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codeName="ThisWorkbook"/>
  <mc:AlternateContent xmlns:mc="http://schemas.openxmlformats.org/markup-compatibility/2006">
    <mc:Choice Requires="x15">
      <x15ac:absPath xmlns:x15ac="http://schemas.microsoft.com/office/spreadsheetml/2010/11/ac" url="\\lb13z0859\bunseki\景気動向指数\兵庫CIDI（共通）\長期時系列\R4年度\"/>
    </mc:Choice>
  </mc:AlternateContent>
  <xr:revisionPtr revIDLastSave="0" documentId="13_ncr:1_{10BE1614-AE33-43A6-AA4E-2F1B9EF1C6D3}" xr6:coauthVersionLast="36" xr6:coauthVersionMax="47" xr10:uidLastSave="{00000000-0000-0000-0000-000000000000}"/>
  <bookViews>
    <workbookView xWindow="-105" yWindow="-105" windowWidth="19425" windowHeight="7365" tabRatio="940" activeTab="1" xr2:uid="{00000000-000D-0000-FFFF-FFFF00000000}"/>
  </bookViews>
  <sheets>
    <sheet name="目次" sheetId="22" r:id="rId1"/>
    <sheet name="1県国CI" sheetId="27" r:id="rId2"/>
    <sheet name="2先行指数" sheetId="25" r:id="rId3"/>
    <sheet name="3一致指数" sheetId="26" r:id="rId4"/>
    <sheet name="4遅行指数" sheetId="24" r:id="rId5"/>
    <sheet name="5先行長期" sheetId="33" r:id="rId6"/>
    <sheet name="6一致長期" sheetId="32" r:id="rId7"/>
    <sheet name="7遅行長期" sheetId="31" r:id="rId8"/>
    <sheet name="8景気基準日付" sheetId="30" r:id="rId9"/>
    <sheet name="8_2関連指標" sheetId="39" r:id="rId10"/>
    <sheet name="8_2関連指標2" sheetId="40" r:id="rId11"/>
    <sheet name="8_2関連指標3" sheetId="41" r:id="rId12"/>
    <sheet name="9CIグラフ1" sheetId="4" r:id="rId13"/>
    <sheet name="10CIグラフ2" sheetId="20" r:id="rId14"/>
    <sheet name="11CIグラフ3" sheetId="21" r:id="rId15"/>
    <sheet name="12DIグラフ" sheetId="2" r:id="rId16"/>
    <sheet name="13累積DIグラフ" sheetId="18" r:id="rId17"/>
    <sheet name="14グラフデータ" sheetId="1" r:id="rId18"/>
    <sheet name="15CLI概要" sheetId="29" r:id="rId19"/>
    <sheet name="15_2CLI概要2" sheetId="38" r:id="rId20"/>
    <sheet name="16兵庫CLI1" sheetId="34" r:id="rId21"/>
    <sheet name="17兵庫CLI2" sheetId="23" r:id="rId22"/>
    <sheet name="参考_CLI基調" sheetId="36" r:id="rId23"/>
    <sheet name="参考_CI基調" sheetId="37" r:id="rId24"/>
  </sheets>
  <definedNames>
    <definedName name="_xlnm.Print_Area" localSheetId="13">'10CIグラフ2'!$A$1:$N$79</definedName>
    <definedName name="_xlnm.Print_Area" localSheetId="14">'11CIグラフ3'!$A$1:$N$72</definedName>
    <definedName name="_xlnm.Print_Area" localSheetId="15">'12DIグラフ'!$A$1:$N$71</definedName>
    <definedName name="_xlnm.Print_Area" localSheetId="16">'13累積DIグラフ'!$A$1:$N$71</definedName>
    <definedName name="_xlnm.Print_Area" localSheetId="17">'14グラフデータ'!$A$1:$AC$463</definedName>
    <definedName name="_xlnm.Print_Area" localSheetId="1">'1県国CI'!$A$1:$O$394</definedName>
    <definedName name="_xlnm.Print_Area" localSheetId="2">'2先行指数'!$A$1:$R$461</definedName>
    <definedName name="_xlnm.Print_Area" localSheetId="3">'3一致指数'!$A$1:$V$462</definedName>
    <definedName name="_xlnm.Print_Area" localSheetId="4">'4遅行指数'!$A$1:$V$462</definedName>
    <definedName name="_xlnm.Print_Area" localSheetId="11">'8_2関連指標3'!$A$1:$AP$152</definedName>
    <definedName name="_xlnm.Print_Area" localSheetId="12">'9CIグラフ1'!$A$1:$N$78</definedName>
    <definedName name="_xlnm.Print_Area" localSheetId="23">参考_CI基調!$A$1:$T$167</definedName>
    <definedName name="_xlnm.Print_Area" localSheetId="0">目次!$A$1:$G$20</definedName>
    <definedName name="_xlnm.Print_Titles" localSheetId="17">'14グラフデータ'!$A:$D,'14グラフデータ'!$1:$2</definedName>
    <definedName name="_xlnm.Print_Titles" localSheetId="1">'1県国CI'!$2:$4</definedName>
    <definedName name="_xlnm.Print_Titles" localSheetId="2">'2先行指数'!$2:$6</definedName>
    <definedName name="_xlnm.Print_Titles" localSheetId="3">'3一致指数'!$2:$7</definedName>
    <definedName name="_xlnm.Print_Titles" localSheetId="4">'4遅行指数'!$2:$7</definedName>
    <definedName name="_xlnm.Print_Titles" localSheetId="5">'5先行長期'!$2:$5</definedName>
    <definedName name="_xlnm.Print_Titles" localSheetId="11">'8_2関連指標3'!$2:$3</definedName>
    <definedName name="_xlnm.Print_Titles" localSheetId="23">参考_CI基調!$3:$7</definedName>
  </definedNames>
  <calcPr calcId="191029"/>
</workbook>
</file>

<file path=xl/calcChain.xml><?xml version="1.0" encoding="utf-8"?>
<calcChain xmlns="http://schemas.openxmlformats.org/spreadsheetml/2006/main">
  <c r="E394" i="27" l="1"/>
  <c r="E393" i="27"/>
  <c r="D394" i="27"/>
  <c r="D393" i="27"/>
  <c r="C394" i="27"/>
  <c r="C393" i="27"/>
  <c r="I462" i="24"/>
  <c r="G462" i="24"/>
  <c r="K462" i="26"/>
  <c r="K461" i="26"/>
  <c r="E462" i="26"/>
  <c r="D462" i="26"/>
  <c r="F461" i="25"/>
  <c r="G461" i="25"/>
  <c r="H461" i="25"/>
  <c r="E461" i="25"/>
  <c r="O574" i="31"/>
  <c r="O575" i="31"/>
  <c r="O576" i="31"/>
  <c r="Q574" i="31"/>
  <c r="Q575" i="31"/>
  <c r="Q576" i="31"/>
  <c r="Q573" i="31"/>
  <c r="O573" i="31"/>
  <c r="Q572" i="31"/>
  <c r="O572" i="31"/>
  <c r="Q571" i="31"/>
  <c r="O571" i="31"/>
  <c r="Q570" i="31"/>
  <c r="O570" i="31"/>
  <c r="Q569" i="31"/>
  <c r="O569" i="31"/>
  <c r="Q568" i="31"/>
  <c r="O568" i="31"/>
  <c r="Q567" i="31"/>
  <c r="O567" i="31"/>
  <c r="Q566" i="31"/>
  <c r="O566" i="31"/>
  <c r="Q565" i="31"/>
  <c r="O565" i="31"/>
  <c r="Q564" i="31"/>
  <c r="O564" i="31"/>
  <c r="Q563" i="31"/>
  <c r="O563" i="31"/>
  <c r="Q562" i="31"/>
  <c r="O562" i="31"/>
  <c r="AF562" i="32"/>
  <c r="AF564" i="32"/>
  <c r="AF563" i="32"/>
  <c r="AF561" i="32"/>
  <c r="AA561" i="32"/>
  <c r="AF560" i="32"/>
  <c r="AA560" i="32"/>
  <c r="AF559" i="32"/>
  <c r="AA559" i="32"/>
  <c r="AF558" i="32"/>
  <c r="AA558" i="32"/>
  <c r="AF557" i="32"/>
  <c r="AA557" i="32"/>
  <c r="AF556" i="32"/>
  <c r="AA556" i="32"/>
  <c r="AF555" i="32"/>
  <c r="AA555" i="32"/>
  <c r="AF554" i="32"/>
  <c r="AA554" i="32"/>
  <c r="AF553" i="32"/>
  <c r="AA553" i="32"/>
  <c r="AF552" i="32"/>
  <c r="AA552" i="32"/>
  <c r="AF551" i="32"/>
  <c r="AA551" i="32"/>
  <c r="AF550" i="32"/>
  <c r="AA550" i="32"/>
  <c r="N562" i="32"/>
  <c r="N561" i="32"/>
  <c r="N560" i="32"/>
  <c r="N559" i="32"/>
  <c r="N558" i="32"/>
  <c r="N557" i="32"/>
  <c r="O556" i="32"/>
  <c r="N556" i="32"/>
  <c r="O562" i="32" s="1"/>
  <c r="N555" i="32"/>
  <c r="O561" i="32" s="1"/>
  <c r="N554" i="32"/>
  <c r="N553" i="32"/>
  <c r="O559" i="32" s="1"/>
  <c r="O552" i="32"/>
  <c r="N552" i="32"/>
  <c r="O557" i="32" s="1"/>
  <c r="O550" i="32"/>
  <c r="N550" i="32"/>
  <c r="O554" i="32" s="1"/>
  <c r="O549" i="32"/>
  <c r="O548" i="32"/>
  <c r="O547" i="32"/>
  <c r="O546" i="32"/>
  <c r="O545" i="32"/>
  <c r="O544" i="32"/>
  <c r="O543" i="32"/>
  <c r="O542" i="32"/>
  <c r="O541" i="32"/>
  <c r="O540" i="32"/>
  <c r="O539" i="32"/>
  <c r="O538" i="32"/>
  <c r="X541" i="32"/>
  <c r="X542" i="32"/>
  <c r="X543" i="32"/>
  <c r="X544" i="32"/>
  <c r="X545" i="32"/>
  <c r="X546" i="32"/>
  <c r="X547" i="32"/>
  <c r="X548" i="32"/>
  <c r="X549" i="32"/>
  <c r="X550" i="32"/>
  <c r="X551" i="32"/>
  <c r="X552" i="32"/>
  <c r="X553" i="32"/>
  <c r="X554" i="32"/>
  <c r="X555" i="32"/>
  <c r="X556" i="32"/>
  <c r="X557" i="32"/>
  <c r="X558" i="32"/>
  <c r="X559" i="32"/>
  <c r="X560" i="32"/>
  <c r="X561" i="32"/>
  <c r="X562" i="32"/>
  <c r="X563" i="32"/>
  <c r="X564" i="32"/>
  <c r="B91" i="37"/>
  <c r="N164" i="37"/>
  <c r="O164" i="37" s="1"/>
  <c r="P164" i="37"/>
  <c r="N165" i="37"/>
  <c r="O165" i="37" s="1"/>
  <c r="N166" i="37"/>
  <c r="O166" i="37"/>
  <c r="J164" i="37"/>
  <c r="K164" i="37" s="1"/>
  <c r="J165" i="37"/>
  <c r="K165" i="37"/>
  <c r="J166" i="37"/>
  <c r="K166" i="37"/>
  <c r="L166" i="37"/>
  <c r="E164" i="37"/>
  <c r="E165" i="37"/>
  <c r="E166" i="37"/>
  <c r="P563" i="32" l="1"/>
  <c r="O551" i="32"/>
  <c r="O555" i="32"/>
  <c r="O560" i="32"/>
  <c r="O558" i="32"/>
  <c r="O553" i="32"/>
  <c r="P165" i="37"/>
  <c r="P166" i="37"/>
  <c r="L164" i="37"/>
  <c r="L165" i="37"/>
  <c r="N563" i="32" l="1"/>
  <c r="O563" i="32"/>
  <c r="P564" i="32" s="1"/>
  <c r="B548" i="33"/>
  <c r="O564" i="32" l="1"/>
  <c r="N564" i="32"/>
  <c r="I461" i="24"/>
  <c r="G461" i="24"/>
  <c r="I460" i="24"/>
  <c r="G460" i="24"/>
  <c r="I459" i="24"/>
  <c r="G459" i="24"/>
  <c r="I458" i="24"/>
  <c r="G458" i="24"/>
  <c r="I457" i="24"/>
  <c r="G457" i="24"/>
  <c r="I456" i="24"/>
  <c r="G456" i="24"/>
  <c r="K454" i="24"/>
  <c r="J454" i="24"/>
  <c r="I454" i="24"/>
  <c r="H454" i="24"/>
  <c r="G454" i="24"/>
  <c r="F454" i="24"/>
  <c r="E454" i="24"/>
  <c r="C454" i="24"/>
  <c r="K453" i="24"/>
  <c r="J453" i="24"/>
  <c r="I453" i="24"/>
  <c r="H453" i="24"/>
  <c r="G453" i="24"/>
  <c r="F453" i="24"/>
  <c r="E453" i="24"/>
  <c r="C453" i="24"/>
  <c r="K452" i="24"/>
  <c r="J452" i="24"/>
  <c r="I452" i="24"/>
  <c r="H452" i="24"/>
  <c r="G452" i="24"/>
  <c r="F452" i="24"/>
  <c r="E452" i="24"/>
  <c r="D452" i="24"/>
  <c r="C452" i="24"/>
  <c r="K451" i="24"/>
  <c r="J451" i="24"/>
  <c r="I451" i="24"/>
  <c r="H451" i="24"/>
  <c r="G451" i="24"/>
  <c r="F451" i="24"/>
  <c r="E451" i="24"/>
  <c r="D451" i="24"/>
  <c r="C451" i="24"/>
  <c r="K450" i="24"/>
  <c r="J450" i="24"/>
  <c r="I450" i="24"/>
  <c r="H450" i="24"/>
  <c r="G450" i="24"/>
  <c r="F450" i="24"/>
  <c r="E450" i="24"/>
  <c r="D450" i="24"/>
  <c r="C450" i="24"/>
  <c r="K449" i="24"/>
  <c r="J449" i="24"/>
  <c r="I449" i="24"/>
  <c r="H449" i="24"/>
  <c r="G449" i="24"/>
  <c r="F449" i="24"/>
  <c r="E449" i="24"/>
  <c r="D449" i="24"/>
  <c r="C449" i="24"/>
  <c r="K448" i="24"/>
  <c r="J448" i="24"/>
  <c r="I448" i="24"/>
  <c r="H448" i="24"/>
  <c r="G448" i="24"/>
  <c r="F448" i="24"/>
  <c r="E448" i="24"/>
  <c r="D448" i="24"/>
  <c r="C448" i="24"/>
  <c r="K447" i="24"/>
  <c r="J447" i="24"/>
  <c r="I447" i="24"/>
  <c r="H447" i="24"/>
  <c r="G447" i="24"/>
  <c r="F447" i="24"/>
  <c r="E447" i="24"/>
  <c r="D447" i="24"/>
  <c r="C447" i="24"/>
  <c r="K446" i="24"/>
  <c r="J446" i="24"/>
  <c r="I446" i="24"/>
  <c r="H446" i="24"/>
  <c r="G446" i="24"/>
  <c r="F446" i="24"/>
  <c r="E446" i="24"/>
  <c r="D446" i="24"/>
  <c r="C446" i="24"/>
  <c r="K445" i="24"/>
  <c r="J445" i="24"/>
  <c r="I445" i="24"/>
  <c r="H445" i="24"/>
  <c r="G445" i="24"/>
  <c r="F445" i="24"/>
  <c r="E445" i="24"/>
  <c r="D445" i="24"/>
  <c r="C445" i="24"/>
  <c r="K444" i="24"/>
  <c r="J444" i="24"/>
  <c r="I444" i="24"/>
  <c r="H444" i="24"/>
  <c r="G444" i="24"/>
  <c r="F444" i="24"/>
  <c r="E444" i="24"/>
  <c r="D444" i="24"/>
  <c r="C444" i="24"/>
  <c r="K443" i="24"/>
  <c r="J443" i="24"/>
  <c r="I443" i="24"/>
  <c r="H443" i="24"/>
  <c r="G443" i="24"/>
  <c r="F443" i="24"/>
  <c r="E443" i="24"/>
  <c r="D443" i="24"/>
  <c r="C443" i="24"/>
  <c r="K442" i="24"/>
  <c r="J442" i="24"/>
  <c r="I442" i="24"/>
  <c r="H442" i="24"/>
  <c r="G442" i="24"/>
  <c r="F442" i="24"/>
  <c r="E442" i="24"/>
  <c r="D442" i="24"/>
  <c r="C442" i="24"/>
  <c r="K441" i="24"/>
  <c r="J441" i="24"/>
  <c r="I441" i="24"/>
  <c r="H441" i="24"/>
  <c r="G441" i="24"/>
  <c r="F441" i="24"/>
  <c r="E441" i="24"/>
  <c r="D441" i="24"/>
  <c r="C441" i="24"/>
  <c r="K440" i="24"/>
  <c r="J440" i="24"/>
  <c r="I440" i="24"/>
  <c r="H440" i="24"/>
  <c r="G440" i="24"/>
  <c r="F440" i="24"/>
  <c r="E440" i="24"/>
  <c r="D440" i="24"/>
  <c r="C440" i="24"/>
  <c r="K439" i="24"/>
  <c r="J439" i="24"/>
  <c r="I439" i="24"/>
  <c r="H439" i="24"/>
  <c r="G439" i="24"/>
  <c r="F439" i="24"/>
  <c r="E439" i="24"/>
  <c r="D439" i="24"/>
  <c r="C439" i="24"/>
  <c r="K438" i="24"/>
  <c r="J438" i="24"/>
  <c r="I438" i="24"/>
  <c r="H438" i="24"/>
  <c r="G438" i="24"/>
  <c r="F438" i="24"/>
  <c r="E438" i="24"/>
  <c r="D438" i="24"/>
  <c r="C438" i="24"/>
  <c r="K437" i="24"/>
  <c r="J437" i="24"/>
  <c r="I437" i="24"/>
  <c r="H437" i="24"/>
  <c r="G437" i="24"/>
  <c r="F437" i="24"/>
  <c r="E437" i="24"/>
  <c r="D437" i="24"/>
  <c r="C437" i="24"/>
  <c r="K436" i="24"/>
  <c r="J436" i="24"/>
  <c r="I436" i="24"/>
  <c r="H436" i="24"/>
  <c r="G436" i="24"/>
  <c r="F436" i="24"/>
  <c r="E436" i="24"/>
  <c r="D436" i="24"/>
  <c r="C436" i="24"/>
  <c r="K435" i="24"/>
  <c r="J435" i="24"/>
  <c r="I435" i="24"/>
  <c r="H435" i="24"/>
  <c r="G435" i="24"/>
  <c r="F435" i="24"/>
  <c r="E435" i="24"/>
  <c r="D435" i="24"/>
  <c r="C435" i="24"/>
  <c r="K434" i="24"/>
  <c r="J434" i="24"/>
  <c r="I434" i="24"/>
  <c r="H434" i="24"/>
  <c r="G434" i="24"/>
  <c r="F434" i="24"/>
  <c r="E434" i="24"/>
  <c r="D434" i="24"/>
  <c r="C434" i="24"/>
  <c r="K433" i="24"/>
  <c r="J433" i="24"/>
  <c r="I433" i="24"/>
  <c r="H433" i="24"/>
  <c r="G433" i="24"/>
  <c r="F433" i="24"/>
  <c r="E433" i="24"/>
  <c r="D433" i="24"/>
  <c r="C433" i="24"/>
  <c r="K432" i="24"/>
  <c r="J432" i="24"/>
  <c r="I432" i="24"/>
  <c r="H432" i="24"/>
  <c r="G432" i="24"/>
  <c r="F432" i="24"/>
  <c r="E432" i="24"/>
  <c r="D432" i="24"/>
  <c r="C432" i="24"/>
  <c r="K431" i="24"/>
  <c r="J431" i="24"/>
  <c r="I431" i="24"/>
  <c r="H431" i="24"/>
  <c r="G431" i="24"/>
  <c r="F431" i="24"/>
  <c r="E431" i="24"/>
  <c r="D431" i="24"/>
  <c r="C431" i="24"/>
  <c r="K430" i="24"/>
  <c r="J430" i="24"/>
  <c r="I430" i="24"/>
  <c r="H430" i="24"/>
  <c r="G430" i="24"/>
  <c r="F430" i="24"/>
  <c r="E430" i="24"/>
  <c r="D430" i="24"/>
  <c r="C430" i="24"/>
  <c r="K429" i="24"/>
  <c r="J429" i="24"/>
  <c r="I429" i="24"/>
  <c r="H429" i="24"/>
  <c r="G429" i="24"/>
  <c r="F429" i="24"/>
  <c r="E429" i="24"/>
  <c r="D429" i="24"/>
  <c r="C429" i="24"/>
  <c r="K428" i="24"/>
  <c r="J428" i="24"/>
  <c r="I428" i="24"/>
  <c r="H428" i="24"/>
  <c r="G428" i="24"/>
  <c r="F428" i="24"/>
  <c r="E428" i="24"/>
  <c r="D428" i="24"/>
  <c r="C428" i="24"/>
  <c r="K427" i="24"/>
  <c r="J427" i="24"/>
  <c r="I427" i="24"/>
  <c r="H427" i="24"/>
  <c r="G427" i="24"/>
  <c r="F427" i="24"/>
  <c r="E427" i="24"/>
  <c r="D427" i="24"/>
  <c r="C427" i="24"/>
  <c r="K426" i="24"/>
  <c r="J426" i="24"/>
  <c r="I426" i="24"/>
  <c r="H426" i="24"/>
  <c r="G426" i="24"/>
  <c r="F426" i="24"/>
  <c r="E426" i="24"/>
  <c r="D426" i="24"/>
  <c r="C426" i="24"/>
  <c r="K425" i="24"/>
  <c r="J425" i="24"/>
  <c r="I425" i="24"/>
  <c r="H425" i="24"/>
  <c r="G425" i="24"/>
  <c r="F425" i="24"/>
  <c r="E425" i="24"/>
  <c r="D425" i="24"/>
  <c r="C425" i="24"/>
  <c r="K424" i="24"/>
  <c r="J424" i="24"/>
  <c r="I424" i="24"/>
  <c r="H424" i="24"/>
  <c r="G424" i="24"/>
  <c r="F424" i="24"/>
  <c r="E424" i="24"/>
  <c r="D424" i="24"/>
  <c r="C424" i="24"/>
  <c r="K423" i="24"/>
  <c r="J423" i="24"/>
  <c r="I423" i="24"/>
  <c r="H423" i="24"/>
  <c r="G423" i="24"/>
  <c r="F423" i="24"/>
  <c r="E423" i="24"/>
  <c r="D423" i="24"/>
  <c r="C423" i="24"/>
  <c r="Z461" i="26"/>
  <c r="Y461" i="26"/>
  <c r="E461" i="26"/>
  <c r="D461" i="26"/>
  <c r="Z460" i="26"/>
  <c r="Y460" i="26"/>
  <c r="K460" i="26"/>
  <c r="E460" i="26"/>
  <c r="D460" i="26"/>
  <c r="Z459" i="26"/>
  <c r="Y459" i="26"/>
  <c r="K459" i="26"/>
  <c r="E459" i="26"/>
  <c r="D459" i="26"/>
  <c r="Z458" i="26"/>
  <c r="Y458" i="26"/>
  <c r="K458" i="26"/>
  <c r="E458" i="26"/>
  <c r="D458" i="26"/>
  <c r="Z457" i="26"/>
  <c r="Y457" i="26"/>
  <c r="K457" i="26"/>
  <c r="E457" i="26"/>
  <c r="D457" i="26"/>
  <c r="Z456" i="26"/>
  <c r="Y456" i="26"/>
  <c r="K456" i="26"/>
  <c r="E456" i="26"/>
  <c r="D456" i="26"/>
  <c r="Z454" i="26"/>
  <c r="Y454" i="26"/>
  <c r="X454" i="26"/>
  <c r="K454" i="26"/>
  <c r="J454" i="26"/>
  <c r="H454" i="26"/>
  <c r="F454" i="26"/>
  <c r="E454" i="26"/>
  <c r="D454" i="26"/>
  <c r="C454" i="26"/>
  <c r="Z453" i="26"/>
  <c r="Y453" i="26"/>
  <c r="X453" i="26"/>
  <c r="K453" i="26"/>
  <c r="J453" i="26"/>
  <c r="H453" i="26"/>
  <c r="F453" i="26"/>
  <c r="E453" i="26"/>
  <c r="D453" i="26"/>
  <c r="C453" i="26"/>
  <c r="Z452" i="26"/>
  <c r="Y452" i="26"/>
  <c r="X452" i="26"/>
  <c r="K452" i="26"/>
  <c r="J452" i="26"/>
  <c r="H452" i="26"/>
  <c r="F452" i="26"/>
  <c r="E452" i="26"/>
  <c r="D452" i="26"/>
  <c r="C452" i="26"/>
  <c r="Z451" i="26"/>
  <c r="Y451" i="26"/>
  <c r="X451" i="26"/>
  <c r="K451" i="26"/>
  <c r="J451" i="26"/>
  <c r="H451" i="26"/>
  <c r="F451" i="26"/>
  <c r="E451" i="26"/>
  <c r="D451" i="26"/>
  <c r="C451" i="26"/>
  <c r="Z450" i="26"/>
  <c r="Y450" i="26"/>
  <c r="X450" i="26"/>
  <c r="K450" i="26"/>
  <c r="J450" i="26"/>
  <c r="H450" i="26"/>
  <c r="F450" i="26"/>
  <c r="E450" i="26"/>
  <c r="D450" i="26"/>
  <c r="C450" i="26"/>
  <c r="Z449" i="26"/>
  <c r="Y449" i="26"/>
  <c r="X449" i="26"/>
  <c r="K449" i="26"/>
  <c r="J449" i="26"/>
  <c r="H449" i="26"/>
  <c r="F449" i="26"/>
  <c r="E449" i="26"/>
  <c r="D449" i="26"/>
  <c r="C449" i="26"/>
  <c r="Z448" i="26"/>
  <c r="Y448" i="26"/>
  <c r="X448" i="26"/>
  <c r="K448" i="26"/>
  <c r="J448" i="26"/>
  <c r="H448" i="26"/>
  <c r="F448" i="26"/>
  <c r="E448" i="26"/>
  <c r="D448" i="26"/>
  <c r="C448" i="26"/>
  <c r="Z447" i="26"/>
  <c r="Y447" i="26"/>
  <c r="X447" i="26"/>
  <c r="K447" i="26"/>
  <c r="J447" i="26"/>
  <c r="H447" i="26"/>
  <c r="F447" i="26"/>
  <c r="E447" i="26"/>
  <c r="D447" i="26"/>
  <c r="C447" i="26"/>
  <c r="Z446" i="26"/>
  <c r="Y446" i="26"/>
  <c r="X446" i="26"/>
  <c r="K446" i="26"/>
  <c r="J446" i="26"/>
  <c r="H446" i="26"/>
  <c r="F446" i="26"/>
  <c r="E446" i="26"/>
  <c r="D446" i="26"/>
  <c r="C446" i="26"/>
  <c r="Z445" i="26"/>
  <c r="Y445" i="26"/>
  <c r="X445" i="26"/>
  <c r="K445" i="26"/>
  <c r="J445" i="26"/>
  <c r="H445" i="26"/>
  <c r="F445" i="26"/>
  <c r="E445" i="26"/>
  <c r="D445" i="26"/>
  <c r="C445" i="26"/>
  <c r="Z444" i="26"/>
  <c r="Y444" i="26"/>
  <c r="X444" i="26"/>
  <c r="K444" i="26"/>
  <c r="J444" i="26"/>
  <c r="H444" i="26"/>
  <c r="F444" i="26"/>
  <c r="E444" i="26"/>
  <c r="D444" i="26"/>
  <c r="C444" i="26"/>
  <c r="Z443" i="26"/>
  <c r="Y443" i="26"/>
  <c r="X443" i="26"/>
  <c r="K443" i="26"/>
  <c r="J443" i="26"/>
  <c r="H443" i="26"/>
  <c r="F443" i="26"/>
  <c r="E443" i="26"/>
  <c r="D443" i="26"/>
  <c r="C443" i="26"/>
  <c r="Z442" i="26"/>
  <c r="Y442" i="26"/>
  <c r="X442" i="26"/>
  <c r="K442" i="26"/>
  <c r="J442" i="26"/>
  <c r="H442" i="26"/>
  <c r="F442" i="26"/>
  <c r="E442" i="26"/>
  <c r="D442" i="26"/>
  <c r="C442" i="26"/>
  <c r="Z441" i="26"/>
  <c r="Y441" i="26"/>
  <c r="X441" i="26"/>
  <c r="K441" i="26"/>
  <c r="J441" i="26"/>
  <c r="H441" i="26"/>
  <c r="F441" i="26"/>
  <c r="E441" i="26"/>
  <c r="D441" i="26"/>
  <c r="C441" i="26"/>
  <c r="Z440" i="26"/>
  <c r="Y440" i="26"/>
  <c r="X440" i="26"/>
  <c r="K440" i="26"/>
  <c r="J440" i="26"/>
  <c r="H440" i="26"/>
  <c r="F440" i="26"/>
  <c r="E440" i="26"/>
  <c r="D440" i="26"/>
  <c r="C440" i="26"/>
  <c r="Z439" i="26"/>
  <c r="Y439" i="26"/>
  <c r="X439" i="26"/>
  <c r="K439" i="26"/>
  <c r="J439" i="26"/>
  <c r="H439" i="26"/>
  <c r="F439" i="26"/>
  <c r="E439" i="26"/>
  <c r="D439" i="26"/>
  <c r="C439" i="26"/>
  <c r="Z438" i="26"/>
  <c r="Y438" i="26"/>
  <c r="X438" i="26"/>
  <c r="K438" i="26"/>
  <c r="J438" i="26"/>
  <c r="H438" i="26"/>
  <c r="F438" i="26"/>
  <c r="E438" i="26"/>
  <c r="D438" i="26"/>
  <c r="C438" i="26"/>
  <c r="Z437" i="26"/>
  <c r="Y437" i="26"/>
  <c r="X437" i="26"/>
  <c r="K437" i="26"/>
  <c r="J437" i="26"/>
  <c r="H437" i="26"/>
  <c r="F437" i="26"/>
  <c r="E437" i="26"/>
  <c r="D437" i="26"/>
  <c r="C437" i="26"/>
  <c r="Z436" i="26"/>
  <c r="Y436" i="26"/>
  <c r="X436" i="26"/>
  <c r="K436" i="26"/>
  <c r="J436" i="26"/>
  <c r="H436" i="26"/>
  <c r="F436" i="26"/>
  <c r="E436" i="26"/>
  <c r="D436" i="26"/>
  <c r="C436" i="26"/>
  <c r="Z435" i="26"/>
  <c r="Y435" i="26"/>
  <c r="X435" i="26"/>
  <c r="K435" i="26"/>
  <c r="J435" i="26"/>
  <c r="H435" i="26"/>
  <c r="F435" i="26"/>
  <c r="E435" i="26"/>
  <c r="D435" i="26"/>
  <c r="C435" i="26"/>
  <c r="Z434" i="26"/>
  <c r="Y434" i="26"/>
  <c r="X434" i="26"/>
  <c r="K434" i="26"/>
  <c r="J434" i="26"/>
  <c r="H434" i="26"/>
  <c r="F434" i="26"/>
  <c r="E434" i="26"/>
  <c r="D434" i="26"/>
  <c r="C434" i="26"/>
  <c r="Z433" i="26"/>
  <c r="Y433" i="26"/>
  <c r="X433" i="26"/>
  <c r="K433" i="26"/>
  <c r="J433" i="26"/>
  <c r="H433" i="26"/>
  <c r="F433" i="26"/>
  <c r="E433" i="26"/>
  <c r="D433" i="26"/>
  <c r="C433" i="26"/>
  <c r="Z432" i="26"/>
  <c r="Y432" i="26"/>
  <c r="X432" i="26"/>
  <c r="K432" i="26"/>
  <c r="J432" i="26"/>
  <c r="H432" i="26"/>
  <c r="F432" i="26"/>
  <c r="E432" i="26"/>
  <c r="D432" i="26"/>
  <c r="C432" i="26"/>
  <c r="Z431" i="26"/>
  <c r="Y431" i="26"/>
  <c r="X431" i="26"/>
  <c r="K431" i="26"/>
  <c r="J431" i="26"/>
  <c r="H431" i="26"/>
  <c r="F431" i="26"/>
  <c r="E431" i="26"/>
  <c r="D431" i="26"/>
  <c r="C431" i="26"/>
  <c r="Z430" i="26"/>
  <c r="Y430" i="26"/>
  <c r="X430" i="26"/>
  <c r="K430" i="26"/>
  <c r="J430" i="26"/>
  <c r="H430" i="26"/>
  <c r="F430" i="26"/>
  <c r="E430" i="26"/>
  <c r="D430" i="26"/>
  <c r="C430" i="26"/>
  <c r="Z429" i="26"/>
  <c r="Y429" i="26"/>
  <c r="X429" i="26"/>
  <c r="K429" i="26"/>
  <c r="J429" i="26"/>
  <c r="H429" i="26"/>
  <c r="F429" i="26"/>
  <c r="E429" i="26"/>
  <c r="D429" i="26"/>
  <c r="C429" i="26"/>
  <c r="Z428" i="26"/>
  <c r="Y428" i="26"/>
  <c r="X428" i="26"/>
  <c r="K428" i="26"/>
  <c r="J428" i="26"/>
  <c r="H428" i="26"/>
  <c r="F428" i="26"/>
  <c r="E428" i="26"/>
  <c r="D428" i="26"/>
  <c r="C428" i="26"/>
  <c r="Z427" i="26"/>
  <c r="Y427" i="26"/>
  <c r="X427" i="26"/>
  <c r="K427" i="26"/>
  <c r="J427" i="26"/>
  <c r="H427" i="26"/>
  <c r="F427" i="26"/>
  <c r="E427" i="26"/>
  <c r="D427" i="26"/>
  <c r="C427" i="26"/>
  <c r="Z426" i="26"/>
  <c r="Y426" i="26"/>
  <c r="X426" i="26"/>
  <c r="K426" i="26"/>
  <c r="J426" i="26"/>
  <c r="H426" i="26"/>
  <c r="F426" i="26"/>
  <c r="E426" i="26"/>
  <c r="D426" i="26"/>
  <c r="C426" i="26"/>
  <c r="Z425" i="26"/>
  <c r="Y425" i="26"/>
  <c r="X425" i="26"/>
  <c r="K425" i="26"/>
  <c r="J425" i="26"/>
  <c r="H425" i="26"/>
  <c r="F425" i="26"/>
  <c r="E425" i="26"/>
  <c r="D425" i="26"/>
  <c r="C425" i="26"/>
  <c r="Z424" i="26"/>
  <c r="Y424" i="26"/>
  <c r="X424" i="26"/>
  <c r="K424" i="26"/>
  <c r="J424" i="26"/>
  <c r="H424" i="26"/>
  <c r="F424" i="26"/>
  <c r="E424" i="26"/>
  <c r="D424" i="26"/>
  <c r="C424" i="26"/>
  <c r="Z423" i="26"/>
  <c r="Y423" i="26"/>
  <c r="X423" i="26"/>
  <c r="K423" i="26"/>
  <c r="J423" i="26"/>
  <c r="H423" i="26"/>
  <c r="F423" i="26"/>
  <c r="E423" i="26"/>
  <c r="D423" i="26"/>
  <c r="C423" i="26"/>
  <c r="H460" i="25"/>
  <c r="G460" i="25"/>
  <c r="F460" i="25"/>
  <c r="E460" i="25"/>
  <c r="H459" i="25"/>
  <c r="G459" i="25"/>
  <c r="F459" i="25"/>
  <c r="E459" i="25"/>
  <c r="H458" i="25"/>
  <c r="G458" i="25"/>
  <c r="F458" i="25"/>
  <c r="E458" i="25"/>
  <c r="H457" i="25"/>
  <c r="G457" i="25"/>
  <c r="F457" i="25"/>
  <c r="E457" i="25"/>
  <c r="H456" i="25"/>
  <c r="G456" i="25"/>
  <c r="F456" i="25"/>
  <c r="E456" i="25"/>
  <c r="H455" i="25"/>
  <c r="G455" i="25"/>
  <c r="F455" i="25"/>
  <c r="E455" i="25"/>
  <c r="I452" i="25"/>
  <c r="H452" i="25"/>
  <c r="G452" i="25"/>
  <c r="F452" i="25"/>
  <c r="E452" i="25"/>
  <c r="D452" i="25"/>
  <c r="C452" i="25"/>
  <c r="I451" i="25"/>
  <c r="H451" i="25"/>
  <c r="G451" i="25"/>
  <c r="F451" i="25"/>
  <c r="E451" i="25"/>
  <c r="D451" i="25"/>
  <c r="C451" i="25"/>
  <c r="I450" i="25"/>
  <c r="H450" i="25"/>
  <c r="G450" i="25"/>
  <c r="F450" i="25"/>
  <c r="E450" i="25"/>
  <c r="D450" i="25"/>
  <c r="C450" i="25"/>
  <c r="I449" i="25"/>
  <c r="H449" i="25"/>
  <c r="G449" i="25"/>
  <c r="F449" i="25"/>
  <c r="E449" i="25"/>
  <c r="D449" i="25"/>
  <c r="C449" i="25"/>
  <c r="I448" i="25"/>
  <c r="H448" i="25"/>
  <c r="G448" i="25"/>
  <c r="F448" i="25"/>
  <c r="E448" i="25"/>
  <c r="D448" i="25"/>
  <c r="C448" i="25"/>
  <c r="I447" i="25"/>
  <c r="H447" i="25"/>
  <c r="G447" i="25"/>
  <c r="F447" i="25"/>
  <c r="E447" i="25"/>
  <c r="D447" i="25"/>
  <c r="C447" i="25"/>
  <c r="I446" i="25"/>
  <c r="H446" i="25"/>
  <c r="G446" i="25"/>
  <c r="F446" i="25"/>
  <c r="E446" i="25"/>
  <c r="D446" i="25"/>
  <c r="C446" i="25"/>
  <c r="I445" i="25"/>
  <c r="H445" i="25"/>
  <c r="G445" i="25"/>
  <c r="F445" i="25"/>
  <c r="E445" i="25"/>
  <c r="D445" i="25"/>
  <c r="C445" i="25"/>
  <c r="I444" i="25"/>
  <c r="H444" i="25"/>
  <c r="G444" i="25"/>
  <c r="F444" i="25"/>
  <c r="E444" i="25"/>
  <c r="D444" i="25"/>
  <c r="C444" i="25"/>
  <c r="I443" i="25"/>
  <c r="H443" i="25"/>
  <c r="G443" i="25"/>
  <c r="F443" i="25"/>
  <c r="E443" i="25"/>
  <c r="D443" i="25"/>
  <c r="C443" i="25"/>
  <c r="I442" i="25"/>
  <c r="H442" i="25"/>
  <c r="G442" i="25"/>
  <c r="F442" i="25"/>
  <c r="E442" i="25"/>
  <c r="D442" i="25"/>
  <c r="C442" i="25"/>
  <c r="I441" i="25"/>
  <c r="H441" i="25"/>
  <c r="G441" i="25"/>
  <c r="F441" i="25"/>
  <c r="E441" i="25"/>
  <c r="D441" i="25"/>
  <c r="C441" i="25"/>
  <c r="I440" i="25"/>
  <c r="H440" i="25"/>
  <c r="G440" i="25"/>
  <c r="F440" i="25"/>
  <c r="E440" i="25"/>
  <c r="D440" i="25"/>
  <c r="C440" i="25"/>
  <c r="I439" i="25"/>
  <c r="H439" i="25"/>
  <c r="G439" i="25"/>
  <c r="F439" i="25"/>
  <c r="E439" i="25"/>
  <c r="D439" i="25"/>
  <c r="C439" i="25"/>
  <c r="I438" i="25"/>
  <c r="H438" i="25"/>
  <c r="G438" i="25"/>
  <c r="F438" i="25"/>
  <c r="E438" i="25"/>
  <c r="D438" i="25"/>
  <c r="C438" i="25"/>
  <c r="I437" i="25"/>
  <c r="H437" i="25"/>
  <c r="G437" i="25"/>
  <c r="F437" i="25"/>
  <c r="E437" i="25"/>
  <c r="D437" i="25"/>
  <c r="C437" i="25"/>
  <c r="I436" i="25"/>
  <c r="H436" i="25"/>
  <c r="G436" i="25"/>
  <c r="F436" i="25"/>
  <c r="E436" i="25"/>
  <c r="D436" i="25"/>
  <c r="C436" i="25"/>
  <c r="I435" i="25"/>
  <c r="H435" i="25"/>
  <c r="G435" i="25"/>
  <c r="F435" i="25"/>
  <c r="E435" i="25"/>
  <c r="D435" i="25"/>
  <c r="C435" i="25"/>
  <c r="H434" i="25"/>
  <c r="G434" i="25"/>
  <c r="F434" i="25"/>
  <c r="E434" i="25"/>
  <c r="D434" i="25"/>
  <c r="C434" i="25"/>
  <c r="H433" i="25"/>
  <c r="G433" i="25"/>
  <c r="F433" i="25"/>
  <c r="E433" i="25"/>
  <c r="D433" i="25"/>
  <c r="C433" i="25"/>
  <c r="H432" i="25"/>
  <c r="G432" i="25"/>
  <c r="F432" i="25"/>
  <c r="E432" i="25"/>
  <c r="D432" i="25"/>
  <c r="C432" i="25"/>
  <c r="H431" i="25"/>
  <c r="G431" i="25"/>
  <c r="F431" i="25"/>
  <c r="E431" i="25"/>
  <c r="D431" i="25"/>
  <c r="C431" i="25"/>
  <c r="H430" i="25"/>
  <c r="G430" i="25"/>
  <c r="F430" i="25"/>
  <c r="E430" i="25"/>
  <c r="D430" i="25"/>
  <c r="C430" i="25"/>
  <c r="H429" i="25"/>
  <c r="G429" i="25"/>
  <c r="F429" i="25"/>
  <c r="E429" i="25"/>
  <c r="D429" i="25"/>
  <c r="C429" i="25"/>
  <c r="H428" i="25"/>
  <c r="G428" i="25"/>
  <c r="F428" i="25"/>
  <c r="E428" i="25"/>
  <c r="D428" i="25"/>
  <c r="C428" i="25"/>
  <c r="H427" i="25"/>
  <c r="G427" i="25"/>
  <c r="F427" i="25"/>
  <c r="E427" i="25"/>
  <c r="D427" i="25"/>
  <c r="C427" i="25"/>
  <c r="H426" i="25"/>
  <c r="G426" i="25"/>
  <c r="F426" i="25"/>
  <c r="E426" i="25"/>
  <c r="D426" i="25"/>
  <c r="C426" i="25"/>
  <c r="H425" i="25"/>
  <c r="G425" i="25"/>
  <c r="F425" i="25"/>
  <c r="E425" i="25"/>
  <c r="D425" i="25"/>
  <c r="C425" i="25"/>
  <c r="H424" i="25"/>
  <c r="G424" i="25"/>
  <c r="F424" i="25"/>
  <c r="E424" i="25"/>
  <c r="D424" i="25"/>
  <c r="C424" i="25"/>
  <c r="H423" i="25"/>
  <c r="G423" i="25"/>
  <c r="F423" i="25"/>
  <c r="E423" i="25"/>
  <c r="D423" i="25"/>
  <c r="C423" i="25"/>
  <c r="H422" i="25"/>
  <c r="G422" i="25"/>
  <c r="F422" i="25"/>
  <c r="E422" i="25"/>
  <c r="D422" i="25"/>
  <c r="C422" i="25"/>
  <c r="H421" i="25"/>
  <c r="G421" i="25"/>
  <c r="F421" i="25"/>
  <c r="E421" i="25"/>
  <c r="D421" i="25"/>
  <c r="C421" i="25"/>
  <c r="O134" i="41" l="1"/>
  <c r="N134" i="41"/>
  <c r="M134" i="41"/>
  <c r="L134" i="41"/>
  <c r="L133" i="41" s="1"/>
  <c r="L24" i="41" s="1"/>
  <c r="K134" i="41"/>
  <c r="J134" i="41"/>
  <c r="I134" i="41"/>
  <c r="H134" i="41"/>
  <c r="H133" i="41" s="1"/>
  <c r="H24" i="41" s="1"/>
  <c r="G134" i="41"/>
  <c r="F134" i="41"/>
  <c r="Z133" i="41"/>
  <c r="Y133" i="41"/>
  <c r="Y24" i="41" s="1"/>
  <c r="Y25" i="41" s="1"/>
  <c r="X133" i="41"/>
  <c r="W133" i="41"/>
  <c r="V133" i="41"/>
  <c r="U133" i="41"/>
  <c r="U24" i="41" s="1"/>
  <c r="U25" i="41" s="1"/>
  <c r="T133" i="41"/>
  <c r="S133" i="41"/>
  <c r="R133" i="41"/>
  <c r="Q133" i="41"/>
  <c r="Q24" i="41" s="1"/>
  <c r="Q25" i="41" s="1"/>
  <c r="P133" i="41"/>
  <c r="O133" i="41"/>
  <c r="N133" i="41"/>
  <c r="M133" i="41"/>
  <c r="M24" i="41" s="1"/>
  <c r="M25" i="41" s="1"/>
  <c r="K133" i="41"/>
  <c r="J133" i="41"/>
  <c r="I133" i="41"/>
  <c r="G133" i="41"/>
  <c r="F133" i="41"/>
  <c r="E133" i="41"/>
  <c r="T129" i="41"/>
  <c r="S129" i="41"/>
  <c r="R129" i="41"/>
  <c r="Q129" i="41"/>
  <c r="Q128" i="41" s="1"/>
  <c r="Q22" i="41" s="1"/>
  <c r="Q23" i="41" s="1"/>
  <c r="P129" i="41"/>
  <c r="O129" i="41"/>
  <c r="N129" i="41" s="1"/>
  <c r="N128" i="41" s="1"/>
  <c r="N22" i="41" s="1"/>
  <c r="N23" i="41" s="1"/>
  <c r="M129" i="41"/>
  <c r="M128" i="41" s="1"/>
  <c r="M22" i="41" s="1"/>
  <c r="M23" i="41" s="1"/>
  <c r="L129" i="41"/>
  <c r="K129" i="41"/>
  <c r="J129" i="41"/>
  <c r="I129" i="41"/>
  <c r="I128" i="41" s="1"/>
  <c r="I22" i="41" s="1"/>
  <c r="I23" i="41" s="1"/>
  <c r="H129" i="41"/>
  <c r="G129" i="41"/>
  <c r="F129" i="41"/>
  <c r="Z128" i="41"/>
  <c r="Z22" i="41" s="1"/>
  <c r="Y128" i="41"/>
  <c r="X128" i="41"/>
  <c r="W128" i="41"/>
  <c r="V128" i="41"/>
  <c r="V22" i="41" s="1"/>
  <c r="U128" i="41"/>
  <c r="T128" i="41"/>
  <c r="S128" i="41"/>
  <c r="R128" i="41"/>
  <c r="R22" i="41" s="1"/>
  <c r="P128" i="41"/>
  <c r="O128" i="41"/>
  <c r="L128" i="41"/>
  <c r="K128" i="41"/>
  <c r="J128" i="41"/>
  <c r="J22" i="41" s="1"/>
  <c r="H128" i="41"/>
  <c r="G128" i="41"/>
  <c r="F128" i="41"/>
  <c r="O124" i="41"/>
  <c r="L124" i="41" s="1"/>
  <c r="L123" i="41" s="1"/>
  <c r="M124" i="41"/>
  <c r="M123" i="41" s="1"/>
  <c r="K124" i="41"/>
  <c r="J124" i="41"/>
  <c r="I124" i="41"/>
  <c r="I123" i="41" s="1"/>
  <c r="G124" i="41"/>
  <c r="F124" i="41"/>
  <c r="E124" i="41"/>
  <c r="E123" i="41" s="1"/>
  <c r="Z123" i="41"/>
  <c r="Y123" i="41"/>
  <c r="X123" i="41"/>
  <c r="W123" i="41"/>
  <c r="V123" i="41"/>
  <c r="U123" i="41"/>
  <c r="T123" i="41"/>
  <c r="S123" i="41"/>
  <c r="R123" i="41"/>
  <c r="Q123" i="41"/>
  <c r="P123" i="41"/>
  <c r="O123" i="41"/>
  <c r="K123" i="41"/>
  <c r="J123" i="41"/>
  <c r="G123" i="41"/>
  <c r="F123" i="41"/>
  <c r="O120" i="41"/>
  <c r="N120" i="41"/>
  <c r="N119" i="41" s="1"/>
  <c r="N18" i="41" s="1"/>
  <c r="O19" i="41" s="1"/>
  <c r="M120" i="41"/>
  <c r="L120" i="41"/>
  <c r="K120" i="41"/>
  <c r="J120" i="41"/>
  <c r="J119" i="41" s="1"/>
  <c r="J18" i="41" s="1"/>
  <c r="K19" i="41" s="1"/>
  <c r="I120" i="41"/>
  <c r="H120" i="41"/>
  <c r="G120" i="41"/>
  <c r="F120" i="41"/>
  <c r="F119" i="41" s="1"/>
  <c r="F18" i="41" s="1"/>
  <c r="G19" i="41" s="1"/>
  <c r="E120" i="41"/>
  <c r="Z119" i="41"/>
  <c r="Y119" i="41"/>
  <c r="X119" i="41"/>
  <c r="W119" i="41"/>
  <c r="V119" i="41"/>
  <c r="U119" i="41"/>
  <c r="T119" i="41"/>
  <c r="S119" i="41"/>
  <c r="R119" i="41"/>
  <c r="Q119" i="41"/>
  <c r="P119" i="41"/>
  <c r="O119" i="41"/>
  <c r="M119" i="41"/>
  <c r="L119" i="41"/>
  <c r="K119" i="41"/>
  <c r="I119" i="41"/>
  <c r="H119" i="41"/>
  <c r="G119" i="41"/>
  <c r="E119" i="41"/>
  <c r="P113" i="41"/>
  <c r="O113" i="41"/>
  <c r="N113" i="41"/>
  <c r="M113" i="41"/>
  <c r="L113" i="41"/>
  <c r="K113" i="41"/>
  <c r="J113" i="41"/>
  <c r="I113" i="41"/>
  <c r="H113" i="41"/>
  <c r="G113" i="41"/>
  <c r="F113" i="41"/>
  <c r="E113" i="41"/>
  <c r="P110" i="41"/>
  <c r="O110" i="41"/>
  <c r="N110" i="41"/>
  <c r="M110" i="41"/>
  <c r="L110" i="41"/>
  <c r="K110" i="41"/>
  <c r="J110" i="41"/>
  <c r="I110" i="41"/>
  <c r="H110" i="41"/>
  <c r="G110" i="41"/>
  <c r="F110" i="41"/>
  <c r="E110" i="41"/>
  <c r="AK106" i="41"/>
  <c r="AJ106" i="41"/>
  <c r="AI106" i="41"/>
  <c r="AH106" i="41"/>
  <c r="AG106" i="41"/>
  <c r="AF106" i="41"/>
  <c r="AE106" i="41"/>
  <c r="AD106" i="41"/>
  <c r="AC106" i="41"/>
  <c r="AB106" i="41"/>
  <c r="AA106" i="41"/>
  <c r="Z106" i="41"/>
  <c r="Y106" i="41"/>
  <c r="X106" i="41"/>
  <c r="W106" i="41"/>
  <c r="V106" i="41"/>
  <c r="U106" i="41"/>
  <c r="T106" i="41"/>
  <c r="S106" i="41"/>
  <c r="R106" i="41"/>
  <c r="Q106" i="41"/>
  <c r="P106" i="41"/>
  <c r="O106" i="41"/>
  <c r="N106" i="41"/>
  <c r="M106" i="41"/>
  <c r="L106" i="41"/>
  <c r="K106" i="41"/>
  <c r="J106" i="41"/>
  <c r="I106" i="41"/>
  <c r="H106" i="41"/>
  <c r="G106" i="41"/>
  <c r="F106" i="41"/>
  <c r="AK104" i="41"/>
  <c r="AJ104" i="41"/>
  <c r="AI104" i="41"/>
  <c r="AH104" i="41"/>
  <c r="AG104" i="41"/>
  <c r="AF104" i="41"/>
  <c r="AE104" i="41"/>
  <c r="AD104" i="41"/>
  <c r="AC104" i="41"/>
  <c r="AB104" i="41"/>
  <c r="AA104" i="41"/>
  <c r="Z104" i="41"/>
  <c r="Y104" i="41"/>
  <c r="X104" i="41"/>
  <c r="W104" i="41"/>
  <c r="V104" i="41"/>
  <c r="U104" i="41"/>
  <c r="T104" i="41"/>
  <c r="S104" i="41"/>
  <c r="R104" i="41"/>
  <c r="Q104" i="41"/>
  <c r="P104" i="41"/>
  <c r="O104" i="41"/>
  <c r="N104" i="41"/>
  <c r="M104" i="41"/>
  <c r="L104" i="41"/>
  <c r="K104" i="41"/>
  <c r="J104" i="41"/>
  <c r="I104" i="41"/>
  <c r="H104" i="41"/>
  <c r="G104" i="41"/>
  <c r="AK102" i="41"/>
  <c r="AJ102" i="41"/>
  <c r="AI102" i="41"/>
  <c r="AH102" i="41"/>
  <c r="AG102" i="41"/>
  <c r="AF102" i="41"/>
  <c r="AE102" i="41"/>
  <c r="AD102" i="41"/>
  <c r="AC102" i="41"/>
  <c r="AB102" i="41"/>
  <c r="AA102" i="41"/>
  <c r="Z102" i="41"/>
  <c r="Y102" i="41"/>
  <c r="X102" i="41"/>
  <c r="W102" i="41"/>
  <c r="V102" i="41"/>
  <c r="U102" i="41"/>
  <c r="T102" i="41"/>
  <c r="S102" i="41"/>
  <c r="R102" i="41"/>
  <c r="Q102" i="41"/>
  <c r="P102" i="41"/>
  <c r="O102" i="41"/>
  <c r="N102" i="41"/>
  <c r="M102" i="41"/>
  <c r="L102" i="41"/>
  <c r="K102" i="41"/>
  <c r="J102" i="41"/>
  <c r="I102" i="41"/>
  <c r="H102" i="41"/>
  <c r="G102" i="41"/>
  <c r="AK100" i="41"/>
  <c r="AJ100" i="41"/>
  <c r="AI100" i="41"/>
  <c r="AH100" i="41"/>
  <c r="AG100" i="41"/>
  <c r="AF100" i="41"/>
  <c r="AE100" i="41"/>
  <c r="AD100" i="41"/>
  <c r="AC100" i="41"/>
  <c r="AB100" i="41"/>
  <c r="AA100" i="41"/>
  <c r="Z100" i="41"/>
  <c r="Y100" i="41"/>
  <c r="X100" i="41"/>
  <c r="W100" i="41"/>
  <c r="V100" i="41"/>
  <c r="U100" i="41"/>
  <c r="T100" i="41"/>
  <c r="S100" i="41"/>
  <c r="R100" i="41"/>
  <c r="Q100" i="41"/>
  <c r="P100" i="41"/>
  <c r="O100" i="41"/>
  <c r="N100" i="41"/>
  <c r="M100" i="41"/>
  <c r="L100" i="41"/>
  <c r="K100" i="41"/>
  <c r="J100" i="41"/>
  <c r="I100" i="41"/>
  <c r="H100" i="41"/>
  <c r="G100" i="41"/>
  <c r="F100" i="41"/>
  <c r="AK98" i="41"/>
  <c r="AJ98" i="41"/>
  <c r="AI98" i="41"/>
  <c r="AH98" i="41"/>
  <c r="AG98" i="41"/>
  <c r="AF98" i="41"/>
  <c r="AE98" i="41"/>
  <c r="AD98" i="41"/>
  <c r="AC98" i="41"/>
  <c r="AB98" i="41"/>
  <c r="AA98" i="41"/>
  <c r="Z98" i="41"/>
  <c r="Y98" i="41"/>
  <c r="X98" i="41"/>
  <c r="W98" i="41"/>
  <c r="V98" i="41"/>
  <c r="U98" i="41"/>
  <c r="T98" i="41"/>
  <c r="S98" i="41"/>
  <c r="R98" i="41"/>
  <c r="Q98" i="41"/>
  <c r="P98" i="41"/>
  <c r="O98" i="41"/>
  <c r="N98" i="41"/>
  <c r="M98" i="41"/>
  <c r="L98" i="41"/>
  <c r="K98" i="41"/>
  <c r="J98" i="41"/>
  <c r="I98" i="41"/>
  <c r="H98" i="41"/>
  <c r="G98" i="41"/>
  <c r="F98" i="41"/>
  <c r="AK96" i="41"/>
  <c r="AJ96" i="41"/>
  <c r="AI96" i="41"/>
  <c r="AH96" i="41"/>
  <c r="AG96" i="41"/>
  <c r="AF96" i="41"/>
  <c r="AE96" i="41"/>
  <c r="AD96" i="41"/>
  <c r="AC96" i="41"/>
  <c r="AB96" i="41"/>
  <c r="AA96" i="41"/>
  <c r="Z96" i="41"/>
  <c r="Y96" i="41"/>
  <c r="X96" i="41"/>
  <c r="W96" i="41"/>
  <c r="V96" i="41"/>
  <c r="U96" i="41"/>
  <c r="T96" i="41"/>
  <c r="S96" i="41"/>
  <c r="R96" i="41"/>
  <c r="Q96" i="41"/>
  <c r="P96" i="41"/>
  <c r="O96" i="41"/>
  <c r="N96" i="41"/>
  <c r="M96" i="41"/>
  <c r="L96" i="41"/>
  <c r="K96" i="41"/>
  <c r="J96" i="41"/>
  <c r="I96" i="41"/>
  <c r="H96" i="41"/>
  <c r="G96" i="41"/>
  <c r="F96" i="41"/>
  <c r="AK94" i="41"/>
  <c r="AJ94" i="41"/>
  <c r="AI94" i="41"/>
  <c r="AH94" i="41"/>
  <c r="AG94" i="41"/>
  <c r="AF94" i="41"/>
  <c r="AE94" i="41"/>
  <c r="AD94" i="41"/>
  <c r="AC94" i="41"/>
  <c r="AB94" i="41"/>
  <c r="AA94" i="41"/>
  <c r="Z94" i="41"/>
  <c r="Y94" i="41"/>
  <c r="X94" i="41"/>
  <c r="W94" i="41"/>
  <c r="V94" i="41"/>
  <c r="U94" i="41"/>
  <c r="T94" i="41"/>
  <c r="S94" i="41"/>
  <c r="R94" i="41"/>
  <c r="Q94" i="41"/>
  <c r="P94" i="41"/>
  <c r="O94" i="41"/>
  <c r="N94" i="41"/>
  <c r="M94" i="41"/>
  <c r="L94" i="41"/>
  <c r="K94" i="41"/>
  <c r="J94" i="41"/>
  <c r="I94" i="41"/>
  <c r="H94" i="41"/>
  <c r="G94" i="41"/>
  <c r="F94" i="41"/>
  <c r="AK92" i="41"/>
  <c r="AJ92" i="41"/>
  <c r="AI92" i="41"/>
  <c r="AH92" i="41"/>
  <c r="AG92" i="41"/>
  <c r="AF92" i="41"/>
  <c r="AE92" i="41"/>
  <c r="AD92" i="41"/>
  <c r="AC92" i="41"/>
  <c r="AK87" i="41"/>
  <c r="AJ87" i="41"/>
  <c r="AI87" i="41"/>
  <c r="AH87" i="41"/>
  <c r="AG87" i="41"/>
  <c r="AF87" i="41"/>
  <c r="AB87" i="41"/>
  <c r="X87" i="41"/>
  <c r="T87" i="41"/>
  <c r="P87" i="41"/>
  <c r="L87" i="41"/>
  <c r="H87" i="41"/>
  <c r="AD86" i="41"/>
  <c r="AE87" i="41" s="1"/>
  <c r="AC86" i="41"/>
  <c r="AC87" i="41" s="1"/>
  <c r="AB86" i="41"/>
  <c r="AA86" i="41"/>
  <c r="AA87" i="41" s="1"/>
  <c r="Z86" i="41"/>
  <c r="Z87" i="41" s="1"/>
  <c r="Y86" i="41"/>
  <c r="Y87" i="41" s="1"/>
  <c r="X86" i="41"/>
  <c r="W86" i="41"/>
  <c r="W87" i="41" s="1"/>
  <c r="V86" i="41"/>
  <c r="V87" i="41" s="1"/>
  <c r="U86" i="41"/>
  <c r="U87" i="41" s="1"/>
  <c r="T86" i="41"/>
  <c r="S86" i="41"/>
  <c r="S87" i="41" s="1"/>
  <c r="R86" i="41"/>
  <c r="R87" i="41" s="1"/>
  <c r="Q86" i="41"/>
  <c r="Q87" i="41" s="1"/>
  <c r="P86" i="41"/>
  <c r="O86" i="41"/>
  <c r="O87" i="41" s="1"/>
  <c r="N86" i="41"/>
  <c r="N87" i="41" s="1"/>
  <c r="M86" i="41"/>
  <c r="M87" i="41" s="1"/>
  <c r="L86" i="41"/>
  <c r="K86" i="41"/>
  <c r="K87" i="41" s="1"/>
  <c r="J86" i="41"/>
  <c r="J87" i="41" s="1"/>
  <c r="I86" i="41"/>
  <c r="I87" i="41" s="1"/>
  <c r="H86" i="41"/>
  <c r="G86" i="41"/>
  <c r="G87" i="41" s="1"/>
  <c r="F86" i="41"/>
  <c r="F87" i="41" s="1"/>
  <c r="E86" i="41"/>
  <c r="AK85" i="41"/>
  <c r="AJ85" i="41"/>
  <c r="AI85" i="41"/>
  <c r="AH85" i="41"/>
  <c r="AG85" i="41"/>
  <c r="AF85" i="41"/>
  <c r="AD85" i="41"/>
  <c r="Z85" i="41"/>
  <c r="V85" i="41"/>
  <c r="R85" i="41"/>
  <c r="N85" i="41"/>
  <c r="J85" i="41"/>
  <c r="F85" i="41"/>
  <c r="AD84" i="41"/>
  <c r="AE85" i="41" s="1"/>
  <c r="AC84" i="41"/>
  <c r="AC85" i="41" s="1"/>
  <c r="AB84" i="41"/>
  <c r="AB85" i="41" s="1"/>
  <c r="AA84" i="41"/>
  <c r="AA85" i="41" s="1"/>
  <c r="Z84" i="41"/>
  <c r="Y84" i="41"/>
  <c r="Y85" i="41" s="1"/>
  <c r="X84" i="41"/>
  <c r="X85" i="41" s="1"/>
  <c r="W84" i="41"/>
  <c r="W85" i="41" s="1"/>
  <c r="V84" i="41"/>
  <c r="U84" i="41"/>
  <c r="U85" i="41" s="1"/>
  <c r="T84" i="41"/>
  <c r="T85" i="41" s="1"/>
  <c r="S84" i="41"/>
  <c r="S85" i="41" s="1"/>
  <c r="R84" i="41"/>
  <c r="Q84" i="41"/>
  <c r="Q85" i="41" s="1"/>
  <c r="P84" i="41"/>
  <c r="P85" i="41" s="1"/>
  <c r="O84" i="41"/>
  <c r="O85" i="41" s="1"/>
  <c r="N84" i="41"/>
  <c r="M84" i="41"/>
  <c r="M85" i="41" s="1"/>
  <c r="L84" i="41"/>
  <c r="L85" i="41" s="1"/>
  <c r="K84" i="41"/>
  <c r="K85" i="41" s="1"/>
  <c r="J84" i="41"/>
  <c r="I84" i="41"/>
  <c r="I85" i="41" s="1"/>
  <c r="H84" i="41"/>
  <c r="H85" i="41" s="1"/>
  <c r="G84" i="41"/>
  <c r="G85" i="41" s="1"/>
  <c r="F84" i="41"/>
  <c r="E84" i="41"/>
  <c r="AK83" i="41"/>
  <c r="AJ83" i="41"/>
  <c r="AI83" i="41"/>
  <c r="AH83" i="41"/>
  <c r="AG83" i="41"/>
  <c r="AF83" i="41"/>
  <c r="AB83" i="41"/>
  <c r="X83" i="41"/>
  <c r="T83" i="41"/>
  <c r="P83" i="41"/>
  <c r="L83" i="41"/>
  <c r="H83" i="41"/>
  <c r="AD82" i="41"/>
  <c r="AE83" i="41" s="1"/>
  <c r="AC82" i="41"/>
  <c r="AC83" i="41" s="1"/>
  <c r="AB82" i="41"/>
  <c r="AA82" i="41"/>
  <c r="AA83" i="41" s="1"/>
  <c r="Z82" i="41"/>
  <c r="Z83" i="41" s="1"/>
  <c r="Y82" i="41"/>
  <c r="Y83" i="41" s="1"/>
  <c r="X82" i="41"/>
  <c r="W82" i="41"/>
  <c r="W83" i="41" s="1"/>
  <c r="V82" i="41"/>
  <c r="V83" i="41" s="1"/>
  <c r="U82" i="41"/>
  <c r="U83" i="41" s="1"/>
  <c r="T82" i="41"/>
  <c r="S82" i="41"/>
  <c r="S83" i="41" s="1"/>
  <c r="R82" i="41"/>
  <c r="R83" i="41" s="1"/>
  <c r="Q82" i="41"/>
  <c r="Q83" i="41" s="1"/>
  <c r="P82" i="41"/>
  <c r="O82" i="41"/>
  <c r="O83" i="41" s="1"/>
  <c r="N82" i="41"/>
  <c r="N83" i="41" s="1"/>
  <c r="M82" i="41"/>
  <c r="M83" i="41" s="1"/>
  <c r="L82" i="41"/>
  <c r="K82" i="41"/>
  <c r="K83" i="41" s="1"/>
  <c r="J82" i="41"/>
  <c r="J83" i="41" s="1"/>
  <c r="I82" i="41"/>
  <c r="I83" i="41" s="1"/>
  <c r="H82" i="41"/>
  <c r="G82" i="41"/>
  <c r="G83" i="41" s="1"/>
  <c r="F82" i="41"/>
  <c r="F83" i="41" s="1"/>
  <c r="E82" i="41"/>
  <c r="AK81" i="41"/>
  <c r="AJ81" i="41"/>
  <c r="AI81" i="41"/>
  <c r="AH81" i="41"/>
  <c r="AG81" i="41"/>
  <c r="AF81" i="41"/>
  <c r="AD81" i="41"/>
  <c r="Z81" i="41"/>
  <c r="V81" i="41"/>
  <c r="R81" i="41"/>
  <c r="N81" i="41"/>
  <c r="J81" i="41"/>
  <c r="F81" i="41"/>
  <c r="AD80" i="41"/>
  <c r="AE81" i="41" s="1"/>
  <c r="AC80" i="41"/>
  <c r="AC81" i="41" s="1"/>
  <c r="AB80" i="41"/>
  <c r="AB81" i="41" s="1"/>
  <c r="AA80" i="41"/>
  <c r="AA81" i="41" s="1"/>
  <c r="Z80" i="41"/>
  <c r="Y80" i="41"/>
  <c r="Y81" i="41" s="1"/>
  <c r="X80" i="41"/>
  <c r="X81" i="41" s="1"/>
  <c r="W80" i="41"/>
  <c r="W81" i="41" s="1"/>
  <c r="V80" i="41"/>
  <c r="U80" i="41"/>
  <c r="U81" i="41" s="1"/>
  <c r="T80" i="41"/>
  <c r="T81" i="41" s="1"/>
  <c r="S80" i="41"/>
  <c r="S81" i="41" s="1"/>
  <c r="R80" i="41"/>
  <c r="Q80" i="41"/>
  <c r="Q81" i="41" s="1"/>
  <c r="P80" i="41"/>
  <c r="P81" i="41" s="1"/>
  <c r="O80" i="41"/>
  <c r="O81" i="41" s="1"/>
  <c r="N80" i="41"/>
  <c r="M80" i="41"/>
  <c r="M81" i="41" s="1"/>
  <c r="L80" i="41"/>
  <c r="L81" i="41" s="1"/>
  <c r="K80" i="41"/>
  <c r="K81" i="41" s="1"/>
  <c r="J80" i="41"/>
  <c r="I80" i="41"/>
  <c r="I81" i="41" s="1"/>
  <c r="H80" i="41"/>
  <c r="H81" i="41" s="1"/>
  <c r="G80" i="41"/>
  <c r="G81" i="41" s="1"/>
  <c r="F80" i="41"/>
  <c r="E80" i="41"/>
  <c r="AK79" i="41"/>
  <c r="AJ79" i="41"/>
  <c r="AI79" i="41"/>
  <c r="AH79" i="41"/>
  <c r="AG79" i="41"/>
  <c r="AF79" i="41"/>
  <c r="AE79" i="41"/>
  <c r="AD79" i="41"/>
  <c r="AC79" i="41"/>
  <c r="AB79" i="41"/>
  <c r="AA79" i="41"/>
  <c r="Z79" i="41"/>
  <c r="Y79" i="41"/>
  <c r="X79" i="41"/>
  <c r="W79" i="41"/>
  <c r="V79" i="41"/>
  <c r="U79" i="41"/>
  <c r="T79" i="41"/>
  <c r="S79" i="41"/>
  <c r="R79" i="41"/>
  <c r="Q79" i="41"/>
  <c r="P79" i="41"/>
  <c r="O79" i="41"/>
  <c r="N79" i="41"/>
  <c r="M79" i="41"/>
  <c r="L79" i="41"/>
  <c r="K79" i="41"/>
  <c r="J79" i="41"/>
  <c r="I79" i="41"/>
  <c r="H79" i="41"/>
  <c r="G79" i="41"/>
  <c r="F79" i="41"/>
  <c r="AK77" i="41"/>
  <c r="AJ77" i="41"/>
  <c r="AI77" i="41"/>
  <c r="AH77" i="41"/>
  <c r="AG77" i="41"/>
  <c r="AF77" i="41"/>
  <c r="AE77" i="41"/>
  <c r="AD77" i="41"/>
  <c r="AC77" i="41"/>
  <c r="AB77" i="41"/>
  <c r="AA77" i="41"/>
  <c r="Z77" i="41"/>
  <c r="Y77" i="41"/>
  <c r="X77" i="41"/>
  <c r="W77" i="41"/>
  <c r="V77" i="41"/>
  <c r="U77" i="41"/>
  <c r="T77" i="41"/>
  <c r="S77" i="41"/>
  <c r="R77" i="41"/>
  <c r="Q77" i="41"/>
  <c r="P77" i="41"/>
  <c r="O77" i="41"/>
  <c r="N77" i="41"/>
  <c r="M77" i="41"/>
  <c r="L77" i="41"/>
  <c r="K77" i="41"/>
  <c r="J77" i="41"/>
  <c r="I77" i="41"/>
  <c r="H77" i="41"/>
  <c r="G77" i="41"/>
  <c r="F77" i="41"/>
  <c r="AI75" i="41"/>
  <c r="AH75" i="41"/>
  <c r="AG75" i="41"/>
  <c r="AF75" i="41"/>
  <c r="AE75" i="41"/>
  <c r="AD75" i="41"/>
  <c r="AC75" i="41"/>
  <c r="AB75" i="41"/>
  <c r="AA75" i="41"/>
  <c r="Z75" i="41"/>
  <c r="Y75" i="41"/>
  <c r="X75" i="41"/>
  <c r="W75" i="41"/>
  <c r="V75" i="41"/>
  <c r="U75" i="41"/>
  <c r="T75" i="41"/>
  <c r="S75" i="41"/>
  <c r="R75" i="41"/>
  <c r="Q75" i="41"/>
  <c r="P75" i="41"/>
  <c r="O75" i="41"/>
  <c r="N75" i="41"/>
  <c r="M75" i="41"/>
  <c r="L75" i="41"/>
  <c r="K75" i="41"/>
  <c r="J75" i="41"/>
  <c r="I75" i="41"/>
  <c r="H75" i="41"/>
  <c r="G75" i="41"/>
  <c r="F75" i="41"/>
  <c r="AK73" i="41"/>
  <c r="AJ73" i="41"/>
  <c r="AI73" i="41"/>
  <c r="AH73" i="41"/>
  <c r="AG73" i="41"/>
  <c r="AF73" i="41"/>
  <c r="AE73" i="41"/>
  <c r="AD73" i="41"/>
  <c r="AC73" i="41"/>
  <c r="AB73" i="41"/>
  <c r="AA73" i="41"/>
  <c r="Z73" i="41"/>
  <c r="Y73" i="41"/>
  <c r="X73" i="41"/>
  <c r="W73" i="41"/>
  <c r="V73" i="41"/>
  <c r="U73" i="41"/>
  <c r="T73" i="41"/>
  <c r="S73" i="41"/>
  <c r="R73" i="41"/>
  <c r="Q73" i="41"/>
  <c r="P73" i="41"/>
  <c r="O73" i="41"/>
  <c r="N73" i="41"/>
  <c r="M73" i="41"/>
  <c r="L73" i="41"/>
  <c r="K73" i="41"/>
  <c r="J73" i="41"/>
  <c r="I73" i="41"/>
  <c r="H73" i="41"/>
  <c r="G73" i="41"/>
  <c r="F73" i="41"/>
  <c r="AK71" i="41"/>
  <c r="AJ71" i="41"/>
  <c r="AI71" i="41"/>
  <c r="AH71" i="41"/>
  <c r="AG71" i="41"/>
  <c r="AF71" i="41"/>
  <c r="AE71" i="41"/>
  <c r="AD71" i="41"/>
  <c r="AC71" i="41"/>
  <c r="AB71" i="41"/>
  <c r="AA71" i="41"/>
  <c r="Z71" i="41"/>
  <c r="Y71" i="41"/>
  <c r="X71" i="41"/>
  <c r="W71" i="41"/>
  <c r="V71" i="41"/>
  <c r="U71" i="41"/>
  <c r="T71" i="41"/>
  <c r="S71" i="41"/>
  <c r="R71" i="41"/>
  <c r="Q71" i="41"/>
  <c r="P71" i="41"/>
  <c r="O71" i="41"/>
  <c r="N71" i="41"/>
  <c r="M71" i="41"/>
  <c r="L71" i="41"/>
  <c r="K71" i="41"/>
  <c r="J71" i="41"/>
  <c r="I71" i="41"/>
  <c r="H71" i="41"/>
  <c r="G71" i="41"/>
  <c r="F71" i="41"/>
  <c r="AH69" i="41"/>
  <c r="AD69" i="41"/>
  <c r="R69" i="41"/>
  <c r="N69" i="41"/>
  <c r="AK68" i="41"/>
  <c r="AK69" i="41" s="1"/>
  <c r="AJ68" i="41"/>
  <c r="AJ69" i="41" s="1"/>
  <c r="AI68" i="41"/>
  <c r="AH68" i="41"/>
  <c r="AG68" i="41"/>
  <c r="AG69" i="41" s="1"/>
  <c r="AF68" i="41"/>
  <c r="AF69" i="41" s="1"/>
  <c r="AE68" i="41"/>
  <c r="AD68" i="41"/>
  <c r="AC68" i="41"/>
  <c r="AC69" i="41" s="1"/>
  <c r="AB68" i="41"/>
  <c r="AB69" i="41" s="1"/>
  <c r="AA68" i="41"/>
  <c r="Z68" i="41"/>
  <c r="Z69" i="41" s="1"/>
  <c r="Y68" i="41"/>
  <c r="Y69" i="41" s="1"/>
  <c r="X68" i="41"/>
  <c r="X69" i="41" s="1"/>
  <c r="W68" i="41"/>
  <c r="V68" i="41"/>
  <c r="V69" i="41" s="1"/>
  <c r="U68" i="41"/>
  <c r="U69" i="41" s="1"/>
  <c r="T68" i="41"/>
  <c r="T69" i="41" s="1"/>
  <c r="S68" i="41"/>
  <c r="R68" i="41"/>
  <c r="Q68" i="41"/>
  <c r="Q69" i="41" s="1"/>
  <c r="P68" i="41"/>
  <c r="P69" i="41" s="1"/>
  <c r="O68" i="41"/>
  <c r="N68" i="41"/>
  <c r="M68" i="41"/>
  <c r="M69" i="41" s="1"/>
  <c r="L68" i="41"/>
  <c r="L69" i="41" s="1"/>
  <c r="K68" i="41"/>
  <c r="J68" i="41"/>
  <c r="J69" i="41" s="1"/>
  <c r="I68" i="41"/>
  <c r="I69" i="41" s="1"/>
  <c r="H68" i="41"/>
  <c r="H69" i="41" s="1"/>
  <c r="G68" i="41"/>
  <c r="F68" i="41"/>
  <c r="F69" i="41" s="1"/>
  <c r="E68" i="41"/>
  <c r="AI67" i="41"/>
  <c r="W67" i="41"/>
  <c r="S67" i="41"/>
  <c r="G67" i="41"/>
  <c r="AK66" i="41"/>
  <c r="AK67" i="41" s="1"/>
  <c r="AJ66" i="41"/>
  <c r="AI66" i="41"/>
  <c r="AH66" i="41"/>
  <c r="AH67" i="41" s="1"/>
  <c r="AG66" i="41"/>
  <c r="AG67" i="41" s="1"/>
  <c r="AF66" i="41"/>
  <c r="AE66" i="41"/>
  <c r="AE67" i="41" s="1"/>
  <c r="AD66" i="41"/>
  <c r="AD67" i="41" s="1"/>
  <c r="AC66" i="41"/>
  <c r="AC67" i="41" s="1"/>
  <c r="AB66" i="41"/>
  <c r="AA66" i="41"/>
  <c r="AA67" i="41" s="1"/>
  <c r="Z66" i="41"/>
  <c r="Z67" i="41" s="1"/>
  <c r="Y66" i="41"/>
  <c r="Y67" i="41" s="1"/>
  <c r="X66" i="41"/>
  <c r="W66" i="41"/>
  <c r="V66" i="41"/>
  <c r="V67" i="41" s="1"/>
  <c r="U66" i="41"/>
  <c r="U67" i="41" s="1"/>
  <c r="T66" i="41"/>
  <c r="S66" i="41"/>
  <c r="R66" i="41"/>
  <c r="R67" i="41" s="1"/>
  <c r="Q66" i="41"/>
  <c r="Q67" i="41" s="1"/>
  <c r="P66" i="41"/>
  <c r="O66" i="41"/>
  <c r="O67" i="41" s="1"/>
  <c r="N66" i="41"/>
  <c r="N67" i="41" s="1"/>
  <c r="M66" i="41"/>
  <c r="M67" i="41" s="1"/>
  <c r="L66" i="41"/>
  <c r="K66" i="41"/>
  <c r="K67" i="41" s="1"/>
  <c r="J66" i="41"/>
  <c r="J67" i="41" s="1"/>
  <c r="I66" i="41"/>
  <c r="I67" i="41" s="1"/>
  <c r="H66" i="41"/>
  <c r="G66" i="41"/>
  <c r="F66" i="41"/>
  <c r="F67" i="41" s="1"/>
  <c r="E66" i="41"/>
  <c r="AK60" i="41"/>
  <c r="AJ60" i="41"/>
  <c r="AI60" i="41"/>
  <c r="AH60" i="41"/>
  <c r="AG60" i="41"/>
  <c r="AF60" i="41"/>
  <c r="AE60" i="41"/>
  <c r="AD60" i="41"/>
  <c r="AC60" i="41"/>
  <c r="AB60" i="41"/>
  <c r="AA60" i="41"/>
  <c r="Z60" i="41"/>
  <c r="Y60" i="41"/>
  <c r="X60" i="41"/>
  <c r="W60" i="41"/>
  <c r="V60" i="41"/>
  <c r="U60" i="41"/>
  <c r="T60" i="41"/>
  <c r="S60" i="41"/>
  <c r="R60" i="41"/>
  <c r="Q60" i="41"/>
  <c r="P60" i="41"/>
  <c r="O60" i="41"/>
  <c r="N60" i="41"/>
  <c r="AH58" i="41"/>
  <c r="AD58" i="41"/>
  <c r="Z58" i="41"/>
  <c r="V58" i="41"/>
  <c r="R58" i="41"/>
  <c r="N58" i="41"/>
  <c r="J58" i="41"/>
  <c r="F58" i="41"/>
  <c r="AH57" i="41"/>
  <c r="AI58" i="41" s="1"/>
  <c r="AG57" i="41"/>
  <c r="AG58" i="41" s="1"/>
  <c r="AF57" i="41"/>
  <c r="AF58" i="41" s="1"/>
  <c r="AE57" i="41"/>
  <c r="AE58" i="41" s="1"/>
  <c r="AD57" i="41"/>
  <c r="AC57" i="41"/>
  <c r="AC58" i="41" s="1"/>
  <c r="AB57" i="41"/>
  <c r="AB58" i="41" s="1"/>
  <c r="AA57" i="41"/>
  <c r="AA58" i="41" s="1"/>
  <c r="Z57" i="41"/>
  <c r="Y57" i="41"/>
  <c r="Y58" i="41" s="1"/>
  <c r="X57" i="41"/>
  <c r="X58" i="41" s="1"/>
  <c r="W57" i="41"/>
  <c r="W58" i="41" s="1"/>
  <c r="V57" i="41"/>
  <c r="U57" i="41"/>
  <c r="U58" i="41" s="1"/>
  <c r="T57" i="41"/>
  <c r="T58" i="41" s="1"/>
  <c r="S57" i="41"/>
  <c r="S58" i="41" s="1"/>
  <c r="R57" i="41"/>
  <c r="Q57" i="41"/>
  <c r="Q58" i="41" s="1"/>
  <c r="P57" i="41"/>
  <c r="P58" i="41" s="1"/>
  <c r="O57" i="41"/>
  <c r="O58" i="41" s="1"/>
  <c r="N57" i="41"/>
  <c r="M57" i="41"/>
  <c r="M58" i="41" s="1"/>
  <c r="L57" i="41"/>
  <c r="L58" i="41" s="1"/>
  <c r="K57" i="41"/>
  <c r="K58" i="41" s="1"/>
  <c r="J57" i="41"/>
  <c r="I57" i="41"/>
  <c r="I58" i="41" s="1"/>
  <c r="H57" i="41"/>
  <c r="H58" i="41" s="1"/>
  <c r="G57" i="41"/>
  <c r="G58" i="41" s="1"/>
  <c r="F57" i="41"/>
  <c r="E57" i="41"/>
  <c r="AJ56" i="41"/>
  <c r="AE56" i="41"/>
  <c r="AD56" i="41"/>
  <c r="AC56" i="41"/>
  <c r="AB56" i="41"/>
  <c r="AA56" i="41"/>
  <c r="Z56" i="41"/>
  <c r="Y56" i="41"/>
  <c r="X56" i="41"/>
  <c r="W56" i="41"/>
  <c r="V56" i="41"/>
  <c r="U56" i="41"/>
  <c r="T56" i="41"/>
  <c r="S56" i="41"/>
  <c r="R56" i="41"/>
  <c r="Q56" i="41"/>
  <c r="P56" i="41"/>
  <c r="O56" i="41"/>
  <c r="N56" i="41"/>
  <c r="M56" i="41"/>
  <c r="L56" i="41"/>
  <c r="K56" i="41"/>
  <c r="J56" i="41"/>
  <c r="I56" i="41"/>
  <c r="H56" i="41"/>
  <c r="G56" i="41"/>
  <c r="F56" i="41"/>
  <c r="AK56" i="41"/>
  <c r="AI56" i="41"/>
  <c r="AH56" i="41"/>
  <c r="AG56" i="41"/>
  <c r="AF56" i="41"/>
  <c r="AK50" i="41"/>
  <c r="AJ50" i="41"/>
  <c r="AI50" i="41"/>
  <c r="AH50" i="41"/>
  <c r="AG50" i="41"/>
  <c r="AF50" i="41"/>
  <c r="AE50" i="41"/>
  <c r="AD50" i="41"/>
  <c r="AC50" i="41"/>
  <c r="AB50" i="41"/>
  <c r="AA50" i="41"/>
  <c r="Z50" i="41"/>
  <c r="Y50" i="41"/>
  <c r="X50" i="41"/>
  <c r="W50" i="41"/>
  <c r="V50" i="41"/>
  <c r="U50" i="41"/>
  <c r="T50" i="41"/>
  <c r="S50" i="41"/>
  <c r="R50" i="41"/>
  <c r="Q50" i="41"/>
  <c r="P50" i="41"/>
  <c r="O50" i="41"/>
  <c r="N50" i="41"/>
  <c r="M50" i="41"/>
  <c r="L50" i="41"/>
  <c r="K50" i="41"/>
  <c r="J50" i="41"/>
  <c r="I50" i="41"/>
  <c r="H50" i="41"/>
  <c r="G50" i="41"/>
  <c r="AK48" i="41"/>
  <c r="AJ48" i="41"/>
  <c r="AI48" i="41"/>
  <c r="AH48" i="41"/>
  <c r="AG48" i="41"/>
  <c r="AF48" i="41"/>
  <c r="AE48" i="41"/>
  <c r="AD48" i="41"/>
  <c r="AC48" i="41"/>
  <c r="AB48" i="41"/>
  <c r="AA48" i="41"/>
  <c r="Z48" i="41"/>
  <c r="Y48" i="41"/>
  <c r="X48" i="41"/>
  <c r="W48" i="41"/>
  <c r="V48" i="41"/>
  <c r="U48" i="41"/>
  <c r="T48" i="41"/>
  <c r="S48" i="41"/>
  <c r="R48" i="41"/>
  <c r="Q48" i="41"/>
  <c r="P48" i="41"/>
  <c r="O48" i="41"/>
  <c r="N48" i="41"/>
  <c r="M48" i="41"/>
  <c r="L48" i="41"/>
  <c r="K48" i="41"/>
  <c r="J48" i="41"/>
  <c r="I48" i="41"/>
  <c r="H48" i="41"/>
  <c r="G48" i="41"/>
  <c r="AK46" i="41"/>
  <c r="AJ46" i="41"/>
  <c r="AI46" i="41"/>
  <c r="AH46" i="41"/>
  <c r="AG46" i="41"/>
  <c r="AF46" i="41"/>
  <c r="AE46" i="41"/>
  <c r="AD46" i="41"/>
  <c r="AC46" i="41"/>
  <c r="AB46" i="41"/>
  <c r="AA46" i="41"/>
  <c r="Z46" i="41"/>
  <c r="Y46" i="41"/>
  <c r="X46" i="41"/>
  <c r="W46" i="41"/>
  <c r="V46" i="41"/>
  <c r="U46" i="41"/>
  <c r="T46" i="41"/>
  <c r="S46" i="41"/>
  <c r="R46" i="41"/>
  <c r="Q46" i="41"/>
  <c r="P46" i="41"/>
  <c r="O46" i="41"/>
  <c r="N46" i="41"/>
  <c r="M46" i="41"/>
  <c r="L46" i="41"/>
  <c r="K46" i="41"/>
  <c r="J46" i="41"/>
  <c r="I46" i="41"/>
  <c r="H46" i="41"/>
  <c r="G46" i="41"/>
  <c r="F46" i="41"/>
  <c r="AK44" i="41"/>
  <c r="AJ44" i="41"/>
  <c r="AI44" i="41"/>
  <c r="AH44" i="41"/>
  <c r="AG44" i="41"/>
  <c r="AF44" i="41"/>
  <c r="AE44" i="41"/>
  <c r="AD44" i="41"/>
  <c r="AC44" i="41"/>
  <c r="AB44" i="41"/>
  <c r="AA44" i="41"/>
  <c r="Z44" i="41"/>
  <c r="Y44" i="41"/>
  <c r="X44" i="41"/>
  <c r="W44" i="41"/>
  <c r="V44" i="41"/>
  <c r="U44" i="41"/>
  <c r="T44" i="41"/>
  <c r="S44" i="41"/>
  <c r="R44" i="41"/>
  <c r="Q44" i="41"/>
  <c r="P44" i="41"/>
  <c r="O44" i="41"/>
  <c r="N44" i="41"/>
  <c r="M44" i="41"/>
  <c r="L44" i="41"/>
  <c r="K44" i="41"/>
  <c r="J44" i="41"/>
  <c r="I44" i="41"/>
  <c r="H44" i="41"/>
  <c r="G44" i="41"/>
  <c r="F44" i="41"/>
  <c r="AK42" i="41"/>
  <c r="AJ42" i="41"/>
  <c r="AI42" i="41"/>
  <c r="AH42" i="41"/>
  <c r="AG42" i="41"/>
  <c r="AF42" i="41"/>
  <c r="AE42" i="41"/>
  <c r="AD42" i="41"/>
  <c r="AC42" i="41"/>
  <c r="AB42" i="41"/>
  <c r="AA42" i="41"/>
  <c r="Z42" i="41"/>
  <c r="Y42" i="41"/>
  <c r="X42" i="41"/>
  <c r="W42" i="41"/>
  <c r="V42" i="41"/>
  <c r="U42" i="41"/>
  <c r="T42" i="41"/>
  <c r="S42" i="41"/>
  <c r="R42" i="41"/>
  <c r="Q42" i="41"/>
  <c r="P42" i="41"/>
  <c r="O42" i="41"/>
  <c r="N42" i="41"/>
  <c r="M42" i="41"/>
  <c r="L42" i="41"/>
  <c r="K42" i="41"/>
  <c r="J42" i="41"/>
  <c r="I42" i="41"/>
  <c r="H42" i="41"/>
  <c r="G42" i="41"/>
  <c r="F42" i="41"/>
  <c r="AK40" i="41"/>
  <c r="AJ40" i="41"/>
  <c r="AI40" i="41"/>
  <c r="AH40" i="41"/>
  <c r="AG40" i="41"/>
  <c r="AF40" i="41"/>
  <c r="AE40" i="41"/>
  <c r="AD40" i="41"/>
  <c r="AC40" i="41"/>
  <c r="AB40" i="41"/>
  <c r="AA40" i="41"/>
  <c r="Z40" i="41"/>
  <c r="Y40" i="41"/>
  <c r="X40" i="41"/>
  <c r="W40" i="41"/>
  <c r="V40" i="41"/>
  <c r="U40" i="41"/>
  <c r="T40" i="41"/>
  <c r="S40" i="41"/>
  <c r="R40" i="41"/>
  <c r="Q40" i="41"/>
  <c r="P40" i="41"/>
  <c r="O40" i="41"/>
  <c r="N40" i="41"/>
  <c r="M40" i="41"/>
  <c r="L40" i="41"/>
  <c r="K40" i="41"/>
  <c r="J40" i="41"/>
  <c r="I40" i="41"/>
  <c r="H40" i="41"/>
  <c r="G40" i="41"/>
  <c r="F40" i="41"/>
  <c r="AK38" i="41"/>
  <c r="AJ38" i="41"/>
  <c r="AI38" i="41"/>
  <c r="AH38" i="41"/>
  <c r="AG38" i="41"/>
  <c r="AF38" i="41"/>
  <c r="AE38" i="41"/>
  <c r="AD38" i="41"/>
  <c r="AC38" i="41"/>
  <c r="AB38" i="41"/>
  <c r="AA38" i="41"/>
  <c r="Z38" i="41"/>
  <c r="Y38" i="41"/>
  <c r="X38" i="41"/>
  <c r="W38" i="41"/>
  <c r="V38" i="41"/>
  <c r="U38" i="41"/>
  <c r="T38" i="41"/>
  <c r="S38" i="41"/>
  <c r="AK36" i="41"/>
  <c r="AJ36" i="41"/>
  <c r="AI36" i="41"/>
  <c r="AH36" i="41"/>
  <c r="AG36" i="41"/>
  <c r="AF36" i="41"/>
  <c r="AE36" i="41"/>
  <c r="AD36" i="41"/>
  <c r="AC36" i="41"/>
  <c r="AB36" i="41"/>
  <c r="AA36" i="41"/>
  <c r="Z36" i="41"/>
  <c r="Y36" i="41"/>
  <c r="X36" i="41"/>
  <c r="W36" i="41"/>
  <c r="V36" i="41"/>
  <c r="U36" i="41"/>
  <c r="T36" i="41"/>
  <c r="S36" i="41"/>
  <c r="R36" i="41"/>
  <c r="Q36" i="41"/>
  <c r="P36" i="41"/>
  <c r="O36" i="41"/>
  <c r="N36" i="41"/>
  <c r="M36" i="41"/>
  <c r="L36" i="41"/>
  <c r="K36" i="41"/>
  <c r="J36" i="41"/>
  <c r="I36" i="41"/>
  <c r="H36" i="41"/>
  <c r="G36" i="41"/>
  <c r="F36" i="41"/>
  <c r="AK34" i="41"/>
  <c r="AJ34" i="41"/>
  <c r="AI34" i="41"/>
  <c r="AH34" i="41"/>
  <c r="AG34" i="41"/>
  <c r="AF34" i="41"/>
  <c r="AE34" i="41"/>
  <c r="AD34" i="41"/>
  <c r="AC34" i="41"/>
  <c r="AB34" i="41"/>
  <c r="AA34" i="41"/>
  <c r="Z34" i="41"/>
  <c r="Y34" i="41"/>
  <c r="X34" i="41"/>
  <c r="W34" i="41"/>
  <c r="V34" i="41"/>
  <c r="U34" i="41"/>
  <c r="T34" i="41"/>
  <c r="S34" i="41"/>
  <c r="R34" i="41"/>
  <c r="Q34" i="41"/>
  <c r="P34" i="41"/>
  <c r="O34" i="41"/>
  <c r="N34" i="41"/>
  <c r="M34" i="41"/>
  <c r="L34" i="41"/>
  <c r="K34" i="41"/>
  <c r="J34" i="41"/>
  <c r="I34" i="41"/>
  <c r="H34" i="41"/>
  <c r="G34" i="41"/>
  <c r="F34" i="41"/>
  <c r="AJ28" i="41"/>
  <c r="AK25" i="41"/>
  <c r="AJ25" i="41"/>
  <c r="AI25" i="41"/>
  <c r="AF25" i="41"/>
  <c r="AB25" i="41"/>
  <c r="X25" i="41"/>
  <c r="T25" i="41"/>
  <c r="P25" i="41"/>
  <c r="L25" i="41"/>
  <c r="H25" i="41"/>
  <c r="E25" i="41"/>
  <c r="AG24" i="41"/>
  <c r="AF24" i="41"/>
  <c r="AE24" i="41"/>
  <c r="AE25" i="41" s="1"/>
  <c r="AD24" i="41"/>
  <c r="AC24" i="41"/>
  <c r="AC25" i="41" s="1"/>
  <c r="AB24" i="41"/>
  <c r="AA24" i="41"/>
  <c r="AA25" i="41" s="1"/>
  <c r="Z24" i="41"/>
  <c r="X24" i="41"/>
  <c r="W24" i="41"/>
  <c r="W25" i="41" s="1"/>
  <c r="V24" i="41"/>
  <c r="T24" i="41"/>
  <c r="S24" i="41"/>
  <c r="S25" i="41" s="1"/>
  <c r="R24" i="41"/>
  <c r="P24" i="41"/>
  <c r="O24" i="41"/>
  <c r="O25" i="41" s="1"/>
  <c r="N24" i="41"/>
  <c r="K24" i="41"/>
  <c r="K25" i="41" s="1"/>
  <c r="J24" i="41"/>
  <c r="J25" i="41" s="1"/>
  <c r="I24" i="41"/>
  <c r="G24" i="41"/>
  <c r="G25" i="41" s="1"/>
  <c r="F24" i="41"/>
  <c r="E24" i="41"/>
  <c r="AK23" i="41"/>
  <c r="AJ23" i="41"/>
  <c r="AI23" i="41"/>
  <c r="AH23" i="41"/>
  <c r="AD23" i="41"/>
  <c r="Z23" i="41"/>
  <c r="V23" i="41"/>
  <c r="R23" i="41"/>
  <c r="J23" i="41"/>
  <c r="E23" i="41"/>
  <c r="AG22" i="41"/>
  <c r="AG23" i="41" s="1"/>
  <c r="AF22" i="41"/>
  <c r="AE22" i="41"/>
  <c r="AE23" i="41" s="1"/>
  <c r="AD22" i="41"/>
  <c r="AC22" i="41"/>
  <c r="AC23" i="41" s="1"/>
  <c r="AB22" i="41"/>
  <c r="AA22" i="41"/>
  <c r="AA23" i="41" s="1"/>
  <c r="Y22" i="41"/>
  <c r="Y23" i="41" s="1"/>
  <c r="X22" i="41"/>
  <c r="W22" i="41"/>
  <c r="W23" i="41" s="1"/>
  <c r="U22" i="41"/>
  <c r="U23" i="41" s="1"/>
  <c r="T22" i="41"/>
  <c r="T23" i="41" s="1"/>
  <c r="S22" i="41"/>
  <c r="S23" i="41" s="1"/>
  <c r="P22" i="41"/>
  <c r="O22" i="41"/>
  <c r="L22" i="41"/>
  <c r="L23" i="41" s="1"/>
  <c r="K22" i="41"/>
  <c r="K23" i="41" s="1"/>
  <c r="H22" i="41"/>
  <c r="G22" i="41"/>
  <c r="AK21" i="41"/>
  <c r="AJ21" i="41"/>
  <c r="AB21" i="41"/>
  <c r="X21" i="41"/>
  <c r="P21" i="41"/>
  <c r="E21" i="41"/>
  <c r="AH20" i="41"/>
  <c r="AG20" i="41"/>
  <c r="AG21" i="41" s="1"/>
  <c r="AF20" i="41"/>
  <c r="AE20" i="41"/>
  <c r="AD20" i="41"/>
  <c r="AC20" i="41"/>
  <c r="AC21" i="41" s="1"/>
  <c r="AB20" i="41"/>
  <c r="AA20" i="41"/>
  <c r="Z20" i="41"/>
  <c r="Y20" i="41"/>
  <c r="Y21" i="41" s="1"/>
  <c r="X20" i="41"/>
  <c r="W20" i="41"/>
  <c r="V20" i="41"/>
  <c r="U20" i="41"/>
  <c r="U21" i="41" s="1"/>
  <c r="T20" i="41"/>
  <c r="T21" i="41" s="1"/>
  <c r="S20" i="41"/>
  <c r="S21" i="41" s="1"/>
  <c r="R20" i="41"/>
  <c r="Q20" i="41"/>
  <c r="Q21" i="41" s="1"/>
  <c r="P20" i="41"/>
  <c r="O20" i="41"/>
  <c r="M20" i="41"/>
  <c r="M21" i="41" s="1"/>
  <c r="L20" i="41"/>
  <c r="L21" i="41" s="1"/>
  <c r="K20" i="41"/>
  <c r="K21" i="41" s="1"/>
  <c r="J20" i="41"/>
  <c r="I20" i="41"/>
  <c r="G20" i="41"/>
  <c r="G21" i="41" s="1"/>
  <c r="F20" i="41"/>
  <c r="E20" i="41"/>
  <c r="AK19" i="41"/>
  <c r="AJ19" i="41"/>
  <c r="AI19" i="41"/>
  <c r="AH19" i="41"/>
  <c r="AE19" i="41"/>
  <c r="AD19" i="41"/>
  <c r="AA19" i="41"/>
  <c r="Z19" i="41"/>
  <c r="W19" i="41"/>
  <c r="V19" i="41"/>
  <c r="S19" i="41"/>
  <c r="R19" i="41"/>
  <c r="N19" i="41"/>
  <c r="J19" i="41"/>
  <c r="F19" i="41"/>
  <c r="E19" i="41"/>
  <c r="AH18" i="41"/>
  <c r="AG18" i="41"/>
  <c r="AG19" i="41" s="1"/>
  <c r="AF18" i="41"/>
  <c r="AF19" i="41" s="1"/>
  <c r="AE18" i="41"/>
  <c r="AD18" i="41"/>
  <c r="AC18" i="41"/>
  <c r="AC19" i="41" s="1"/>
  <c r="AB18" i="41"/>
  <c r="AB19" i="41" s="1"/>
  <c r="AA18" i="41"/>
  <c r="Z18" i="41"/>
  <c r="Y18" i="41"/>
  <c r="Y19" i="41" s="1"/>
  <c r="X18" i="41"/>
  <c r="X19" i="41" s="1"/>
  <c r="W18" i="41"/>
  <c r="V18" i="41"/>
  <c r="U18" i="41"/>
  <c r="U19" i="41" s="1"/>
  <c r="T18" i="41"/>
  <c r="T19" i="41" s="1"/>
  <c r="S18" i="41"/>
  <c r="R18" i="41"/>
  <c r="Q18" i="41"/>
  <c r="Q19" i="41" s="1"/>
  <c r="P18" i="41"/>
  <c r="P19" i="41" s="1"/>
  <c r="O18" i="41"/>
  <c r="M18" i="41"/>
  <c r="L18" i="41"/>
  <c r="L19" i="41" s="1"/>
  <c r="K18" i="41"/>
  <c r="I18" i="41"/>
  <c r="I19" i="41" s="1"/>
  <c r="H18" i="41"/>
  <c r="H19" i="41" s="1"/>
  <c r="G18" i="41"/>
  <c r="E18" i="41"/>
  <c r="AK17" i="41"/>
  <c r="AJ17" i="41"/>
  <c r="AI17" i="41"/>
  <c r="AH17" i="41"/>
  <c r="AG17" i="41"/>
  <c r="AF17" i="41"/>
  <c r="AE17" i="41"/>
  <c r="AD17" i="41"/>
  <c r="AC17" i="41"/>
  <c r="AB17" i="41"/>
  <c r="AA17" i="41"/>
  <c r="Z17" i="41"/>
  <c r="Y17" i="41"/>
  <c r="X17" i="41"/>
  <c r="W17" i="41"/>
  <c r="V17" i="41"/>
  <c r="U17" i="41"/>
  <c r="T17" i="41"/>
  <c r="S17" i="41"/>
  <c r="R17" i="41"/>
  <c r="Q17" i="41"/>
  <c r="P17" i="41"/>
  <c r="O17" i="41"/>
  <c r="N17" i="41"/>
  <c r="M17" i="41"/>
  <c r="L17" i="41"/>
  <c r="K17" i="41"/>
  <c r="J17" i="41"/>
  <c r="I17" i="41"/>
  <c r="H17" i="41"/>
  <c r="G17" i="41"/>
  <c r="F17" i="41"/>
  <c r="E17" i="41"/>
  <c r="AK16" i="41"/>
  <c r="AJ16" i="41"/>
  <c r="AI16" i="41"/>
  <c r="AH16" i="41"/>
  <c r="AG16" i="41"/>
  <c r="AF16" i="41"/>
  <c r="AE16" i="41"/>
  <c r="AD16" i="41"/>
  <c r="AC16" i="41"/>
  <c r="AB16" i="41"/>
  <c r="AA16" i="41"/>
  <c r="Z16" i="41"/>
  <c r="Y16" i="41"/>
  <c r="X16" i="41"/>
  <c r="W16" i="41"/>
  <c r="V16" i="41"/>
  <c r="U16" i="41"/>
  <c r="T16" i="41"/>
  <c r="S16" i="41"/>
  <c r="R16" i="41"/>
  <c r="Q16" i="41"/>
  <c r="P16" i="41"/>
  <c r="O16" i="41"/>
  <c r="N16" i="41"/>
  <c r="M16" i="41"/>
  <c r="L16" i="41"/>
  <c r="K16" i="41"/>
  <c r="J16" i="41"/>
  <c r="I16" i="41"/>
  <c r="H16" i="41"/>
  <c r="G16" i="41"/>
  <c r="F16" i="41"/>
  <c r="E16" i="41"/>
  <c r="AK15" i="41"/>
  <c r="AJ15" i="41"/>
  <c r="AI15" i="41"/>
  <c r="AH15" i="41"/>
  <c r="AG15" i="41"/>
  <c r="AF15" i="41"/>
  <c r="AE15" i="41"/>
  <c r="AD15" i="41"/>
  <c r="AC15" i="41"/>
  <c r="AB15" i="41"/>
  <c r="AA15" i="41"/>
  <c r="Z15" i="41"/>
  <c r="Y15" i="41"/>
  <c r="X15" i="41"/>
  <c r="W15" i="41"/>
  <c r="V15" i="41"/>
  <c r="U15" i="41"/>
  <c r="T15" i="41"/>
  <c r="S15" i="41"/>
  <c r="R15" i="41"/>
  <c r="Q15" i="41"/>
  <c r="P15" i="41"/>
  <c r="O15" i="41"/>
  <c r="N15" i="41"/>
  <c r="M15" i="41"/>
  <c r="L15" i="41"/>
  <c r="K15" i="41"/>
  <c r="J15" i="41"/>
  <c r="I15" i="41"/>
  <c r="H15" i="41"/>
  <c r="G15" i="41"/>
  <c r="F15" i="41"/>
  <c r="AI13" i="41"/>
  <c r="AH13" i="41"/>
  <c r="AG13" i="41"/>
  <c r="AF13" i="41"/>
  <c r="AE13" i="41"/>
  <c r="AD13" i="41"/>
  <c r="AK11" i="41"/>
  <c r="AJ11" i="41"/>
  <c r="AI11" i="41"/>
  <c r="AH11" i="41"/>
  <c r="AG11" i="41"/>
  <c r="AF11" i="41"/>
  <c r="AE11" i="41"/>
  <c r="AD11" i="41"/>
  <c r="AC11" i="41"/>
  <c r="AB11" i="41"/>
  <c r="AA11" i="41"/>
  <c r="Z11" i="41"/>
  <c r="Y11" i="41"/>
  <c r="AK9" i="41"/>
  <c r="AJ9" i="41"/>
  <c r="AI9" i="41"/>
  <c r="AH9" i="41"/>
  <c r="AG9" i="41"/>
  <c r="AF9" i="41"/>
  <c r="AE9" i="41"/>
  <c r="AD9" i="41"/>
  <c r="AC9" i="41"/>
  <c r="AB9" i="41"/>
  <c r="AA9" i="41"/>
  <c r="Z9" i="41"/>
  <c r="Y9" i="41"/>
  <c r="X9" i="41"/>
  <c r="W9" i="41"/>
  <c r="V9" i="41"/>
  <c r="U9" i="41"/>
  <c r="T9" i="41"/>
  <c r="S9" i="41"/>
  <c r="R9" i="41"/>
  <c r="Q9" i="41"/>
  <c r="P9" i="41"/>
  <c r="O9" i="41"/>
  <c r="N9" i="41"/>
  <c r="M9" i="41"/>
  <c r="L9" i="41"/>
  <c r="K9" i="41"/>
  <c r="J9" i="41"/>
  <c r="I9" i="41"/>
  <c r="H9" i="41"/>
  <c r="G9" i="41"/>
  <c r="F9" i="41"/>
  <c r="AK6" i="41"/>
  <c r="AK7" i="41" s="1"/>
  <c r="AJ6" i="41"/>
  <c r="AJ7" i="41" s="1"/>
  <c r="AI6" i="41"/>
  <c r="AH6" i="41"/>
  <c r="AH7" i="41" s="1"/>
  <c r="AG6" i="41"/>
  <c r="AG7" i="41" s="1"/>
  <c r="AF6" i="41"/>
  <c r="AF7" i="41" s="1"/>
  <c r="AE6" i="41"/>
  <c r="AD6" i="41"/>
  <c r="AD7" i="41" s="1"/>
  <c r="AC6" i="41"/>
  <c r="AC7" i="41" s="1"/>
  <c r="AB6" i="41"/>
  <c r="AB7" i="41" s="1"/>
  <c r="AA6" i="41"/>
  <c r="Z6" i="41"/>
  <c r="Z7" i="41" s="1"/>
  <c r="Y6" i="41"/>
  <c r="Y7" i="41" s="1"/>
  <c r="X6" i="41"/>
  <c r="X7" i="41" s="1"/>
  <c r="W6" i="41"/>
  <c r="V6" i="41"/>
  <c r="V7" i="41" s="1"/>
  <c r="U6" i="41"/>
  <c r="U7" i="41" s="1"/>
  <c r="T6" i="41"/>
  <c r="T7" i="41" s="1"/>
  <c r="S6" i="41"/>
  <c r="R6" i="41"/>
  <c r="R7" i="41" s="1"/>
  <c r="Q6" i="41"/>
  <c r="Q7" i="41" s="1"/>
  <c r="P6" i="41"/>
  <c r="P7" i="41" s="1"/>
  <c r="O6" i="41"/>
  <c r="N6" i="41"/>
  <c r="N7" i="41" s="1"/>
  <c r="M6" i="41"/>
  <c r="M7" i="41" s="1"/>
  <c r="L6" i="41"/>
  <c r="L7" i="41" s="1"/>
  <c r="K6" i="41"/>
  <c r="J6" i="41"/>
  <c r="J7" i="41" s="1"/>
  <c r="I6" i="41"/>
  <c r="I7" i="41" s="1"/>
  <c r="H6" i="41"/>
  <c r="H7" i="41" s="1"/>
  <c r="G6" i="41"/>
  <c r="F6" i="41"/>
  <c r="F7" i="41" s="1"/>
  <c r="E6" i="41"/>
  <c r="AK4" i="41"/>
  <c r="AK5" i="41" s="1"/>
  <c r="AJ4" i="41"/>
  <c r="AI4" i="41"/>
  <c r="AI5" i="41" s="1"/>
  <c r="AH4" i="41"/>
  <c r="AH5" i="41" s="1"/>
  <c r="AG4" i="41"/>
  <c r="AG5" i="41" s="1"/>
  <c r="AF4" i="41"/>
  <c r="AE4" i="41"/>
  <c r="AE5" i="41" s="1"/>
  <c r="AD4" i="41"/>
  <c r="AD5" i="41" s="1"/>
  <c r="AC4" i="41"/>
  <c r="AC5" i="41" s="1"/>
  <c r="AB4" i="41"/>
  <c r="AA4" i="41"/>
  <c r="AA5" i="41" s="1"/>
  <c r="Z4" i="41"/>
  <c r="Z5" i="41" s="1"/>
  <c r="Y4" i="41"/>
  <c r="Y5" i="41" s="1"/>
  <c r="X4" i="41"/>
  <c r="W4" i="41"/>
  <c r="W5" i="41" s="1"/>
  <c r="V4" i="41"/>
  <c r="V5" i="41" s="1"/>
  <c r="U4" i="41"/>
  <c r="U5" i="41" s="1"/>
  <c r="T4" i="41"/>
  <c r="S4" i="41"/>
  <c r="S5" i="41" s="1"/>
  <c r="R4" i="41"/>
  <c r="R5" i="41" s="1"/>
  <c r="Q4" i="41"/>
  <c r="Q5" i="41" s="1"/>
  <c r="P4" i="41"/>
  <c r="O4" i="41"/>
  <c r="O5" i="41" s="1"/>
  <c r="N4" i="41"/>
  <c r="N5" i="41" s="1"/>
  <c r="M4" i="41"/>
  <c r="M5" i="41" s="1"/>
  <c r="L4" i="41"/>
  <c r="K4" i="41"/>
  <c r="K5" i="41" s="1"/>
  <c r="J4" i="41"/>
  <c r="J5" i="41" s="1"/>
  <c r="I4" i="41"/>
  <c r="I5" i="41" s="1"/>
  <c r="H4" i="41"/>
  <c r="G4" i="41"/>
  <c r="G5" i="41" s="1"/>
  <c r="F4" i="41"/>
  <c r="F5" i="41" s="1"/>
  <c r="E4" i="41"/>
  <c r="H5" i="41" l="1"/>
  <c r="L5" i="41"/>
  <c r="P5" i="41"/>
  <c r="T5" i="41"/>
  <c r="X5" i="41"/>
  <c r="AB5" i="41"/>
  <c r="AF5" i="41"/>
  <c r="AJ5" i="41"/>
  <c r="G7" i="41"/>
  <c r="K7" i="41"/>
  <c r="O7" i="41"/>
  <c r="S7" i="41"/>
  <c r="W7" i="41"/>
  <c r="AA7" i="41"/>
  <c r="AE7" i="41"/>
  <c r="AI7" i="41"/>
  <c r="M19" i="41"/>
  <c r="J21" i="41"/>
  <c r="R21" i="41"/>
  <c r="Z21" i="41"/>
  <c r="AI21" i="41"/>
  <c r="AH21" i="41"/>
  <c r="O23" i="41"/>
  <c r="F25" i="41"/>
  <c r="W21" i="41"/>
  <c r="AA21" i="41"/>
  <c r="AE21" i="41"/>
  <c r="AF21" i="41"/>
  <c r="H23" i="41"/>
  <c r="P23" i="41"/>
  <c r="AB23" i="41"/>
  <c r="AF23" i="41"/>
  <c r="AH25" i="41"/>
  <c r="AG25" i="41"/>
  <c r="F21" i="41"/>
  <c r="V21" i="41"/>
  <c r="AD21" i="41"/>
  <c r="X23" i="41"/>
  <c r="I25" i="41"/>
  <c r="N25" i="41"/>
  <c r="R25" i="41"/>
  <c r="V25" i="41"/>
  <c r="Z25" i="41"/>
  <c r="AD25" i="41"/>
  <c r="H67" i="41"/>
  <c r="L67" i="41"/>
  <c r="P67" i="41"/>
  <c r="T67" i="41"/>
  <c r="X67" i="41"/>
  <c r="AB67" i="41"/>
  <c r="AF67" i="41"/>
  <c r="AJ67" i="41"/>
  <c r="G69" i="41"/>
  <c r="K69" i="41"/>
  <c r="O69" i="41"/>
  <c r="S69" i="41"/>
  <c r="W69" i="41"/>
  <c r="AA69" i="41"/>
  <c r="AE69" i="41"/>
  <c r="AI69" i="41"/>
  <c r="E128" i="41"/>
  <c r="E22" i="41" s="1"/>
  <c r="F22" i="41"/>
  <c r="F23" i="41" s="1"/>
  <c r="N124" i="41"/>
  <c r="N123" i="41" s="1"/>
  <c r="N20" i="41" s="1"/>
  <c r="AD83" i="41"/>
  <c r="AD87" i="41"/>
  <c r="H124" i="41"/>
  <c r="H123" i="41" s="1"/>
  <c r="H20" i="41" s="1"/>
  <c r="H21" i="41" s="1"/>
  <c r="I21" i="41" l="1"/>
  <c r="G23" i="41"/>
  <c r="N21" i="41"/>
  <c r="O21" i="41"/>
  <c r="N163" i="37" l="1"/>
  <c r="J163" i="37"/>
  <c r="E163" i="37"/>
  <c r="F163" i="37" s="1"/>
  <c r="N162" i="37"/>
  <c r="J162" i="37"/>
  <c r="N161" i="37"/>
  <c r="N160" i="37"/>
  <c r="J160" i="37"/>
  <c r="E160" i="37"/>
  <c r="F160" i="37" s="1"/>
  <c r="N159" i="37"/>
  <c r="J159" i="37"/>
  <c r="E159" i="37"/>
  <c r="F159" i="37" s="1"/>
  <c r="N158" i="37"/>
  <c r="J158" i="37"/>
  <c r="N157" i="37"/>
  <c r="N156" i="37"/>
  <c r="J156" i="37"/>
  <c r="E156" i="37"/>
  <c r="F156" i="37" s="1"/>
  <c r="N155" i="37"/>
  <c r="J155" i="37"/>
  <c r="E155" i="37"/>
  <c r="F155" i="37" s="1"/>
  <c r="N154" i="37"/>
  <c r="J154" i="37"/>
  <c r="N153" i="37"/>
  <c r="N152" i="37"/>
  <c r="J152" i="37"/>
  <c r="E152" i="37"/>
  <c r="F152" i="37" s="1"/>
  <c r="N151" i="37"/>
  <c r="J151" i="37"/>
  <c r="J150" i="37"/>
  <c r="E151" i="37"/>
  <c r="F151" i="37" s="1"/>
  <c r="N149" i="37"/>
  <c r="O150" i="37" s="1"/>
  <c r="N150" i="37"/>
  <c r="N148" i="37"/>
  <c r="J148" i="37"/>
  <c r="E148" i="37"/>
  <c r="F148" i="37" s="1"/>
  <c r="N147" i="37"/>
  <c r="J147" i="37"/>
  <c r="E147" i="37"/>
  <c r="F147" i="37" s="1"/>
  <c r="N145" i="37"/>
  <c r="N146" i="37"/>
  <c r="J146" i="37"/>
  <c r="N144" i="37"/>
  <c r="J144" i="37"/>
  <c r="E144" i="37"/>
  <c r="F144" i="37" s="1"/>
  <c r="N143" i="37"/>
  <c r="J143" i="37"/>
  <c r="J142" i="37"/>
  <c r="E143" i="37"/>
  <c r="F143" i="37" s="1"/>
  <c r="N141" i="37"/>
  <c r="N142" i="37"/>
  <c r="N140" i="37"/>
  <c r="J140" i="37"/>
  <c r="E139" i="37"/>
  <c r="F139" i="37" s="1"/>
  <c r="N138" i="37"/>
  <c r="J138" i="37"/>
  <c r="N137" i="37"/>
  <c r="N136" i="37"/>
  <c r="J136" i="37"/>
  <c r="N135" i="37"/>
  <c r="J135" i="37"/>
  <c r="E135" i="37"/>
  <c r="F135" i="37" s="1"/>
  <c r="N134" i="37"/>
  <c r="J134" i="37"/>
  <c r="N133" i="37"/>
  <c r="N132" i="37"/>
  <c r="J132" i="37"/>
  <c r="E131" i="37"/>
  <c r="F131" i="37" s="1"/>
  <c r="N130" i="37"/>
  <c r="J130" i="37"/>
  <c r="N129" i="37"/>
  <c r="N128" i="37"/>
  <c r="J128" i="37"/>
  <c r="E127" i="37"/>
  <c r="F127" i="37" s="1"/>
  <c r="N126" i="37"/>
  <c r="J126" i="37"/>
  <c r="N125" i="37"/>
  <c r="J125" i="37"/>
  <c r="E124" i="37"/>
  <c r="F124" i="37" s="1"/>
  <c r="N123" i="37"/>
  <c r="J123" i="37"/>
  <c r="E123" i="37"/>
  <c r="F123" i="37" s="1"/>
  <c r="N122" i="37"/>
  <c r="J122" i="37"/>
  <c r="N121" i="37"/>
  <c r="N120" i="37"/>
  <c r="J120" i="37"/>
  <c r="E120" i="37"/>
  <c r="F120" i="37" s="1"/>
  <c r="N119" i="37"/>
  <c r="J119" i="37"/>
  <c r="E119" i="37"/>
  <c r="F119" i="37" s="1"/>
  <c r="N118" i="37"/>
  <c r="J118" i="37"/>
  <c r="N117" i="37"/>
  <c r="N116" i="37"/>
  <c r="J116" i="37"/>
  <c r="E116" i="37"/>
  <c r="F116" i="37" s="1"/>
  <c r="N115" i="37"/>
  <c r="J115" i="37"/>
  <c r="E115" i="37"/>
  <c r="F115" i="37" s="1"/>
  <c r="N114" i="37"/>
  <c r="J114" i="37"/>
  <c r="N113" i="37"/>
  <c r="N112" i="37"/>
  <c r="J112" i="37"/>
  <c r="E112" i="37"/>
  <c r="F112" i="37" s="1"/>
  <c r="N111" i="37"/>
  <c r="J111" i="37"/>
  <c r="E111" i="37"/>
  <c r="F111" i="37" s="1"/>
  <c r="N110" i="37"/>
  <c r="J110" i="37"/>
  <c r="N109" i="37"/>
  <c r="N108" i="37"/>
  <c r="J108" i="37"/>
  <c r="E108" i="37"/>
  <c r="F108" i="37" s="1"/>
  <c r="N107" i="37"/>
  <c r="J107" i="37"/>
  <c r="N106" i="37"/>
  <c r="J106" i="37"/>
  <c r="E107" i="37"/>
  <c r="F107" i="37" s="1"/>
  <c r="N105" i="37"/>
  <c r="E104" i="37"/>
  <c r="F104" i="37" s="1"/>
  <c r="N103" i="37"/>
  <c r="J103" i="37"/>
  <c r="E103" i="37"/>
  <c r="F103" i="37" s="1"/>
  <c r="N102" i="37"/>
  <c r="J102" i="37"/>
  <c r="E101" i="37"/>
  <c r="F101" i="37" s="1"/>
  <c r="N100" i="37"/>
  <c r="J100" i="37"/>
  <c r="E100" i="37"/>
  <c r="F100" i="37" s="1"/>
  <c r="N99" i="37"/>
  <c r="J99" i="37"/>
  <c r="E99" i="37"/>
  <c r="F99" i="37" s="1"/>
  <c r="N98" i="37"/>
  <c r="J98" i="37"/>
  <c r="E97" i="37"/>
  <c r="F97" i="37" s="1"/>
  <c r="N96" i="37"/>
  <c r="J96" i="37"/>
  <c r="E96" i="37"/>
  <c r="F96" i="37" s="1"/>
  <c r="N95" i="37"/>
  <c r="J95" i="37"/>
  <c r="E95" i="37"/>
  <c r="F95" i="37" s="1"/>
  <c r="N94" i="37"/>
  <c r="J94" i="37"/>
  <c r="E93" i="37"/>
  <c r="F93" i="37" s="1"/>
  <c r="N92" i="37"/>
  <c r="J92" i="37"/>
  <c r="E92" i="37"/>
  <c r="F92" i="37" s="1"/>
  <c r="N91" i="37"/>
  <c r="J91" i="37"/>
  <c r="E91" i="37"/>
  <c r="F91" i="37" s="1"/>
  <c r="N90" i="37"/>
  <c r="J90" i="37"/>
  <c r="E89" i="37"/>
  <c r="F89" i="37" s="1"/>
  <c r="N88" i="37"/>
  <c r="J88" i="37"/>
  <c r="E88" i="37"/>
  <c r="F88" i="37" s="1"/>
  <c r="N87" i="37"/>
  <c r="J87" i="37"/>
  <c r="E87" i="37"/>
  <c r="F87" i="37" s="1"/>
  <c r="N86" i="37"/>
  <c r="J86" i="37"/>
  <c r="E85" i="37"/>
  <c r="F85" i="37" s="1"/>
  <c r="N84" i="37"/>
  <c r="J84" i="37"/>
  <c r="E84" i="37"/>
  <c r="F84" i="37" s="1"/>
  <c r="N83" i="37"/>
  <c r="J83" i="37"/>
  <c r="E83" i="37"/>
  <c r="F83" i="37" s="1"/>
  <c r="N82" i="37"/>
  <c r="J82" i="37"/>
  <c r="E81" i="37"/>
  <c r="F81" i="37" s="1"/>
  <c r="N80" i="37"/>
  <c r="J80" i="37"/>
  <c r="E80" i="37"/>
  <c r="F80" i="37" s="1"/>
  <c r="N79" i="37"/>
  <c r="J79" i="37"/>
  <c r="E79" i="37"/>
  <c r="F79" i="37" s="1"/>
  <c r="N78" i="37"/>
  <c r="J78" i="37"/>
  <c r="E77" i="37"/>
  <c r="F77" i="37" s="1"/>
  <c r="N76" i="37"/>
  <c r="J76" i="37"/>
  <c r="E76" i="37"/>
  <c r="F76" i="37" s="1"/>
  <c r="N75" i="37"/>
  <c r="J75" i="37"/>
  <c r="E75" i="37"/>
  <c r="F75" i="37" s="1"/>
  <c r="N74" i="37"/>
  <c r="J74" i="37"/>
  <c r="E73" i="37"/>
  <c r="F73" i="37" s="1"/>
  <c r="N72" i="37"/>
  <c r="J72" i="37"/>
  <c r="E72" i="37"/>
  <c r="F72" i="37" s="1"/>
  <c r="N71" i="37"/>
  <c r="J71" i="37"/>
  <c r="J70" i="37"/>
  <c r="E71" i="37"/>
  <c r="F71" i="37" s="1"/>
  <c r="N69" i="37"/>
  <c r="J69" i="37"/>
  <c r="E69" i="37"/>
  <c r="F69" i="37" s="1"/>
  <c r="N68" i="37"/>
  <c r="J68" i="37"/>
  <c r="E68" i="37"/>
  <c r="F68" i="37" s="1"/>
  <c r="N67" i="37"/>
  <c r="J67" i="37"/>
  <c r="J66" i="37"/>
  <c r="E67" i="37"/>
  <c r="F67" i="37" s="1"/>
  <c r="N65" i="37"/>
  <c r="J65" i="37"/>
  <c r="E65" i="37"/>
  <c r="F65" i="37" s="1"/>
  <c r="J64" i="37"/>
  <c r="E63" i="37"/>
  <c r="F63" i="37" s="1"/>
  <c r="N62" i="37"/>
  <c r="J62" i="37"/>
  <c r="E62" i="37"/>
  <c r="F62" i="37" s="1"/>
  <c r="N61" i="37"/>
  <c r="J61" i="37"/>
  <c r="E61" i="37"/>
  <c r="F61" i="37" s="1"/>
  <c r="N60" i="37"/>
  <c r="J60" i="37"/>
  <c r="E59" i="37"/>
  <c r="F59" i="37" s="1"/>
  <c r="N58" i="37"/>
  <c r="J58" i="37"/>
  <c r="E58" i="37"/>
  <c r="F58" i="37" s="1"/>
  <c r="N57" i="37"/>
  <c r="J57" i="37"/>
  <c r="E57" i="37"/>
  <c r="F57" i="37" s="1"/>
  <c r="N56" i="37"/>
  <c r="J56" i="37"/>
  <c r="E55" i="37"/>
  <c r="F55" i="37" s="1"/>
  <c r="N54" i="37"/>
  <c r="J54" i="37"/>
  <c r="E54" i="37"/>
  <c r="F54" i="37" s="1"/>
  <c r="N53" i="37"/>
  <c r="J53" i="37"/>
  <c r="E53" i="37"/>
  <c r="F53" i="37" s="1"/>
  <c r="N52" i="37"/>
  <c r="J52" i="37"/>
  <c r="E51" i="37"/>
  <c r="F51" i="37" s="1"/>
  <c r="N50" i="37"/>
  <c r="J50" i="37"/>
  <c r="E50" i="37"/>
  <c r="F50" i="37" s="1"/>
  <c r="N49" i="37"/>
  <c r="J49" i="37"/>
  <c r="E49" i="37"/>
  <c r="F49" i="37" s="1"/>
  <c r="N48" i="37"/>
  <c r="J48" i="37"/>
  <c r="E47" i="37"/>
  <c r="F47" i="37" s="1"/>
  <c r="N46" i="37"/>
  <c r="J46" i="37"/>
  <c r="E46" i="37"/>
  <c r="F46" i="37" s="1"/>
  <c r="N45" i="37"/>
  <c r="J45" i="37"/>
  <c r="E45" i="37"/>
  <c r="F45" i="37" s="1"/>
  <c r="N44" i="37"/>
  <c r="J44" i="37"/>
  <c r="E43" i="37"/>
  <c r="F43" i="37" s="1"/>
  <c r="N42" i="37"/>
  <c r="J42" i="37"/>
  <c r="E42" i="37"/>
  <c r="F42" i="37" s="1"/>
  <c r="N41" i="37"/>
  <c r="J41" i="37"/>
  <c r="E41" i="37"/>
  <c r="F41" i="37" s="1"/>
  <c r="N40" i="37"/>
  <c r="J40" i="37"/>
  <c r="E39" i="37"/>
  <c r="F39" i="37" s="1"/>
  <c r="N38" i="37"/>
  <c r="J38" i="37"/>
  <c r="E38" i="37"/>
  <c r="F38" i="37" s="1"/>
  <c r="N37" i="37"/>
  <c r="J37" i="37"/>
  <c r="E37" i="37"/>
  <c r="F37" i="37" s="1"/>
  <c r="N36" i="37"/>
  <c r="J36" i="37"/>
  <c r="E35" i="37"/>
  <c r="F35" i="37" s="1"/>
  <c r="N34" i="37"/>
  <c r="J34" i="37"/>
  <c r="E34" i="37"/>
  <c r="F34" i="37" s="1"/>
  <c r="N33" i="37"/>
  <c r="J33" i="37"/>
  <c r="E33" i="37"/>
  <c r="F33" i="37" s="1"/>
  <c r="N32" i="37"/>
  <c r="J32" i="37"/>
  <c r="J30" i="37"/>
  <c r="E30" i="37"/>
  <c r="F30" i="37" s="1"/>
  <c r="N29" i="37"/>
  <c r="J29" i="37"/>
  <c r="E29" i="37"/>
  <c r="F29" i="37" s="1"/>
  <c r="N28" i="37"/>
  <c r="J28" i="37"/>
  <c r="E28" i="37"/>
  <c r="F28" i="37" s="1"/>
  <c r="E27" i="37"/>
  <c r="F27" i="37" s="1"/>
  <c r="N26" i="37"/>
  <c r="J26" i="37"/>
  <c r="E26" i="37"/>
  <c r="F26" i="37" s="1"/>
  <c r="N25" i="37"/>
  <c r="J25" i="37"/>
  <c r="E25" i="37"/>
  <c r="F25" i="37" s="1"/>
  <c r="N24" i="37"/>
  <c r="J24" i="37"/>
  <c r="E24" i="37"/>
  <c r="F24" i="37" s="1"/>
  <c r="E23" i="37"/>
  <c r="F23" i="37" s="1"/>
  <c r="N22" i="37"/>
  <c r="J22" i="37"/>
  <c r="E22" i="37"/>
  <c r="F22" i="37" s="1"/>
  <c r="N21" i="37"/>
  <c r="J21" i="37"/>
  <c r="E21" i="37"/>
  <c r="N20" i="37"/>
  <c r="J20" i="37"/>
  <c r="E20" i="37"/>
  <c r="N19" i="37"/>
  <c r="J19" i="37"/>
  <c r="E19" i="37"/>
  <c r="N18" i="37"/>
  <c r="J18" i="37"/>
  <c r="E18" i="37"/>
  <c r="N17" i="37"/>
  <c r="J17" i="37"/>
  <c r="E17" i="37"/>
  <c r="N16" i="37"/>
  <c r="J16" i="37"/>
  <c r="E16" i="37"/>
  <c r="N15" i="37"/>
  <c r="J15" i="37"/>
  <c r="E15" i="37"/>
  <c r="N14" i="37"/>
  <c r="J14" i="37"/>
  <c r="E14" i="37"/>
  <c r="N13" i="37"/>
  <c r="J13" i="37"/>
  <c r="E13" i="37"/>
  <c r="N12" i="37"/>
  <c r="J12" i="37"/>
  <c r="E12" i="37"/>
  <c r="J11" i="37"/>
  <c r="E11" i="37"/>
  <c r="N10" i="37"/>
  <c r="J10" i="37"/>
  <c r="E10" i="37"/>
  <c r="J9" i="37"/>
  <c r="E9" i="37"/>
  <c r="P119" i="37" l="1"/>
  <c r="K126" i="37"/>
  <c r="O158" i="37"/>
  <c r="P143" i="37"/>
  <c r="K18" i="37"/>
  <c r="O106" i="37"/>
  <c r="O146" i="37"/>
  <c r="P147" i="37"/>
  <c r="P155" i="37"/>
  <c r="O134" i="37"/>
  <c r="P159" i="37"/>
  <c r="O162" i="37"/>
  <c r="O110" i="37"/>
  <c r="P115" i="37"/>
  <c r="O16" i="37"/>
  <c r="L68" i="37"/>
  <c r="K14" i="37"/>
  <c r="O14" i="37"/>
  <c r="O18" i="37"/>
  <c r="K10" i="37"/>
  <c r="K20" i="37"/>
  <c r="O118" i="37"/>
  <c r="O126" i="37"/>
  <c r="O130" i="37"/>
  <c r="K12" i="37"/>
  <c r="P111" i="37"/>
  <c r="O114" i="37"/>
  <c r="O138" i="37"/>
  <c r="O142" i="37"/>
  <c r="P151" i="37"/>
  <c r="O154" i="37"/>
  <c r="L72" i="37"/>
  <c r="P107" i="37"/>
  <c r="P135" i="37"/>
  <c r="P163" i="37"/>
  <c r="N9" i="37"/>
  <c r="L11" i="37"/>
  <c r="K15" i="37"/>
  <c r="L16" i="37"/>
  <c r="P15" i="37"/>
  <c r="O19" i="37"/>
  <c r="P20" i="37"/>
  <c r="L19" i="37"/>
  <c r="O22" i="37"/>
  <c r="L26" i="37"/>
  <c r="K25" i="37"/>
  <c r="O26" i="37"/>
  <c r="L30" i="37"/>
  <c r="K29" i="37"/>
  <c r="N30" i="37"/>
  <c r="P30" i="37" s="1"/>
  <c r="N31" i="37"/>
  <c r="P62" i="37"/>
  <c r="O61" i="37"/>
  <c r="N11" i="37"/>
  <c r="K13" i="37"/>
  <c r="L14" i="37"/>
  <c r="K16" i="37"/>
  <c r="O17" i="37"/>
  <c r="P18" i="37"/>
  <c r="L17" i="37"/>
  <c r="O20" i="37"/>
  <c r="L22" i="37"/>
  <c r="K21" i="37"/>
  <c r="P21" i="37"/>
  <c r="N23" i="37"/>
  <c r="P23" i="37" s="1"/>
  <c r="N27" i="37"/>
  <c r="O27" i="37" s="1"/>
  <c r="E31" i="37"/>
  <c r="F31" i="37" s="1"/>
  <c r="E32" i="37"/>
  <c r="F32" i="37" s="1"/>
  <c r="K34" i="37"/>
  <c r="K38" i="37"/>
  <c r="K42" i="37"/>
  <c r="K46" i="37"/>
  <c r="K50" i="37"/>
  <c r="K54" i="37"/>
  <c r="K58" i="37"/>
  <c r="K62" i="37"/>
  <c r="L67" i="37"/>
  <c r="K66" i="37"/>
  <c r="O15" i="37"/>
  <c r="P16" i="37"/>
  <c r="L15" i="37"/>
  <c r="K19" i="37"/>
  <c r="L20" i="37"/>
  <c r="P19" i="37"/>
  <c r="K22" i="37"/>
  <c r="P26" i="37"/>
  <c r="O25" i="37"/>
  <c r="K26" i="37"/>
  <c r="O29" i="37"/>
  <c r="K30" i="37"/>
  <c r="L34" i="37"/>
  <c r="K33" i="37"/>
  <c r="O34" i="37"/>
  <c r="L38" i="37"/>
  <c r="K37" i="37"/>
  <c r="O38" i="37"/>
  <c r="L42" i="37"/>
  <c r="K41" i="37"/>
  <c r="O42" i="37"/>
  <c r="L46" i="37"/>
  <c r="K45" i="37"/>
  <c r="O46" i="37"/>
  <c r="L50" i="37"/>
  <c r="K49" i="37"/>
  <c r="O50" i="37"/>
  <c r="L54" i="37"/>
  <c r="K53" i="37"/>
  <c r="O54" i="37"/>
  <c r="L58" i="37"/>
  <c r="K57" i="37"/>
  <c r="O58" i="37"/>
  <c r="O62" i="37"/>
  <c r="K11" i="37"/>
  <c r="L12" i="37"/>
  <c r="O13" i="37"/>
  <c r="P14" i="37"/>
  <c r="L13" i="37"/>
  <c r="K17" i="37"/>
  <c r="L18" i="37"/>
  <c r="P17" i="37"/>
  <c r="P22" i="37"/>
  <c r="O21" i="37"/>
  <c r="L21" i="37"/>
  <c r="J23" i="37"/>
  <c r="L23" i="37" s="1"/>
  <c r="J27" i="37"/>
  <c r="J31" i="37"/>
  <c r="L32" i="37" s="1"/>
  <c r="P34" i="37"/>
  <c r="O33" i="37"/>
  <c r="P38" i="37"/>
  <c r="O37" i="37"/>
  <c r="P42" i="37"/>
  <c r="O41" i="37"/>
  <c r="P46" i="37"/>
  <c r="O45" i="37"/>
  <c r="P50" i="37"/>
  <c r="O49" i="37"/>
  <c r="P54" i="37"/>
  <c r="O53" i="37"/>
  <c r="P58" i="37"/>
  <c r="O57" i="37"/>
  <c r="L62" i="37"/>
  <c r="K61" i="37"/>
  <c r="L71" i="37"/>
  <c r="K70" i="37"/>
  <c r="J35" i="37"/>
  <c r="L36" i="37" s="1"/>
  <c r="N35" i="37"/>
  <c r="P36" i="37" s="1"/>
  <c r="E36" i="37"/>
  <c r="F36" i="37" s="1"/>
  <c r="J39" i="37"/>
  <c r="K39" i="37" s="1"/>
  <c r="N39" i="37"/>
  <c r="P40" i="37" s="1"/>
  <c r="E40" i="37"/>
  <c r="F40" i="37" s="1"/>
  <c r="J43" i="37"/>
  <c r="N43" i="37"/>
  <c r="P43" i="37" s="1"/>
  <c r="E44" i="37"/>
  <c r="F44" i="37" s="1"/>
  <c r="J47" i="37"/>
  <c r="N47" i="37"/>
  <c r="E48" i="37"/>
  <c r="F48" i="37" s="1"/>
  <c r="J51" i="37"/>
  <c r="L52" i="37" s="1"/>
  <c r="N51" i="37"/>
  <c r="P52" i="37" s="1"/>
  <c r="E52" i="37"/>
  <c r="F52" i="37" s="1"/>
  <c r="J55" i="37"/>
  <c r="K55" i="37" s="1"/>
  <c r="N55" i="37"/>
  <c r="P56" i="37" s="1"/>
  <c r="E56" i="37"/>
  <c r="F56" i="37" s="1"/>
  <c r="J59" i="37"/>
  <c r="N59" i="37"/>
  <c r="P59" i="37" s="1"/>
  <c r="E60" i="37"/>
  <c r="F60" i="37" s="1"/>
  <c r="J63" i="37"/>
  <c r="K63" i="37" s="1"/>
  <c r="N63" i="37"/>
  <c r="N66" i="37"/>
  <c r="P67" i="37" s="1"/>
  <c r="P69" i="37"/>
  <c r="O68" i="37"/>
  <c r="N70" i="37"/>
  <c r="P70" i="37" s="1"/>
  <c r="O72" i="37"/>
  <c r="P76" i="37"/>
  <c r="O75" i="37"/>
  <c r="O76" i="37"/>
  <c r="P80" i="37"/>
  <c r="O79" i="37"/>
  <c r="O80" i="37"/>
  <c r="P84" i="37"/>
  <c r="O83" i="37"/>
  <c r="O84" i="37"/>
  <c r="P88" i="37"/>
  <c r="O87" i="37"/>
  <c r="O88" i="37"/>
  <c r="P92" i="37"/>
  <c r="O91" i="37"/>
  <c r="O92" i="37"/>
  <c r="P96" i="37"/>
  <c r="O95" i="37"/>
  <c r="O96" i="37"/>
  <c r="P100" i="37"/>
  <c r="O99" i="37"/>
  <c r="O100" i="37"/>
  <c r="O103" i="37"/>
  <c r="E105" i="37"/>
  <c r="F105" i="37" s="1"/>
  <c r="E106" i="37"/>
  <c r="F106" i="37" s="1"/>
  <c r="E109" i="37"/>
  <c r="F109" i="37" s="1"/>
  <c r="E110" i="37"/>
  <c r="F110" i="37" s="1"/>
  <c r="E113" i="37"/>
  <c r="F113" i="37" s="1"/>
  <c r="E114" i="37"/>
  <c r="F114" i="37" s="1"/>
  <c r="E117" i="37"/>
  <c r="F117" i="37" s="1"/>
  <c r="E118" i="37"/>
  <c r="F118" i="37" s="1"/>
  <c r="E121" i="37"/>
  <c r="F121" i="37" s="1"/>
  <c r="E122" i="37"/>
  <c r="F122" i="37" s="1"/>
  <c r="E133" i="37"/>
  <c r="F133" i="37" s="1"/>
  <c r="E134" i="37"/>
  <c r="F134" i="37" s="1"/>
  <c r="E149" i="37"/>
  <c r="F149" i="37" s="1"/>
  <c r="E150" i="37"/>
  <c r="F150" i="37" s="1"/>
  <c r="L66" i="37"/>
  <c r="K65" i="37"/>
  <c r="L69" i="37"/>
  <c r="K68" i="37"/>
  <c r="L70" i="37"/>
  <c r="K69" i="37"/>
  <c r="K72" i="37"/>
  <c r="N73" i="37"/>
  <c r="O73" i="37" s="1"/>
  <c r="N77" i="37"/>
  <c r="N81" i="37"/>
  <c r="O81" i="37" s="1"/>
  <c r="N85" i="37"/>
  <c r="P86" i="37" s="1"/>
  <c r="N89" i="37"/>
  <c r="N93" i="37"/>
  <c r="N97" i="37"/>
  <c r="O97" i="37" s="1"/>
  <c r="N101" i="37"/>
  <c r="P102" i="37" s="1"/>
  <c r="E129" i="37"/>
  <c r="F129" i="37" s="1"/>
  <c r="E130" i="37"/>
  <c r="F130" i="37" s="1"/>
  <c r="E145" i="37"/>
  <c r="F145" i="37" s="1"/>
  <c r="E146" i="37"/>
  <c r="F146" i="37" s="1"/>
  <c r="E161" i="37"/>
  <c r="F161" i="37" s="1"/>
  <c r="E162" i="37"/>
  <c r="F162" i="37" s="1"/>
  <c r="K67" i="37"/>
  <c r="K71" i="37"/>
  <c r="L76" i="37"/>
  <c r="K75" i="37"/>
  <c r="K76" i="37"/>
  <c r="L80" i="37"/>
  <c r="K79" i="37"/>
  <c r="K80" i="37"/>
  <c r="L84" i="37"/>
  <c r="K83" i="37"/>
  <c r="K84" i="37"/>
  <c r="L88" i="37"/>
  <c r="K87" i="37"/>
  <c r="K88" i="37"/>
  <c r="L92" i="37"/>
  <c r="K91" i="37"/>
  <c r="K92" i="37"/>
  <c r="L96" i="37"/>
  <c r="K95" i="37"/>
  <c r="K96" i="37"/>
  <c r="L100" i="37"/>
  <c r="K99" i="37"/>
  <c r="K100" i="37"/>
  <c r="K103" i="37"/>
  <c r="E141" i="37"/>
  <c r="F141" i="37" s="1"/>
  <c r="E142" i="37"/>
  <c r="F142" i="37" s="1"/>
  <c r="E157" i="37"/>
  <c r="F157" i="37" s="1"/>
  <c r="E158" i="37"/>
  <c r="F158" i="37" s="1"/>
  <c r="E64" i="37"/>
  <c r="F64" i="37" s="1"/>
  <c r="N64" i="37"/>
  <c r="E66" i="37"/>
  <c r="F66" i="37" s="1"/>
  <c r="O69" i="37"/>
  <c r="E70" i="37"/>
  <c r="F70" i="37" s="1"/>
  <c r="P74" i="37"/>
  <c r="J73" i="37"/>
  <c r="K73" i="37" s="1"/>
  <c r="E74" i="37"/>
  <c r="F74" i="37" s="1"/>
  <c r="J77" i="37"/>
  <c r="L78" i="37" s="1"/>
  <c r="E78" i="37"/>
  <c r="F78" i="37" s="1"/>
  <c r="J81" i="37"/>
  <c r="L82" i="37" s="1"/>
  <c r="E82" i="37"/>
  <c r="F82" i="37" s="1"/>
  <c r="J85" i="37"/>
  <c r="L86" i="37" s="1"/>
  <c r="E86" i="37"/>
  <c r="F86" i="37" s="1"/>
  <c r="J89" i="37"/>
  <c r="L90" i="37" s="1"/>
  <c r="E90" i="37"/>
  <c r="F90" i="37" s="1"/>
  <c r="J93" i="37"/>
  <c r="L94" i="37" s="1"/>
  <c r="E94" i="37"/>
  <c r="F94" i="37" s="1"/>
  <c r="J97" i="37"/>
  <c r="L98" i="37" s="1"/>
  <c r="E98" i="37"/>
  <c r="F98" i="37" s="1"/>
  <c r="J101" i="37"/>
  <c r="L102" i="37" s="1"/>
  <c r="E102" i="37"/>
  <c r="F102" i="37" s="1"/>
  <c r="P123" i="37"/>
  <c r="O122" i="37"/>
  <c r="E137" i="37"/>
  <c r="F137" i="37" s="1"/>
  <c r="E138" i="37"/>
  <c r="F138" i="37" s="1"/>
  <c r="E153" i="37"/>
  <c r="F153" i="37" s="1"/>
  <c r="E154" i="37"/>
  <c r="F154" i="37" s="1"/>
  <c r="P108" i="37"/>
  <c r="O107" i="37"/>
  <c r="K108" i="37"/>
  <c r="P112" i="37"/>
  <c r="O111" i="37"/>
  <c r="K112" i="37"/>
  <c r="P116" i="37"/>
  <c r="O115" i="37"/>
  <c r="K116" i="37"/>
  <c r="P120" i="37"/>
  <c r="O119" i="37"/>
  <c r="K120" i="37"/>
  <c r="O123" i="37"/>
  <c r="J104" i="37"/>
  <c r="K104" i="37" s="1"/>
  <c r="J105" i="37"/>
  <c r="J109" i="37"/>
  <c r="L110" i="37" s="1"/>
  <c r="J113" i="37"/>
  <c r="K113" i="37" s="1"/>
  <c r="J117" i="37"/>
  <c r="L118" i="37" s="1"/>
  <c r="J121" i="37"/>
  <c r="K121" i="37" s="1"/>
  <c r="N104" i="37"/>
  <c r="P105" i="37" s="1"/>
  <c r="L108" i="37"/>
  <c r="K107" i="37"/>
  <c r="P109" i="37"/>
  <c r="O108" i="37"/>
  <c r="P110" i="37"/>
  <c r="O109" i="37"/>
  <c r="L112" i="37"/>
  <c r="K111" i="37"/>
  <c r="P113" i="37"/>
  <c r="O112" i="37"/>
  <c r="P114" i="37"/>
  <c r="O113" i="37"/>
  <c r="L116" i="37"/>
  <c r="K115" i="37"/>
  <c r="P117" i="37"/>
  <c r="O116" i="37"/>
  <c r="P118" i="37"/>
  <c r="O117" i="37"/>
  <c r="L120" i="37"/>
  <c r="K119" i="37"/>
  <c r="P121" i="37"/>
  <c r="O120" i="37"/>
  <c r="P122" i="37"/>
  <c r="O121" i="37"/>
  <c r="K123" i="37"/>
  <c r="E125" i="37"/>
  <c r="F125" i="37" s="1"/>
  <c r="E126" i="37"/>
  <c r="F126" i="37" s="1"/>
  <c r="J124" i="37"/>
  <c r="P136" i="37"/>
  <c r="O135" i="37"/>
  <c r="K136" i="37"/>
  <c r="K144" i="37"/>
  <c r="L148" i="37"/>
  <c r="K147" i="37"/>
  <c r="K148" i="37"/>
  <c r="K152" i="37"/>
  <c r="P156" i="37"/>
  <c r="O155" i="37"/>
  <c r="K156" i="37"/>
  <c r="P160" i="37"/>
  <c r="O159" i="37"/>
  <c r="K160" i="37"/>
  <c r="O163" i="37"/>
  <c r="J129" i="37"/>
  <c r="L130" i="37" s="1"/>
  <c r="J133" i="37"/>
  <c r="K133" i="37" s="1"/>
  <c r="J137" i="37"/>
  <c r="L138" i="37" s="1"/>
  <c r="J141" i="37"/>
  <c r="K141" i="37" s="1"/>
  <c r="J145" i="37"/>
  <c r="L146" i="37" s="1"/>
  <c r="J149" i="37"/>
  <c r="L149" i="37" s="1"/>
  <c r="J153" i="37"/>
  <c r="L154" i="37" s="1"/>
  <c r="J157" i="37"/>
  <c r="L157" i="37" s="1"/>
  <c r="J161" i="37"/>
  <c r="L161" i="37" s="1"/>
  <c r="N124" i="37"/>
  <c r="P130" i="37"/>
  <c r="O129" i="37"/>
  <c r="P134" i="37"/>
  <c r="O133" i="37"/>
  <c r="L136" i="37"/>
  <c r="K135" i="37"/>
  <c r="P137" i="37"/>
  <c r="O136" i="37"/>
  <c r="P138" i="37"/>
  <c r="O137" i="37"/>
  <c r="P142" i="37"/>
  <c r="O141" i="37"/>
  <c r="P144" i="37"/>
  <c r="O143" i="37"/>
  <c r="L144" i="37"/>
  <c r="K143" i="37"/>
  <c r="P145" i="37"/>
  <c r="O144" i="37"/>
  <c r="P146" i="37"/>
  <c r="O145" i="37"/>
  <c r="P148" i="37"/>
  <c r="O147" i="37"/>
  <c r="P149" i="37"/>
  <c r="O148" i="37"/>
  <c r="P150" i="37"/>
  <c r="O149" i="37"/>
  <c r="P152" i="37"/>
  <c r="O151" i="37"/>
  <c r="L152" i="37"/>
  <c r="K151" i="37"/>
  <c r="P153" i="37"/>
  <c r="O152" i="37"/>
  <c r="P154" i="37"/>
  <c r="O153" i="37"/>
  <c r="L156" i="37"/>
  <c r="K155" i="37"/>
  <c r="P157" i="37"/>
  <c r="O156" i="37"/>
  <c r="P158" i="37"/>
  <c r="O157" i="37"/>
  <c r="L160" i="37"/>
  <c r="K159" i="37"/>
  <c r="P161" i="37"/>
  <c r="O160" i="37"/>
  <c r="P162" i="37"/>
  <c r="O161" i="37"/>
  <c r="K163" i="37"/>
  <c r="J127" i="37"/>
  <c r="L127" i="37" s="1"/>
  <c r="N127" i="37"/>
  <c r="P128" i="37" s="1"/>
  <c r="E128" i="37"/>
  <c r="F128" i="37" s="1"/>
  <c r="J131" i="37"/>
  <c r="L132" i="37" s="1"/>
  <c r="N131" i="37"/>
  <c r="O131" i="37" s="1"/>
  <c r="E132" i="37"/>
  <c r="F132" i="37" s="1"/>
  <c r="E136" i="37"/>
  <c r="F136" i="37" s="1"/>
  <c r="J139" i="37"/>
  <c r="L140" i="37" s="1"/>
  <c r="N139" i="37"/>
  <c r="P140" i="37" s="1"/>
  <c r="E140" i="37"/>
  <c r="F140" i="37" s="1"/>
  <c r="L122" i="37" l="1"/>
  <c r="L150" i="37"/>
  <c r="K157" i="37"/>
  <c r="L134" i="37"/>
  <c r="K109" i="37"/>
  <c r="K153" i="37"/>
  <c r="K137" i="37"/>
  <c r="P31" i="37"/>
  <c r="L128" i="37"/>
  <c r="L162" i="37"/>
  <c r="L155" i="37"/>
  <c r="K154" i="37"/>
  <c r="K149" i="37"/>
  <c r="L139" i="37"/>
  <c r="K138" i="37"/>
  <c r="L153" i="37"/>
  <c r="L111" i="37"/>
  <c r="K110" i="37"/>
  <c r="L106" i="37"/>
  <c r="K105" i="37"/>
  <c r="K101" i="37"/>
  <c r="K97" i="37"/>
  <c r="K93" i="37"/>
  <c r="K89" i="37"/>
  <c r="K85" i="37"/>
  <c r="K81" i="37"/>
  <c r="K77" i="37"/>
  <c r="O94" i="37"/>
  <c r="P95" i="37"/>
  <c r="O78" i="37"/>
  <c r="P79" i="37"/>
  <c r="O101" i="37"/>
  <c r="O93" i="37"/>
  <c r="O85" i="37"/>
  <c r="O77" i="37"/>
  <c r="O71" i="37"/>
  <c r="P72" i="37"/>
  <c r="P65" i="37"/>
  <c r="O64" i="37"/>
  <c r="L61" i="37"/>
  <c r="K60" i="37"/>
  <c r="P49" i="37"/>
  <c r="O48" i="37"/>
  <c r="L45" i="37"/>
  <c r="K44" i="37"/>
  <c r="L29" i="37"/>
  <c r="K28" i="37"/>
  <c r="K23" i="37"/>
  <c r="P63" i="37"/>
  <c r="O63" i="37"/>
  <c r="P60" i="37"/>
  <c r="P48" i="37"/>
  <c r="P44" i="37"/>
  <c r="K59" i="37"/>
  <c r="K51" i="37"/>
  <c r="K43" i="37"/>
  <c r="K35" i="37"/>
  <c r="O30" i="37"/>
  <c r="P129" i="37"/>
  <c r="O128" i="37"/>
  <c r="P127" i="37"/>
  <c r="K139" i="37"/>
  <c r="P126" i="37"/>
  <c r="O125" i="37"/>
  <c r="L159" i="37"/>
  <c r="K158" i="37"/>
  <c r="L143" i="37"/>
  <c r="K142" i="37"/>
  <c r="L126" i="37"/>
  <c r="K125" i="37"/>
  <c r="L124" i="37"/>
  <c r="O124" i="37"/>
  <c r="L115" i="37"/>
  <c r="K114" i="37"/>
  <c r="P124" i="37"/>
  <c r="L104" i="37"/>
  <c r="O90" i="37"/>
  <c r="P91" i="37"/>
  <c r="O74" i="37"/>
  <c r="P75" i="37"/>
  <c r="L73" i="37"/>
  <c r="P97" i="37"/>
  <c r="P94" i="37"/>
  <c r="P89" i="37"/>
  <c r="P81" i="37"/>
  <c r="P78" i="37"/>
  <c r="L65" i="37"/>
  <c r="K64" i="37"/>
  <c r="P53" i="37"/>
  <c r="O52" i="37"/>
  <c r="L49" i="37"/>
  <c r="K48" i="37"/>
  <c r="P37" i="37"/>
  <c r="O36" i="37"/>
  <c r="L33" i="37"/>
  <c r="K32" i="37"/>
  <c r="K27" i="37"/>
  <c r="L24" i="37"/>
  <c r="O66" i="37"/>
  <c r="O28" i="37"/>
  <c r="P29" i="37"/>
  <c r="O12" i="37"/>
  <c r="P13" i="37"/>
  <c r="L64" i="37"/>
  <c r="L60" i="37"/>
  <c r="L44" i="37"/>
  <c r="P28" i="37"/>
  <c r="P12" i="37"/>
  <c r="P141" i="37"/>
  <c r="O140" i="37"/>
  <c r="P139" i="37"/>
  <c r="P133" i="37"/>
  <c r="O132" i="37"/>
  <c r="P131" i="37"/>
  <c r="L129" i="37"/>
  <c r="K128" i="37"/>
  <c r="L163" i="37"/>
  <c r="K162" i="37"/>
  <c r="L147" i="37"/>
  <c r="K146" i="37"/>
  <c r="L131" i="37"/>
  <c r="K130" i="37"/>
  <c r="L145" i="37"/>
  <c r="L137" i="37"/>
  <c r="P132" i="37"/>
  <c r="P106" i="37"/>
  <c r="O105" i="37"/>
  <c r="P125" i="37"/>
  <c r="L119" i="37"/>
  <c r="K118" i="37"/>
  <c r="K124" i="37"/>
  <c r="P66" i="37"/>
  <c r="O65" i="37"/>
  <c r="O102" i="37"/>
  <c r="P103" i="37"/>
  <c r="O86" i="37"/>
  <c r="P87" i="37"/>
  <c r="O89" i="37"/>
  <c r="P57" i="37"/>
  <c r="O56" i="37"/>
  <c r="L53" i="37"/>
  <c r="K52" i="37"/>
  <c r="P41" i="37"/>
  <c r="O40" i="37"/>
  <c r="L37" i="37"/>
  <c r="K36" i="37"/>
  <c r="K31" i="37"/>
  <c r="L28" i="37"/>
  <c r="P55" i="37"/>
  <c r="P51" i="37"/>
  <c r="P47" i="37"/>
  <c r="P39" i="37"/>
  <c r="P35" i="37"/>
  <c r="L31" i="37"/>
  <c r="L27" i="37"/>
  <c r="L63" i="37"/>
  <c r="L59" i="37"/>
  <c r="L55" i="37"/>
  <c r="L51" i="37"/>
  <c r="L47" i="37"/>
  <c r="L43" i="37"/>
  <c r="L39" i="37"/>
  <c r="L35" i="37"/>
  <c r="O24" i="37"/>
  <c r="P25" i="37"/>
  <c r="O70" i="37"/>
  <c r="K47" i="37"/>
  <c r="P33" i="37"/>
  <c r="O32" i="37"/>
  <c r="O23" i="37"/>
  <c r="O11" i="37"/>
  <c r="L141" i="37"/>
  <c r="K140" i="37"/>
  <c r="L133" i="37"/>
  <c r="K132" i="37"/>
  <c r="K131" i="37"/>
  <c r="K127" i="37"/>
  <c r="K161" i="37"/>
  <c r="L158" i="37"/>
  <c r="L151" i="37"/>
  <c r="K150" i="37"/>
  <c r="K145" i="37"/>
  <c r="L142" i="37"/>
  <c r="L135" i="37"/>
  <c r="K134" i="37"/>
  <c r="K129" i="37"/>
  <c r="O139" i="37"/>
  <c r="O127" i="37"/>
  <c r="O104" i="37"/>
  <c r="L123" i="37"/>
  <c r="K122" i="37"/>
  <c r="K117" i="37"/>
  <c r="L114" i="37"/>
  <c r="L107" i="37"/>
  <c r="K106" i="37"/>
  <c r="L125" i="37"/>
  <c r="L121" i="37"/>
  <c r="L117" i="37"/>
  <c r="L113" i="37"/>
  <c r="L109" i="37"/>
  <c r="L105" i="37"/>
  <c r="L103" i="37"/>
  <c r="K102" i="37"/>
  <c r="L99" i="37"/>
  <c r="K98" i="37"/>
  <c r="L95" i="37"/>
  <c r="K94" i="37"/>
  <c r="L91" i="37"/>
  <c r="K90" i="37"/>
  <c r="L87" i="37"/>
  <c r="K86" i="37"/>
  <c r="L83" i="37"/>
  <c r="K82" i="37"/>
  <c r="L79" i="37"/>
  <c r="K78" i="37"/>
  <c r="L75" i="37"/>
  <c r="K74" i="37"/>
  <c r="L101" i="37"/>
  <c r="L97" i="37"/>
  <c r="L93" i="37"/>
  <c r="L89" i="37"/>
  <c r="L85" i="37"/>
  <c r="L81" i="37"/>
  <c r="L77" i="37"/>
  <c r="O98" i="37"/>
  <c r="P99" i="37"/>
  <c r="O82" i="37"/>
  <c r="P83" i="37"/>
  <c r="L74" i="37"/>
  <c r="P104" i="37"/>
  <c r="P101" i="37"/>
  <c r="P98" i="37"/>
  <c r="P93" i="37"/>
  <c r="P90" i="37"/>
  <c r="P85" i="37"/>
  <c r="P82" i="37"/>
  <c r="P77" i="37"/>
  <c r="P73" i="37"/>
  <c r="O67" i="37"/>
  <c r="P68" i="37"/>
  <c r="P61" i="37"/>
  <c r="O60" i="37"/>
  <c r="L57" i="37"/>
  <c r="K56" i="37"/>
  <c r="P45" i="37"/>
  <c r="O44" i="37"/>
  <c r="L41" i="37"/>
  <c r="K40" i="37"/>
  <c r="L25" i="37"/>
  <c r="K24" i="37"/>
  <c r="P64" i="37"/>
  <c r="O59" i="37"/>
  <c r="O55" i="37"/>
  <c r="O51" i="37"/>
  <c r="O47" i="37"/>
  <c r="O43" i="37"/>
  <c r="O39" i="37"/>
  <c r="O35" i="37"/>
  <c r="P71" i="37"/>
  <c r="L56" i="37"/>
  <c r="L48" i="37"/>
  <c r="L40" i="37"/>
  <c r="P32" i="37"/>
  <c r="O31" i="37"/>
  <c r="P27" i="37"/>
  <c r="P24" i="37"/>
  <c r="O10" i="37"/>
  <c r="P11" i="37"/>
  <c r="K36" i="39" l="1"/>
  <c r="K34" i="39"/>
  <c r="G36" i="39" l="1"/>
  <c r="G35" i="39"/>
  <c r="G34" i="39"/>
  <c r="E36" i="39"/>
  <c r="E35" i="39"/>
  <c r="F34" i="39" s="1"/>
  <c r="E34" i="39"/>
  <c r="C36" i="39"/>
  <c r="C35" i="39"/>
  <c r="D34" i="39" s="1"/>
  <c r="C34" i="39"/>
  <c r="E26" i="39"/>
  <c r="E25" i="39"/>
  <c r="E24" i="39"/>
  <c r="C26" i="39"/>
  <c r="C25" i="39"/>
  <c r="C24" i="39"/>
  <c r="G17" i="39"/>
  <c r="G16" i="39"/>
  <c r="G15" i="39"/>
  <c r="G14" i="39"/>
  <c r="E17" i="39"/>
  <c r="E16" i="39"/>
  <c r="E15" i="39"/>
  <c r="E14" i="39"/>
  <c r="C17" i="39"/>
  <c r="C16" i="39"/>
  <c r="C15" i="39"/>
  <c r="C14" i="39"/>
  <c r="E7" i="39"/>
  <c r="E6" i="39"/>
  <c r="E5" i="39"/>
  <c r="E4" i="39"/>
  <c r="C7" i="39"/>
  <c r="C6" i="39"/>
  <c r="C5" i="39"/>
  <c r="C4" i="39"/>
  <c r="S28" i="40"/>
  <c r="G37" i="39" s="1"/>
  <c r="H36" i="39" s="1"/>
  <c r="R28" i="40"/>
  <c r="C27" i="39" s="1"/>
  <c r="D26" i="39" s="1"/>
  <c r="E28" i="40"/>
  <c r="C37" i="39" s="1"/>
  <c r="D36" i="39" s="1"/>
  <c r="F28" i="40"/>
  <c r="G28" i="40"/>
  <c r="E37" i="39" s="1"/>
  <c r="F36" i="39" s="1"/>
  <c r="H28" i="40"/>
  <c r="I28" i="40"/>
  <c r="J28" i="40"/>
  <c r="K28" i="40"/>
  <c r="L28" i="40"/>
  <c r="M28" i="40"/>
  <c r="D28" i="40"/>
  <c r="E27" i="39" s="1"/>
  <c r="F26" i="39" s="1"/>
  <c r="F24" i="39" l="1"/>
  <c r="D24" i="39"/>
  <c r="H34" i="39"/>
  <c r="K16" i="39" l="1"/>
  <c r="H16" i="39"/>
  <c r="F16" i="39"/>
  <c r="D16" i="39"/>
  <c r="H14" i="39"/>
  <c r="K14" i="39"/>
  <c r="F14" i="39"/>
  <c r="D14" i="39"/>
  <c r="F6" i="39"/>
  <c r="D6" i="39"/>
  <c r="F4" i="39"/>
  <c r="D4" i="39"/>
  <c r="O111" i="36" l="1"/>
  <c r="P111" i="36" s="1"/>
  <c r="Q111" i="36" s="1"/>
  <c r="N111" i="36"/>
  <c r="M111" i="36"/>
  <c r="E111" i="36"/>
  <c r="D111" i="36"/>
  <c r="C111" i="36"/>
  <c r="O110" i="36"/>
  <c r="N110" i="36"/>
  <c r="M110" i="36"/>
  <c r="E110" i="36"/>
  <c r="D110" i="36"/>
  <c r="C110" i="36"/>
  <c r="O109" i="36"/>
  <c r="N109" i="36"/>
  <c r="M109" i="36"/>
  <c r="E109" i="36"/>
  <c r="D109" i="36"/>
  <c r="C109" i="36"/>
  <c r="O108" i="36"/>
  <c r="N108" i="36"/>
  <c r="M108" i="36"/>
  <c r="E108" i="36"/>
  <c r="D108" i="36"/>
  <c r="C108" i="36"/>
  <c r="P107" i="36"/>
  <c r="Q107" i="36" s="1"/>
  <c r="O107" i="36"/>
  <c r="P108" i="36" s="1"/>
  <c r="Q108" i="36" s="1"/>
  <c r="N107" i="36"/>
  <c r="M107" i="36"/>
  <c r="E107" i="36"/>
  <c r="F107" i="36" s="1"/>
  <c r="G107" i="36" s="1"/>
  <c r="D107" i="36"/>
  <c r="C107" i="36"/>
  <c r="O106" i="36"/>
  <c r="N106" i="36"/>
  <c r="M106" i="36"/>
  <c r="E106" i="36"/>
  <c r="D106" i="36"/>
  <c r="C106" i="36"/>
  <c r="P105" i="36"/>
  <c r="Q105" i="36" s="1"/>
  <c r="O105" i="36"/>
  <c r="P106" i="36" s="1"/>
  <c r="Q106" i="36" s="1"/>
  <c r="R108" i="36" s="1"/>
  <c r="S108" i="36" s="1"/>
  <c r="N105" i="36"/>
  <c r="M105" i="36"/>
  <c r="E105" i="36"/>
  <c r="F105" i="36" s="1"/>
  <c r="G105" i="36" s="1"/>
  <c r="D105" i="36"/>
  <c r="C105" i="36"/>
  <c r="O104" i="36"/>
  <c r="N104" i="36"/>
  <c r="M104" i="36"/>
  <c r="E104" i="36"/>
  <c r="D104" i="36"/>
  <c r="C104" i="36"/>
  <c r="O103" i="36"/>
  <c r="N103" i="36"/>
  <c r="M103" i="36"/>
  <c r="E103" i="36"/>
  <c r="D103" i="36"/>
  <c r="C103" i="36"/>
  <c r="O102" i="36"/>
  <c r="P103" i="36" s="1"/>
  <c r="Q103" i="36" s="1"/>
  <c r="N102" i="36"/>
  <c r="M102" i="36"/>
  <c r="E102" i="36"/>
  <c r="D102" i="36"/>
  <c r="C102" i="36"/>
  <c r="O101" i="36"/>
  <c r="N101" i="36"/>
  <c r="M101" i="36"/>
  <c r="E101" i="36"/>
  <c r="D101" i="36"/>
  <c r="C101" i="36"/>
  <c r="O100" i="36"/>
  <c r="N100" i="36"/>
  <c r="M100" i="36"/>
  <c r="E100" i="36"/>
  <c r="D100" i="36"/>
  <c r="C100" i="36"/>
  <c r="O99" i="36"/>
  <c r="P100" i="36" s="1"/>
  <c r="Q100" i="36" s="1"/>
  <c r="N99" i="36"/>
  <c r="M99" i="36"/>
  <c r="E99" i="36"/>
  <c r="D99" i="36"/>
  <c r="C99" i="36"/>
  <c r="O98" i="36"/>
  <c r="N98" i="36"/>
  <c r="M98" i="36"/>
  <c r="E98" i="36"/>
  <c r="D98" i="36"/>
  <c r="C98" i="36"/>
  <c r="P97" i="36"/>
  <c r="Q97" i="36" s="1"/>
  <c r="O97" i="36"/>
  <c r="P98" i="36" s="1"/>
  <c r="Q98" i="36" s="1"/>
  <c r="N97" i="36"/>
  <c r="M97" i="36"/>
  <c r="E97" i="36"/>
  <c r="F97" i="36" s="1"/>
  <c r="G97" i="36" s="1"/>
  <c r="D97" i="36"/>
  <c r="C97" i="36"/>
  <c r="O96" i="36"/>
  <c r="N96" i="36"/>
  <c r="M96" i="36"/>
  <c r="E96" i="36"/>
  <c r="D96" i="36"/>
  <c r="C96" i="36"/>
  <c r="O95" i="36"/>
  <c r="N95" i="36"/>
  <c r="M95" i="36"/>
  <c r="E95" i="36"/>
  <c r="F95" i="36" s="1"/>
  <c r="G95" i="36" s="1"/>
  <c r="D95" i="36"/>
  <c r="C95" i="36"/>
  <c r="O94" i="36"/>
  <c r="P95" i="36" s="1"/>
  <c r="Q95" i="36" s="1"/>
  <c r="N94" i="36"/>
  <c r="M94" i="36"/>
  <c r="E94" i="36"/>
  <c r="D94" i="36"/>
  <c r="C94" i="36"/>
  <c r="O93" i="36"/>
  <c r="N93" i="36"/>
  <c r="M93" i="36"/>
  <c r="E93" i="36"/>
  <c r="D93" i="36"/>
  <c r="C93" i="36"/>
  <c r="O92" i="36"/>
  <c r="N92" i="36"/>
  <c r="M92" i="36"/>
  <c r="E92" i="36"/>
  <c r="D92" i="36"/>
  <c r="C92" i="36"/>
  <c r="O91" i="36"/>
  <c r="P92" i="36" s="1"/>
  <c r="Q92" i="36" s="1"/>
  <c r="N91" i="36"/>
  <c r="M91" i="36"/>
  <c r="E91" i="36"/>
  <c r="F91" i="36" s="1"/>
  <c r="G91" i="36" s="1"/>
  <c r="D91" i="36"/>
  <c r="C91" i="36"/>
  <c r="O90" i="36"/>
  <c r="N90" i="36"/>
  <c r="M90" i="36"/>
  <c r="E90" i="36"/>
  <c r="D90" i="36"/>
  <c r="C90" i="36"/>
  <c r="P89" i="36"/>
  <c r="Q89" i="36" s="1"/>
  <c r="O89" i="36"/>
  <c r="P90" i="36" s="1"/>
  <c r="Q90" i="36" s="1"/>
  <c r="N89" i="36"/>
  <c r="M89" i="36"/>
  <c r="E89" i="36"/>
  <c r="F89" i="36" s="1"/>
  <c r="G89" i="36" s="1"/>
  <c r="D89" i="36"/>
  <c r="C89" i="36"/>
  <c r="O88" i="36"/>
  <c r="N88" i="36"/>
  <c r="M88" i="36"/>
  <c r="E88" i="36"/>
  <c r="D88" i="36"/>
  <c r="C88" i="36"/>
  <c r="O87" i="36"/>
  <c r="N87" i="36"/>
  <c r="M87" i="36"/>
  <c r="E87" i="36"/>
  <c r="D87" i="36"/>
  <c r="C87" i="36"/>
  <c r="O86" i="36"/>
  <c r="P87" i="36" s="1"/>
  <c r="Q87" i="36" s="1"/>
  <c r="N86" i="36"/>
  <c r="M86" i="36"/>
  <c r="E86" i="36"/>
  <c r="D86" i="36"/>
  <c r="C86" i="36"/>
  <c r="O85" i="36"/>
  <c r="N85" i="36"/>
  <c r="M85" i="36"/>
  <c r="E85" i="36"/>
  <c r="D85" i="36"/>
  <c r="C85" i="36"/>
  <c r="O84" i="36"/>
  <c r="N84" i="36"/>
  <c r="M84" i="36"/>
  <c r="E84" i="36"/>
  <c r="D84" i="36"/>
  <c r="C84" i="36"/>
  <c r="O83" i="36"/>
  <c r="P84" i="36" s="1"/>
  <c r="Q84" i="36" s="1"/>
  <c r="N83" i="36"/>
  <c r="M83" i="36"/>
  <c r="E83" i="36"/>
  <c r="D83" i="36"/>
  <c r="C83" i="36"/>
  <c r="O82" i="36"/>
  <c r="N82" i="36"/>
  <c r="M82" i="36"/>
  <c r="E82" i="36"/>
  <c r="D82" i="36"/>
  <c r="C82" i="36"/>
  <c r="P81" i="36"/>
  <c r="Q81" i="36" s="1"/>
  <c r="O81" i="36"/>
  <c r="P82" i="36" s="1"/>
  <c r="Q82" i="36" s="1"/>
  <c r="N81" i="36"/>
  <c r="M81" i="36"/>
  <c r="E81" i="36"/>
  <c r="F81" i="36" s="1"/>
  <c r="G81" i="36" s="1"/>
  <c r="D81" i="36"/>
  <c r="C81" i="36"/>
  <c r="O80" i="36"/>
  <c r="N80" i="36"/>
  <c r="M80" i="36"/>
  <c r="E80" i="36"/>
  <c r="D80" i="36"/>
  <c r="C80" i="36"/>
  <c r="O79" i="36"/>
  <c r="P80" i="36" s="1"/>
  <c r="Q80" i="36" s="1"/>
  <c r="N79" i="36"/>
  <c r="M79" i="36"/>
  <c r="E79" i="36"/>
  <c r="F79" i="36" s="1"/>
  <c r="G79" i="36" s="1"/>
  <c r="D79" i="36"/>
  <c r="C79" i="36"/>
  <c r="O78" i="36"/>
  <c r="P79" i="36" s="1"/>
  <c r="Q79" i="36" s="1"/>
  <c r="N78" i="36"/>
  <c r="M78" i="36"/>
  <c r="E78" i="36"/>
  <c r="D78" i="36"/>
  <c r="C78" i="36"/>
  <c r="O77" i="36"/>
  <c r="N77" i="36"/>
  <c r="M77" i="36"/>
  <c r="E77" i="36"/>
  <c r="D77" i="36"/>
  <c r="C77" i="36"/>
  <c r="O76" i="36"/>
  <c r="N76" i="36"/>
  <c r="M76" i="36"/>
  <c r="E76" i="36"/>
  <c r="D76" i="36"/>
  <c r="C76" i="36"/>
  <c r="O75" i="36"/>
  <c r="P76" i="36" s="1"/>
  <c r="Q76" i="36" s="1"/>
  <c r="N75" i="36"/>
  <c r="M75" i="36"/>
  <c r="E75" i="36"/>
  <c r="D75" i="36"/>
  <c r="C75" i="36"/>
  <c r="O74" i="36"/>
  <c r="N74" i="36"/>
  <c r="M74" i="36"/>
  <c r="E74" i="36"/>
  <c r="D74" i="36"/>
  <c r="C74" i="36"/>
  <c r="P73" i="36"/>
  <c r="Q73" i="36" s="1"/>
  <c r="O73" i="36"/>
  <c r="P74" i="36" s="1"/>
  <c r="Q74" i="36" s="1"/>
  <c r="N73" i="36"/>
  <c r="M73" i="36"/>
  <c r="E73" i="36"/>
  <c r="F73" i="36" s="1"/>
  <c r="G73" i="36" s="1"/>
  <c r="D73" i="36"/>
  <c r="C73" i="36"/>
  <c r="O72" i="36"/>
  <c r="N72" i="36"/>
  <c r="M72" i="36"/>
  <c r="E72" i="36"/>
  <c r="D72" i="36"/>
  <c r="C72" i="36"/>
  <c r="O71" i="36"/>
  <c r="N71" i="36"/>
  <c r="M71" i="36"/>
  <c r="E71" i="36"/>
  <c r="D71" i="36"/>
  <c r="C71" i="36"/>
  <c r="O70" i="36"/>
  <c r="P71" i="36" s="1"/>
  <c r="Q71" i="36" s="1"/>
  <c r="N70" i="36"/>
  <c r="M70" i="36"/>
  <c r="E70" i="36"/>
  <c r="D70" i="36"/>
  <c r="C70" i="36"/>
  <c r="O69" i="36"/>
  <c r="N69" i="36"/>
  <c r="M69" i="36"/>
  <c r="E69" i="36"/>
  <c r="D69" i="36"/>
  <c r="C69" i="36"/>
  <c r="P68" i="36"/>
  <c r="Q68" i="36" s="1"/>
  <c r="O68" i="36"/>
  <c r="N68" i="36"/>
  <c r="M68" i="36"/>
  <c r="E68" i="36"/>
  <c r="D68" i="36"/>
  <c r="C68" i="36"/>
  <c r="O67" i="36"/>
  <c r="N67" i="36"/>
  <c r="M67" i="36"/>
  <c r="E67" i="36"/>
  <c r="F68" i="36" s="1"/>
  <c r="G68" i="36" s="1"/>
  <c r="D67" i="36"/>
  <c r="C67" i="36"/>
  <c r="P66" i="36"/>
  <c r="Q66" i="36" s="1"/>
  <c r="O66" i="36"/>
  <c r="P67" i="36" s="1"/>
  <c r="Q67" i="36" s="1"/>
  <c r="N66" i="36"/>
  <c r="M66" i="36"/>
  <c r="E66" i="36"/>
  <c r="D66" i="36"/>
  <c r="C66" i="36"/>
  <c r="O65" i="36"/>
  <c r="N65" i="36"/>
  <c r="M65" i="36"/>
  <c r="E65" i="36"/>
  <c r="F66" i="36" s="1"/>
  <c r="G66" i="36" s="1"/>
  <c r="D65" i="36"/>
  <c r="C65" i="36"/>
  <c r="O64" i="36"/>
  <c r="P65" i="36" s="1"/>
  <c r="Q65" i="36" s="1"/>
  <c r="N64" i="36"/>
  <c r="M64" i="36"/>
  <c r="E64" i="36"/>
  <c r="F64" i="36" s="1"/>
  <c r="G64" i="36" s="1"/>
  <c r="D64" i="36"/>
  <c r="C64" i="36"/>
  <c r="O63" i="36"/>
  <c r="P63" i="36" s="1"/>
  <c r="Q63" i="36" s="1"/>
  <c r="N63" i="36"/>
  <c r="M63" i="36"/>
  <c r="E63" i="36"/>
  <c r="D63" i="36"/>
  <c r="C63" i="36"/>
  <c r="O62" i="36"/>
  <c r="P62" i="36" s="1"/>
  <c r="Q62" i="36" s="1"/>
  <c r="N62" i="36"/>
  <c r="M62" i="36"/>
  <c r="E62" i="36"/>
  <c r="F62" i="36" s="1"/>
  <c r="G62" i="36" s="1"/>
  <c r="D62" i="36"/>
  <c r="C62" i="36"/>
  <c r="O61" i="36"/>
  <c r="P61" i="36" s="1"/>
  <c r="Q61" i="36" s="1"/>
  <c r="N61" i="36"/>
  <c r="M61" i="36"/>
  <c r="E61" i="36"/>
  <c r="D61" i="36"/>
  <c r="C61" i="36"/>
  <c r="P60" i="36"/>
  <c r="Q60" i="36" s="1"/>
  <c r="O60" i="36"/>
  <c r="N60" i="36"/>
  <c r="M60" i="36"/>
  <c r="E60" i="36"/>
  <c r="D60" i="36"/>
  <c r="C60" i="36"/>
  <c r="O59" i="36"/>
  <c r="N59" i="36"/>
  <c r="M59" i="36"/>
  <c r="E59" i="36"/>
  <c r="F60" i="36" s="1"/>
  <c r="G60" i="36" s="1"/>
  <c r="D59" i="36"/>
  <c r="C59" i="36"/>
  <c r="O58" i="36"/>
  <c r="P58" i="36" s="1"/>
  <c r="Q58" i="36" s="1"/>
  <c r="N58" i="36"/>
  <c r="M58" i="36"/>
  <c r="F58" i="36"/>
  <c r="G58" i="36" s="1"/>
  <c r="E58" i="36"/>
  <c r="D58" i="36"/>
  <c r="C58" i="36"/>
  <c r="O57" i="36"/>
  <c r="N57" i="36"/>
  <c r="M57" i="36"/>
  <c r="E57" i="36"/>
  <c r="D57" i="36"/>
  <c r="C57" i="36"/>
  <c r="O56" i="36"/>
  <c r="N56" i="36"/>
  <c r="M56" i="36"/>
  <c r="E56" i="36"/>
  <c r="D56" i="36"/>
  <c r="C56" i="36"/>
  <c r="O55" i="36"/>
  <c r="N55" i="36"/>
  <c r="M55" i="36"/>
  <c r="E55" i="36"/>
  <c r="D55" i="36"/>
  <c r="C55" i="36"/>
  <c r="O54" i="36"/>
  <c r="P55" i="36" s="1"/>
  <c r="Q55" i="36" s="1"/>
  <c r="N54" i="36"/>
  <c r="M54" i="36"/>
  <c r="E54" i="36"/>
  <c r="D54" i="36"/>
  <c r="C54" i="36"/>
  <c r="O53" i="36"/>
  <c r="N53" i="36"/>
  <c r="M53" i="36"/>
  <c r="E53" i="36"/>
  <c r="D53" i="36"/>
  <c r="C53" i="36"/>
  <c r="O52" i="36"/>
  <c r="P53" i="36" s="1"/>
  <c r="Q53" i="36" s="1"/>
  <c r="N52" i="36"/>
  <c r="M52" i="36"/>
  <c r="E52" i="36"/>
  <c r="F52" i="36" s="1"/>
  <c r="G52" i="36" s="1"/>
  <c r="D52" i="36"/>
  <c r="C52" i="36"/>
  <c r="O51" i="36"/>
  <c r="N51" i="36"/>
  <c r="M51" i="36"/>
  <c r="E51" i="36"/>
  <c r="D51" i="36"/>
  <c r="C51" i="36"/>
  <c r="O50" i="36"/>
  <c r="P51" i="36" s="1"/>
  <c r="Q51" i="36" s="1"/>
  <c r="N50" i="36"/>
  <c r="M50" i="36"/>
  <c r="E50" i="36"/>
  <c r="F50" i="36" s="1"/>
  <c r="G50" i="36" s="1"/>
  <c r="D50" i="36"/>
  <c r="C50" i="36"/>
  <c r="O49" i="36"/>
  <c r="P50" i="36" s="1"/>
  <c r="Q50" i="36" s="1"/>
  <c r="N49" i="36"/>
  <c r="M49" i="36"/>
  <c r="E49" i="36"/>
  <c r="D49" i="36"/>
  <c r="C49" i="36"/>
  <c r="O48" i="36"/>
  <c r="N48" i="36"/>
  <c r="M48" i="36"/>
  <c r="E48" i="36"/>
  <c r="D48" i="36"/>
  <c r="C48" i="36"/>
  <c r="O47" i="36"/>
  <c r="N47" i="36"/>
  <c r="M47" i="36"/>
  <c r="E47" i="36"/>
  <c r="D47" i="36"/>
  <c r="C47" i="36"/>
  <c r="O46" i="36"/>
  <c r="N46" i="36"/>
  <c r="M46" i="36"/>
  <c r="E46" i="36"/>
  <c r="D46" i="36"/>
  <c r="C46" i="36"/>
  <c r="O45" i="36"/>
  <c r="N45" i="36"/>
  <c r="M45" i="36"/>
  <c r="E45" i="36"/>
  <c r="D45" i="36"/>
  <c r="C45" i="36"/>
  <c r="P44" i="36"/>
  <c r="Q44" i="36" s="1"/>
  <c r="O44" i="36"/>
  <c r="P45" i="36" s="1"/>
  <c r="Q45" i="36" s="1"/>
  <c r="N44" i="36"/>
  <c r="M44" i="36"/>
  <c r="E44" i="36"/>
  <c r="F44" i="36" s="1"/>
  <c r="G44" i="36" s="1"/>
  <c r="D44" i="36"/>
  <c r="C44" i="36"/>
  <c r="O43" i="36"/>
  <c r="N43" i="36"/>
  <c r="M43" i="36"/>
  <c r="E43" i="36"/>
  <c r="D43" i="36"/>
  <c r="C43" i="36"/>
  <c r="O42" i="36"/>
  <c r="N42" i="36"/>
  <c r="M42" i="36"/>
  <c r="E42" i="36"/>
  <c r="D42" i="36"/>
  <c r="C42" i="36"/>
  <c r="O41" i="36"/>
  <c r="P42" i="36" s="1"/>
  <c r="Q42" i="36" s="1"/>
  <c r="N41" i="36"/>
  <c r="M41" i="36"/>
  <c r="E41" i="36"/>
  <c r="D41" i="36"/>
  <c r="C41" i="36"/>
  <c r="O40" i="36"/>
  <c r="N40" i="36"/>
  <c r="M40" i="36"/>
  <c r="E40" i="36"/>
  <c r="D40" i="36"/>
  <c r="C40" i="36"/>
  <c r="O39" i="36"/>
  <c r="P40" i="36" s="1"/>
  <c r="Q40" i="36" s="1"/>
  <c r="N39" i="36"/>
  <c r="M39" i="36"/>
  <c r="E39" i="36"/>
  <c r="D39" i="36"/>
  <c r="C39" i="36"/>
  <c r="O38" i="36"/>
  <c r="P39" i="36" s="1"/>
  <c r="Q39" i="36" s="1"/>
  <c r="N38" i="36"/>
  <c r="M38" i="36"/>
  <c r="E38" i="36"/>
  <c r="F38" i="36" s="1"/>
  <c r="G38" i="36" s="1"/>
  <c r="D38" i="36"/>
  <c r="C38" i="36"/>
  <c r="O37" i="36"/>
  <c r="P37" i="36" s="1"/>
  <c r="Q37" i="36" s="1"/>
  <c r="N37" i="36"/>
  <c r="M37" i="36"/>
  <c r="E37" i="36"/>
  <c r="D37" i="36"/>
  <c r="C37" i="36"/>
  <c r="O36" i="36"/>
  <c r="N36" i="36"/>
  <c r="M36" i="36"/>
  <c r="E36" i="36"/>
  <c r="D36" i="36"/>
  <c r="C36" i="36"/>
  <c r="O35" i="36"/>
  <c r="P36" i="36" s="1"/>
  <c r="Q36" i="36" s="1"/>
  <c r="N35" i="36"/>
  <c r="M35" i="36"/>
  <c r="E35" i="36"/>
  <c r="D35" i="36"/>
  <c r="C35" i="36"/>
  <c r="O34" i="36"/>
  <c r="N34" i="36"/>
  <c r="M34" i="36"/>
  <c r="E34" i="36"/>
  <c r="D34" i="36"/>
  <c r="C34" i="36"/>
  <c r="O33" i="36"/>
  <c r="N33" i="36"/>
  <c r="M33" i="36"/>
  <c r="E33" i="36"/>
  <c r="F34" i="36" s="1"/>
  <c r="G34" i="36" s="1"/>
  <c r="D33" i="36"/>
  <c r="C33" i="36"/>
  <c r="O32" i="36"/>
  <c r="N32" i="36"/>
  <c r="M32" i="36"/>
  <c r="E32" i="36"/>
  <c r="D32" i="36"/>
  <c r="C32" i="36"/>
  <c r="O31" i="36"/>
  <c r="N31" i="36"/>
  <c r="M31" i="36"/>
  <c r="F31" i="36"/>
  <c r="G31" i="36" s="1"/>
  <c r="E31" i="36"/>
  <c r="F32" i="36" s="1"/>
  <c r="G32" i="36" s="1"/>
  <c r="D31" i="36"/>
  <c r="C31" i="36"/>
  <c r="O30" i="36"/>
  <c r="N30" i="36"/>
  <c r="M30" i="36"/>
  <c r="E30" i="36"/>
  <c r="D30" i="36"/>
  <c r="C30" i="36"/>
  <c r="O29" i="36"/>
  <c r="N29" i="36"/>
  <c r="M29" i="36"/>
  <c r="E29" i="36"/>
  <c r="D29" i="36"/>
  <c r="C29" i="36"/>
  <c r="O28" i="36"/>
  <c r="N28" i="36"/>
  <c r="M28" i="36"/>
  <c r="E28" i="36"/>
  <c r="F29" i="36" s="1"/>
  <c r="G29" i="36" s="1"/>
  <c r="D28" i="36"/>
  <c r="C28" i="36"/>
  <c r="O27" i="36"/>
  <c r="N27" i="36"/>
  <c r="M27" i="36"/>
  <c r="E27" i="36"/>
  <c r="D27" i="36"/>
  <c r="C27" i="36"/>
  <c r="O26" i="36"/>
  <c r="N26" i="36"/>
  <c r="M26" i="36"/>
  <c r="E26" i="36"/>
  <c r="F27" i="36" s="1"/>
  <c r="G27" i="36" s="1"/>
  <c r="D26" i="36"/>
  <c r="C26" i="36"/>
  <c r="O25" i="36"/>
  <c r="N25" i="36"/>
  <c r="M25" i="36"/>
  <c r="E25" i="36"/>
  <c r="F26" i="36" s="1"/>
  <c r="G26" i="36" s="1"/>
  <c r="D25" i="36"/>
  <c r="C25" i="36"/>
  <c r="O24" i="36"/>
  <c r="N24" i="36"/>
  <c r="M24" i="36"/>
  <c r="E24" i="36"/>
  <c r="D24" i="36"/>
  <c r="C24" i="36"/>
  <c r="O23" i="36"/>
  <c r="N23" i="36"/>
  <c r="M23" i="36"/>
  <c r="E23" i="36"/>
  <c r="F24" i="36" s="1"/>
  <c r="G24" i="36" s="1"/>
  <c r="D23" i="36"/>
  <c r="C23" i="36"/>
  <c r="O22" i="36"/>
  <c r="N22" i="36"/>
  <c r="M22" i="36"/>
  <c r="E22" i="36"/>
  <c r="D22" i="36"/>
  <c r="C22" i="36"/>
  <c r="O21" i="36"/>
  <c r="N21" i="36"/>
  <c r="M21" i="36"/>
  <c r="E21" i="36"/>
  <c r="F22" i="36" s="1"/>
  <c r="G22" i="36" s="1"/>
  <c r="D21" i="36"/>
  <c r="C21" i="36"/>
  <c r="O20" i="36"/>
  <c r="P21" i="36" s="1"/>
  <c r="Q21" i="36" s="1"/>
  <c r="N20" i="36"/>
  <c r="M20" i="36"/>
  <c r="E20" i="36"/>
  <c r="F20" i="36" s="1"/>
  <c r="G20" i="36" s="1"/>
  <c r="D20" i="36"/>
  <c r="C20" i="36"/>
  <c r="O19" i="36"/>
  <c r="N19" i="36"/>
  <c r="M19" i="36"/>
  <c r="E19" i="36"/>
  <c r="F19" i="36" s="1"/>
  <c r="G19" i="36" s="1"/>
  <c r="D19" i="36"/>
  <c r="C19" i="36"/>
  <c r="O18" i="36"/>
  <c r="P19" i="36" s="1"/>
  <c r="Q19" i="36" s="1"/>
  <c r="N18" i="36"/>
  <c r="M18" i="36"/>
  <c r="E18" i="36"/>
  <c r="F18" i="36" s="1"/>
  <c r="G18" i="36" s="1"/>
  <c r="D18" i="36"/>
  <c r="C18" i="36"/>
  <c r="O17" i="36"/>
  <c r="N17" i="36"/>
  <c r="M17" i="36"/>
  <c r="E17" i="36"/>
  <c r="F17" i="36" s="1"/>
  <c r="G17" i="36" s="1"/>
  <c r="D17" i="36"/>
  <c r="C17" i="36"/>
  <c r="O16" i="36"/>
  <c r="N16" i="36"/>
  <c r="M16" i="36"/>
  <c r="E16" i="36"/>
  <c r="D16" i="36"/>
  <c r="C16" i="36"/>
  <c r="O15" i="36"/>
  <c r="P15" i="36" s="1"/>
  <c r="Q15" i="36" s="1"/>
  <c r="M15" i="36"/>
  <c r="E15" i="36"/>
  <c r="C15" i="36"/>
  <c r="O14" i="36"/>
  <c r="P14" i="36" s="1"/>
  <c r="Q14" i="36" s="1"/>
  <c r="M14" i="36"/>
  <c r="E14" i="36"/>
  <c r="C14" i="36"/>
  <c r="O13" i="36"/>
  <c r="M13" i="36"/>
  <c r="E13" i="36"/>
  <c r="F13" i="36" s="1"/>
  <c r="G13" i="36" s="1"/>
  <c r="C13" i="36"/>
  <c r="P12" i="36"/>
  <c r="Q12" i="36" s="1"/>
  <c r="R14" i="36" s="1"/>
  <c r="S14" i="36" s="1"/>
  <c r="O12" i="36"/>
  <c r="P13" i="36" s="1"/>
  <c r="Q13" i="36" s="1"/>
  <c r="M12" i="36"/>
  <c r="E12" i="36"/>
  <c r="C12" i="36"/>
  <c r="O11" i="36"/>
  <c r="P11" i="36" s="1"/>
  <c r="Q11" i="36" s="1"/>
  <c r="M11" i="36"/>
  <c r="E11" i="36"/>
  <c r="F11" i="36" s="1"/>
  <c r="G11" i="36" s="1"/>
  <c r="C11" i="36"/>
  <c r="O10" i="36"/>
  <c r="M10" i="36"/>
  <c r="F10" i="36"/>
  <c r="G10" i="36" s="1"/>
  <c r="E10" i="36"/>
  <c r="C10" i="36"/>
  <c r="O9" i="36"/>
  <c r="P9" i="36" s="1"/>
  <c r="Q9" i="36" s="1"/>
  <c r="M9" i="36"/>
  <c r="E9" i="36"/>
  <c r="F9" i="36" s="1"/>
  <c r="G9" i="36" s="1"/>
  <c r="C9" i="36"/>
  <c r="O8" i="36"/>
  <c r="P8" i="36" s="1"/>
  <c r="Q8" i="36" s="1"/>
  <c r="M8" i="36"/>
  <c r="E8" i="36"/>
  <c r="F8" i="36" s="1"/>
  <c r="G8" i="36" s="1"/>
  <c r="C8" i="36"/>
  <c r="O7" i="36"/>
  <c r="M7" i="36"/>
  <c r="E7" i="36"/>
  <c r="F7" i="36" s="1"/>
  <c r="G7" i="36" s="1"/>
  <c r="C7" i="36"/>
  <c r="O6" i="36"/>
  <c r="M6" i="36"/>
  <c r="E6" i="36"/>
  <c r="C6" i="36"/>
  <c r="O5" i="36"/>
  <c r="P6" i="36" s="1"/>
  <c r="Q6" i="36" s="1"/>
  <c r="M5" i="36"/>
  <c r="E5" i="36"/>
  <c r="F6" i="36" s="1"/>
  <c r="G6" i="36" s="1"/>
  <c r="H8" i="36" s="1"/>
  <c r="I8" i="36" s="1"/>
  <c r="C5" i="36"/>
  <c r="W4" i="36"/>
  <c r="W10" i="36" s="1"/>
  <c r="Q4" i="36"/>
  <c r="R4" i="36" s="1"/>
  <c r="S4" i="36" s="1"/>
  <c r="O4" i="36"/>
  <c r="P5" i="36" s="1"/>
  <c r="Q5" i="36" s="1"/>
  <c r="G4" i="36"/>
  <c r="H4" i="36" s="1"/>
  <c r="I4" i="36" s="1"/>
  <c r="E4" i="36"/>
  <c r="R13" i="36" l="1"/>
  <c r="S13" i="36" s="1"/>
  <c r="R15" i="36"/>
  <c r="S15" i="36" s="1"/>
  <c r="P38" i="36"/>
  <c r="Q38" i="36" s="1"/>
  <c r="R40" i="36" s="1"/>
  <c r="S40" i="36" s="1"/>
  <c r="F14" i="36"/>
  <c r="G14" i="36" s="1"/>
  <c r="P17" i="36"/>
  <c r="Q17" i="36" s="1"/>
  <c r="F25" i="36"/>
  <c r="G25" i="36" s="1"/>
  <c r="F35" i="36"/>
  <c r="G35" i="36" s="1"/>
  <c r="F46" i="36"/>
  <c r="G46" i="36" s="1"/>
  <c r="P49" i="36"/>
  <c r="Q49" i="36" s="1"/>
  <c r="P54" i="36"/>
  <c r="Q54" i="36" s="1"/>
  <c r="P64" i="36"/>
  <c r="Q64" i="36" s="1"/>
  <c r="R66" i="36" s="1"/>
  <c r="S66" i="36" s="1"/>
  <c r="F75" i="36"/>
  <c r="G75" i="36" s="1"/>
  <c r="P78" i="36"/>
  <c r="Q78" i="36" s="1"/>
  <c r="R80" i="36" s="1"/>
  <c r="S80" i="36" s="1"/>
  <c r="P83" i="36"/>
  <c r="Q83" i="36" s="1"/>
  <c r="P94" i="36"/>
  <c r="Q94" i="36" s="1"/>
  <c r="P99" i="36"/>
  <c r="Q99" i="36" s="1"/>
  <c r="P110" i="36"/>
  <c r="Q110" i="36" s="1"/>
  <c r="F5" i="36"/>
  <c r="G5" i="36" s="1"/>
  <c r="H5" i="36" s="1"/>
  <c r="I5" i="36" s="1"/>
  <c r="F30" i="36"/>
  <c r="G30" i="36" s="1"/>
  <c r="H32" i="36" s="1"/>
  <c r="I32" i="36" s="1"/>
  <c r="F40" i="36"/>
  <c r="G40" i="36" s="1"/>
  <c r="P43" i="36"/>
  <c r="Q43" i="36" s="1"/>
  <c r="R44" i="36" s="1"/>
  <c r="S44" i="36" s="1"/>
  <c r="P48" i="36"/>
  <c r="Q48" i="36" s="1"/>
  <c r="R50" i="36" s="1"/>
  <c r="S50" i="36" s="1"/>
  <c r="F56" i="36"/>
  <c r="G56" i="36" s="1"/>
  <c r="F70" i="36"/>
  <c r="G70" i="36" s="1"/>
  <c r="P72" i="36"/>
  <c r="Q72" i="36" s="1"/>
  <c r="R74" i="36" s="1"/>
  <c r="S74" i="36" s="1"/>
  <c r="P77" i="36"/>
  <c r="Q77" i="36" s="1"/>
  <c r="R79" i="36" s="1"/>
  <c r="S79" i="36" s="1"/>
  <c r="F85" i="36"/>
  <c r="G85" i="36" s="1"/>
  <c r="P88" i="36"/>
  <c r="Q88" i="36" s="1"/>
  <c r="R90" i="36" s="1"/>
  <c r="S90" i="36" s="1"/>
  <c r="P93" i="36"/>
  <c r="Q93" i="36" s="1"/>
  <c r="F101" i="36"/>
  <c r="G101" i="36" s="1"/>
  <c r="P104" i="36"/>
  <c r="Q104" i="36" s="1"/>
  <c r="R106" i="36" s="1"/>
  <c r="S106" i="36" s="1"/>
  <c r="P109" i="36"/>
  <c r="Q109" i="36" s="1"/>
  <c r="H28" i="36"/>
  <c r="I28" i="36" s="1"/>
  <c r="R10" i="36"/>
  <c r="S10" i="36" s="1"/>
  <c r="H26" i="36"/>
  <c r="I26" i="36" s="1"/>
  <c r="P59" i="36"/>
  <c r="Q59" i="36" s="1"/>
  <c r="R60" i="36" s="1"/>
  <c r="S60" i="36" s="1"/>
  <c r="R62" i="36"/>
  <c r="S62" i="36" s="1"/>
  <c r="R84" i="36"/>
  <c r="S84" i="36" s="1"/>
  <c r="R100" i="36"/>
  <c r="S100" i="36" s="1"/>
  <c r="F111" i="36"/>
  <c r="G111" i="36" s="1"/>
  <c r="H15" i="36"/>
  <c r="I15" i="36" s="1"/>
  <c r="F23" i="36"/>
  <c r="G23" i="36" s="1"/>
  <c r="H24" i="36" s="1"/>
  <c r="I24" i="36" s="1"/>
  <c r="P47" i="36"/>
  <c r="Q47" i="36" s="1"/>
  <c r="P52" i="36"/>
  <c r="Q52" i="36" s="1"/>
  <c r="R94" i="36"/>
  <c r="S94" i="36" s="1"/>
  <c r="R110" i="36"/>
  <c r="S110" i="36" s="1"/>
  <c r="P10" i="36"/>
  <c r="Q10" i="36" s="1"/>
  <c r="R12" i="36" s="1"/>
  <c r="S12" i="36" s="1"/>
  <c r="F12" i="36"/>
  <c r="G12" i="36" s="1"/>
  <c r="H13" i="36" s="1"/>
  <c r="I13" i="36" s="1"/>
  <c r="P24" i="36"/>
  <c r="Q24" i="36" s="1"/>
  <c r="F28" i="36"/>
  <c r="G28" i="36" s="1"/>
  <c r="H30" i="36" s="1"/>
  <c r="I30" i="36" s="1"/>
  <c r="F33" i="36"/>
  <c r="G33" i="36" s="1"/>
  <c r="F37" i="36"/>
  <c r="G37" i="36" s="1"/>
  <c r="P41" i="36"/>
  <c r="Q41" i="36" s="1"/>
  <c r="R42" i="36" s="1"/>
  <c r="S42" i="36" s="1"/>
  <c r="P46" i="36"/>
  <c r="Q46" i="36" s="1"/>
  <c r="F54" i="36"/>
  <c r="G54" i="36" s="1"/>
  <c r="P57" i="36"/>
  <c r="Q57" i="36" s="1"/>
  <c r="R57" i="36" s="1"/>
  <c r="S57" i="36" s="1"/>
  <c r="P70" i="36"/>
  <c r="Q70" i="36" s="1"/>
  <c r="R72" i="36" s="1"/>
  <c r="S72" i="36" s="1"/>
  <c r="P75" i="36"/>
  <c r="Q75" i="36" s="1"/>
  <c r="F83" i="36"/>
  <c r="G83" i="36" s="1"/>
  <c r="P86" i="36"/>
  <c r="Q86" i="36" s="1"/>
  <c r="R88" i="36" s="1"/>
  <c r="S88" i="36" s="1"/>
  <c r="P91" i="36"/>
  <c r="Q91" i="36" s="1"/>
  <c r="F99" i="36"/>
  <c r="G99" i="36" s="1"/>
  <c r="P102" i="36"/>
  <c r="Q102" i="36" s="1"/>
  <c r="R104" i="36" s="1"/>
  <c r="S104" i="36" s="1"/>
  <c r="P7" i="36"/>
  <c r="Q7" i="36" s="1"/>
  <c r="R9" i="36" s="1"/>
  <c r="S9" i="36" s="1"/>
  <c r="F16" i="36"/>
  <c r="G16" i="36" s="1"/>
  <c r="P34" i="36"/>
  <c r="Q34" i="36" s="1"/>
  <c r="F48" i="36"/>
  <c r="G48" i="36" s="1"/>
  <c r="P56" i="36"/>
  <c r="Q56" i="36" s="1"/>
  <c r="P69" i="36"/>
  <c r="Q69" i="36" s="1"/>
  <c r="F77" i="36"/>
  <c r="G77" i="36" s="1"/>
  <c r="R82" i="36"/>
  <c r="S82" i="36" s="1"/>
  <c r="P85" i="36"/>
  <c r="Q85" i="36" s="1"/>
  <c r="F93" i="36"/>
  <c r="G93" i="36" s="1"/>
  <c r="P96" i="36"/>
  <c r="Q96" i="36" s="1"/>
  <c r="R98" i="36" s="1"/>
  <c r="S98" i="36" s="1"/>
  <c r="P101" i="36"/>
  <c r="Q101" i="36" s="1"/>
  <c r="R102" i="36" s="1"/>
  <c r="S102" i="36" s="1"/>
  <c r="F109" i="36"/>
  <c r="G109" i="36" s="1"/>
  <c r="R68" i="36"/>
  <c r="S68" i="36" s="1"/>
  <c r="R86" i="36"/>
  <c r="S86" i="36" s="1"/>
  <c r="H12" i="36"/>
  <c r="I12" i="36" s="1"/>
  <c r="H20" i="36"/>
  <c r="I20" i="36" s="1"/>
  <c r="F15" i="36"/>
  <c r="G15" i="36" s="1"/>
  <c r="F21" i="36"/>
  <c r="G21" i="36" s="1"/>
  <c r="H21" i="36" s="1"/>
  <c r="I21" i="36" s="1"/>
  <c r="P28" i="36"/>
  <c r="Q28" i="36" s="1"/>
  <c r="H34" i="36"/>
  <c r="I34" i="36" s="1"/>
  <c r="F42" i="36"/>
  <c r="G42" i="36" s="1"/>
  <c r="F71" i="36"/>
  <c r="G71" i="36" s="1"/>
  <c r="H73" i="36" s="1"/>
  <c r="I73" i="36" s="1"/>
  <c r="R76" i="36"/>
  <c r="S76" i="36" s="1"/>
  <c r="F87" i="36"/>
  <c r="G87" i="36" s="1"/>
  <c r="R92" i="36"/>
  <c r="S92" i="36" s="1"/>
  <c r="F103" i="36"/>
  <c r="G103" i="36" s="1"/>
  <c r="H9" i="36"/>
  <c r="I9" i="36" s="1"/>
  <c r="R11" i="36"/>
  <c r="S11" i="36" s="1"/>
  <c r="H10" i="36"/>
  <c r="I10" i="36" s="1"/>
  <c r="H16" i="36"/>
  <c r="I16" i="36" s="1"/>
  <c r="H19" i="36"/>
  <c r="I19" i="36" s="1"/>
  <c r="R6" i="36"/>
  <c r="S6" i="36" s="1"/>
  <c r="R5" i="36"/>
  <c r="S5" i="36" s="1"/>
  <c r="R7" i="36"/>
  <c r="S7" i="36" s="1"/>
  <c r="H11" i="36"/>
  <c r="I11" i="36" s="1"/>
  <c r="H18" i="36"/>
  <c r="I18" i="36" s="1"/>
  <c r="P27" i="36"/>
  <c r="Q27" i="36" s="1"/>
  <c r="P26" i="36"/>
  <c r="Q26" i="36" s="1"/>
  <c r="R41" i="36"/>
  <c r="S41" i="36" s="1"/>
  <c r="R43" i="36"/>
  <c r="S43" i="36" s="1"/>
  <c r="R53" i="36"/>
  <c r="S53" i="36" s="1"/>
  <c r="R55" i="36"/>
  <c r="S55" i="36" s="1"/>
  <c r="P16" i="36"/>
  <c r="Q16" i="36" s="1"/>
  <c r="R18" i="36" s="1"/>
  <c r="S18" i="36" s="1"/>
  <c r="P18" i="36"/>
  <c r="Q18" i="36" s="1"/>
  <c r="P20" i="36"/>
  <c r="Q20" i="36" s="1"/>
  <c r="H25" i="36"/>
  <c r="I25" i="36" s="1"/>
  <c r="H27" i="36"/>
  <c r="I27" i="36" s="1"/>
  <c r="H29" i="36"/>
  <c r="I29" i="36" s="1"/>
  <c r="H31" i="36"/>
  <c r="I31" i="36" s="1"/>
  <c r="H33" i="36"/>
  <c r="I33" i="36" s="1"/>
  <c r="H35" i="36"/>
  <c r="I35" i="36" s="1"/>
  <c r="F36" i="36"/>
  <c r="G36" i="36" s="1"/>
  <c r="H38" i="36" s="1"/>
  <c r="I38" i="36" s="1"/>
  <c r="H39" i="36"/>
  <c r="I39" i="36" s="1"/>
  <c r="F39" i="36"/>
  <c r="G39" i="36" s="1"/>
  <c r="H40" i="36" s="1"/>
  <c r="I40" i="36" s="1"/>
  <c r="R61" i="36"/>
  <c r="S61" i="36" s="1"/>
  <c r="P29" i="36"/>
  <c r="Q29" i="36" s="1"/>
  <c r="P33" i="36"/>
  <c r="Q33" i="36" s="1"/>
  <c r="P32" i="36"/>
  <c r="Q32" i="36" s="1"/>
  <c r="R51" i="36"/>
  <c r="S51" i="36" s="1"/>
  <c r="H75" i="36"/>
  <c r="I75" i="36" s="1"/>
  <c r="P23" i="36"/>
  <c r="Q23" i="36" s="1"/>
  <c r="P22" i="36"/>
  <c r="Q22" i="36" s="1"/>
  <c r="P35" i="36"/>
  <c r="Q35" i="36" s="1"/>
  <c r="R37" i="36" s="1"/>
  <c r="S37" i="36" s="1"/>
  <c r="P25" i="36"/>
  <c r="Q25" i="36" s="1"/>
  <c r="P31" i="36"/>
  <c r="Q31" i="36" s="1"/>
  <c r="R33" i="36" s="1"/>
  <c r="S33" i="36" s="1"/>
  <c r="P30" i="36"/>
  <c r="Q30" i="36" s="1"/>
  <c r="R45" i="36"/>
  <c r="S45" i="36" s="1"/>
  <c r="R47" i="36"/>
  <c r="S47" i="36" s="1"/>
  <c r="R49" i="36"/>
  <c r="S49" i="36" s="1"/>
  <c r="F41" i="36"/>
  <c r="G41" i="36" s="1"/>
  <c r="H42" i="36" s="1"/>
  <c r="I42" i="36" s="1"/>
  <c r="F43" i="36"/>
  <c r="G43" i="36" s="1"/>
  <c r="H45" i="36" s="1"/>
  <c r="I45" i="36" s="1"/>
  <c r="F45" i="36"/>
  <c r="G45" i="36" s="1"/>
  <c r="H46" i="36" s="1"/>
  <c r="I46" i="36" s="1"/>
  <c r="F47" i="36"/>
  <c r="G47" i="36" s="1"/>
  <c r="H49" i="36" s="1"/>
  <c r="I49" i="36" s="1"/>
  <c r="H50" i="36"/>
  <c r="I50" i="36" s="1"/>
  <c r="F49" i="36"/>
  <c r="G49" i="36" s="1"/>
  <c r="F51" i="36"/>
  <c r="G51" i="36" s="1"/>
  <c r="H53" i="36" s="1"/>
  <c r="I53" i="36" s="1"/>
  <c r="H54" i="36"/>
  <c r="I54" i="36" s="1"/>
  <c r="F53" i="36"/>
  <c r="G53" i="36" s="1"/>
  <c r="F55" i="36"/>
  <c r="G55" i="36" s="1"/>
  <c r="H56" i="36" s="1"/>
  <c r="I56" i="36" s="1"/>
  <c r="F57" i="36"/>
  <c r="G57" i="36" s="1"/>
  <c r="R63" i="36"/>
  <c r="S63" i="36" s="1"/>
  <c r="R67" i="36"/>
  <c r="S67" i="36" s="1"/>
  <c r="R69" i="36"/>
  <c r="S69" i="36" s="1"/>
  <c r="R70" i="36"/>
  <c r="S70" i="36" s="1"/>
  <c r="F69" i="36"/>
  <c r="G69" i="36" s="1"/>
  <c r="H70" i="36" s="1"/>
  <c r="I70" i="36" s="1"/>
  <c r="F72" i="36"/>
  <c r="G72" i="36" s="1"/>
  <c r="F59" i="36"/>
  <c r="G59" i="36" s="1"/>
  <c r="H61" i="36" s="1"/>
  <c r="I61" i="36" s="1"/>
  <c r="F61" i="36"/>
  <c r="G61" i="36" s="1"/>
  <c r="H63" i="36" s="1"/>
  <c r="I63" i="36" s="1"/>
  <c r="F63" i="36"/>
  <c r="G63" i="36" s="1"/>
  <c r="F65" i="36"/>
  <c r="G65" i="36" s="1"/>
  <c r="F67" i="36"/>
  <c r="G67" i="36" s="1"/>
  <c r="H69" i="36" s="1"/>
  <c r="I69" i="36" s="1"/>
  <c r="F74" i="36"/>
  <c r="G74" i="36" s="1"/>
  <c r="F76" i="36"/>
  <c r="G76" i="36" s="1"/>
  <c r="H79" i="36"/>
  <c r="I79" i="36" s="1"/>
  <c r="F78" i="36"/>
  <c r="G78" i="36" s="1"/>
  <c r="F80" i="36"/>
  <c r="G80" i="36" s="1"/>
  <c r="H81" i="36" s="1"/>
  <c r="I81" i="36" s="1"/>
  <c r="H83" i="36"/>
  <c r="I83" i="36" s="1"/>
  <c r="F82" i="36"/>
  <c r="G82" i="36" s="1"/>
  <c r="H84" i="36" s="1"/>
  <c r="I84" i="36" s="1"/>
  <c r="F84" i="36"/>
  <c r="G84" i="36" s="1"/>
  <c r="H85" i="36" s="1"/>
  <c r="I85" i="36" s="1"/>
  <c r="H87" i="36"/>
  <c r="I87" i="36" s="1"/>
  <c r="F86" i="36"/>
  <c r="G86" i="36" s="1"/>
  <c r="F88" i="36"/>
  <c r="G88" i="36" s="1"/>
  <c r="H89" i="36" s="1"/>
  <c r="I89" i="36" s="1"/>
  <c r="H91" i="36"/>
  <c r="I91" i="36" s="1"/>
  <c r="F90" i="36"/>
  <c r="G90" i="36" s="1"/>
  <c r="H92" i="36" s="1"/>
  <c r="I92" i="36" s="1"/>
  <c r="F92" i="36"/>
  <c r="G92" i="36" s="1"/>
  <c r="H93" i="36" s="1"/>
  <c r="I93" i="36" s="1"/>
  <c r="H95" i="36"/>
  <c r="I95" i="36" s="1"/>
  <c r="F94" i="36"/>
  <c r="G94" i="36" s="1"/>
  <c r="F96" i="36"/>
  <c r="G96" i="36" s="1"/>
  <c r="H97" i="36" s="1"/>
  <c r="I97" i="36" s="1"/>
  <c r="H99" i="36"/>
  <c r="I99" i="36" s="1"/>
  <c r="F98" i="36"/>
  <c r="G98" i="36" s="1"/>
  <c r="H100" i="36" s="1"/>
  <c r="I100" i="36" s="1"/>
  <c r="F100" i="36"/>
  <c r="G100" i="36" s="1"/>
  <c r="H101" i="36" s="1"/>
  <c r="I101" i="36" s="1"/>
  <c r="H103" i="36"/>
  <c r="I103" i="36" s="1"/>
  <c r="F102" i="36"/>
  <c r="G102" i="36" s="1"/>
  <c r="F104" i="36"/>
  <c r="G104" i="36" s="1"/>
  <c r="H105" i="36" s="1"/>
  <c r="I105" i="36" s="1"/>
  <c r="H107" i="36"/>
  <c r="I107" i="36" s="1"/>
  <c r="F106" i="36"/>
  <c r="G106" i="36" s="1"/>
  <c r="H108" i="36" s="1"/>
  <c r="I108" i="36" s="1"/>
  <c r="F108" i="36"/>
  <c r="G108" i="36" s="1"/>
  <c r="H109" i="36" s="1"/>
  <c r="I109" i="36" s="1"/>
  <c r="F110" i="36"/>
  <c r="G110" i="36" s="1"/>
  <c r="H111" i="36" s="1"/>
  <c r="I111" i="36" s="1"/>
  <c r="R73" i="36"/>
  <c r="S73" i="36" s="1"/>
  <c r="R75" i="36"/>
  <c r="S75" i="36" s="1"/>
  <c r="R77" i="36"/>
  <c r="S77" i="36" s="1"/>
  <c r="R81" i="36"/>
  <c r="S81" i="36" s="1"/>
  <c r="R83" i="36"/>
  <c r="S83" i="36" s="1"/>
  <c r="R85" i="36"/>
  <c r="S85" i="36" s="1"/>
  <c r="R87" i="36"/>
  <c r="S87" i="36" s="1"/>
  <c r="R89" i="36"/>
  <c r="S89" i="36" s="1"/>
  <c r="R91" i="36"/>
  <c r="S91" i="36" s="1"/>
  <c r="R93" i="36"/>
  <c r="S93" i="36" s="1"/>
  <c r="R95" i="36"/>
  <c r="S95" i="36" s="1"/>
  <c r="R97" i="36"/>
  <c r="S97" i="36" s="1"/>
  <c r="R99" i="36"/>
  <c r="S99" i="36" s="1"/>
  <c r="R101" i="36"/>
  <c r="S101" i="36" s="1"/>
  <c r="R103" i="36"/>
  <c r="S103" i="36" s="1"/>
  <c r="R105" i="36"/>
  <c r="S105" i="36" s="1"/>
  <c r="R107" i="36"/>
  <c r="S107" i="36" s="1"/>
  <c r="R109" i="36"/>
  <c r="S109" i="36" s="1"/>
  <c r="R111" i="36"/>
  <c r="S111" i="36" s="1"/>
  <c r="R26" i="36" l="1"/>
  <c r="S26" i="36" s="1"/>
  <c r="R56" i="36"/>
  <c r="S56" i="36" s="1"/>
  <c r="H65" i="36"/>
  <c r="I65" i="36" s="1"/>
  <c r="R38" i="36"/>
  <c r="S38" i="36" s="1"/>
  <c r="R20" i="36"/>
  <c r="S20" i="36" s="1"/>
  <c r="R8" i="36"/>
  <c r="S8" i="36" s="1"/>
  <c r="R71" i="36"/>
  <c r="S71" i="36" s="1"/>
  <c r="R48" i="36"/>
  <c r="S48" i="36" s="1"/>
  <c r="R46" i="36"/>
  <c r="S46" i="36" s="1"/>
  <c r="H104" i="36"/>
  <c r="I104" i="36" s="1"/>
  <c r="H96" i="36"/>
  <c r="I96" i="36" s="1"/>
  <c r="H88" i="36"/>
  <c r="I88" i="36" s="1"/>
  <c r="H80" i="36"/>
  <c r="I80" i="36" s="1"/>
  <c r="R39" i="36"/>
  <c r="S39" i="36" s="1"/>
  <c r="H6" i="36"/>
  <c r="I6" i="36" s="1"/>
  <c r="R58" i="36"/>
  <c r="S58" i="36" s="1"/>
  <c r="R31" i="36"/>
  <c r="S31" i="36" s="1"/>
  <c r="H23" i="36"/>
  <c r="I23" i="36" s="1"/>
  <c r="R96" i="36"/>
  <c r="S96" i="36" s="1"/>
  <c r="R59" i="36"/>
  <c r="S59" i="36" s="1"/>
  <c r="R65" i="36"/>
  <c r="S65" i="36" s="1"/>
  <c r="H14" i="36"/>
  <c r="I14" i="36" s="1"/>
  <c r="H17" i="36"/>
  <c r="I17" i="36" s="1"/>
  <c r="R78" i="36"/>
  <c r="S78" i="36" s="1"/>
  <c r="H76" i="36"/>
  <c r="I76" i="36" s="1"/>
  <c r="H71" i="36"/>
  <c r="I71" i="36" s="1"/>
  <c r="H36" i="36"/>
  <c r="I36" i="36" s="1"/>
  <c r="H7" i="36"/>
  <c r="I7" i="36" s="1"/>
  <c r="R54" i="36"/>
  <c r="S54" i="36" s="1"/>
  <c r="R64" i="36"/>
  <c r="S64" i="36" s="1"/>
  <c r="R17" i="36"/>
  <c r="S17" i="36" s="1"/>
  <c r="H22" i="36"/>
  <c r="I22" i="36" s="1"/>
  <c r="R52" i="36"/>
  <c r="S52" i="36" s="1"/>
  <c r="H59" i="36"/>
  <c r="I59" i="36" s="1"/>
  <c r="H68" i="36"/>
  <c r="I68" i="36" s="1"/>
  <c r="H110" i="36"/>
  <c r="I110" i="36" s="1"/>
  <c r="H106" i="36"/>
  <c r="I106" i="36" s="1"/>
  <c r="H102" i="36"/>
  <c r="I102" i="36" s="1"/>
  <c r="H98" i="36"/>
  <c r="I98" i="36" s="1"/>
  <c r="H94" i="36"/>
  <c r="I94" i="36" s="1"/>
  <c r="H90" i="36"/>
  <c r="I90" i="36" s="1"/>
  <c r="H86" i="36"/>
  <c r="I86" i="36" s="1"/>
  <c r="H82" i="36"/>
  <c r="I82" i="36" s="1"/>
  <c r="H78" i="36"/>
  <c r="I78" i="36" s="1"/>
  <c r="H67" i="36"/>
  <c r="I67" i="36" s="1"/>
  <c r="H74" i="36"/>
  <c r="I74" i="36" s="1"/>
  <c r="H77" i="36"/>
  <c r="I77" i="36" s="1"/>
  <c r="H52" i="36"/>
  <c r="I52" i="36" s="1"/>
  <c r="H48" i="36"/>
  <c r="I48" i="36" s="1"/>
  <c r="H44" i="36"/>
  <c r="I44" i="36" s="1"/>
  <c r="R32" i="36"/>
  <c r="S32" i="36" s="1"/>
  <c r="H66" i="36"/>
  <c r="I66" i="36" s="1"/>
  <c r="R24" i="36"/>
  <c r="S24" i="36" s="1"/>
  <c r="R30" i="36"/>
  <c r="S30" i="36" s="1"/>
  <c r="R22" i="36"/>
  <c r="S22" i="36" s="1"/>
  <c r="H64" i="36"/>
  <c r="I64" i="36" s="1"/>
  <c r="R36" i="36"/>
  <c r="S36" i="36" s="1"/>
  <c r="R19" i="36"/>
  <c r="S19" i="36" s="1"/>
  <c r="R29" i="36"/>
  <c r="S29" i="36" s="1"/>
  <c r="H58" i="36"/>
  <c r="I58" i="36" s="1"/>
  <c r="H55" i="36"/>
  <c r="I55" i="36" s="1"/>
  <c r="H51" i="36"/>
  <c r="I51" i="36" s="1"/>
  <c r="H47" i="36"/>
  <c r="I47" i="36" s="1"/>
  <c r="H43" i="36"/>
  <c r="I43" i="36" s="1"/>
  <c r="H62" i="36"/>
  <c r="I62" i="36" s="1"/>
  <c r="R25" i="36"/>
  <c r="S25" i="36" s="1"/>
  <c r="R34" i="36"/>
  <c r="S34" i="36" s="1"/>
  <c r="H41" i="36"/>
  <c r="I41" i="36" s="1"/>
  <c r="H37" i="36"/>
  <c r="I37" i="36" s="1"/>
  <c r="H60" i="36"/>
  <c r="I60" i="36" s="1"/>
  <c r="R16" i="36"/>
  <c r="S16" i="36" s="1"/>
  <c r="R23" i="36"/>
  <c r="S23" i="36" s="1"/>
  <c r="H57" i="36"/>
  <c r="I57" i="36" s="1"/>
  <c r="R27" i="36"/>
  <c r="S27" i="36" s="1"/>
  <c r="R35" i="36"/>
  <c r="S35" i="36" s="1"/>
  <c r="H72" i="36"/>
  <c r="I72" i="36" s="1"/>
  <c r="R28" i="36"/>
  <c r="S28" i="36" s="1"/>
  <c r="R21" i="36"/>
  <c r="S21" i="36" s="1"/>
  <c r="J340" i="23" l="1"/>
  <c r="G340" i="23"/>
  <c r="E340" i="23"/>
  <c r="D340" i="23"/>
  <c r="C340" i="23"/>
  <c r="J339" i="23"/>
  <c r="G339" i="23"/>
  <c r="E339" i="23"/>
  <c r="F340" i="23" s="1"/>
  <c r="D339" i="23"/>
  <c r="C339" i="23"/>
  <c r="J338" i="23"/>
  <c r="G338" i="23"/>
  <c r="E338" i="23"/>
  <c r="D338" i="23"/>
  <c r="C338" i="23"/>
  <c r="J337" i="23"/>
  <c r="G337" i="23"/>
  <c r="H338" i="23" s="1"/>
  <c r="E337" i="23"/>
  <c r="D337" i="23"/>
  <c r="C337" i="23"/>
  <c r="J336" i="23"/>
  <c r="G336" i="23"/>
  <c r="H336" i="23" s="1"/>
  <c r="E336" i="23"/>
  <c r="F337" i="23" s="1"/>
  <c r="D336" i="23"/>
  <c r="C336" i="23"/>
  <c r="J335" i="23"/>
  <c r="G335" i="23"/>
  <c r="E335" i="23"/>
  <c r="F336" i="23" s="1"/>
  <c r="D335" i="23"/>
  <c r="C335" i="23"/>
  <c r="J334" i="23"/>
  <c r="G334" i="23"/>
  <c r="H335" i="23" s="1"/>
  <c r="E334" i="23"/>
  <c r="D334" i="23"/>
  <c r="C334" i="23"/>
  <c r="J333" i="23"/>
  <c r="H333" i="23"/>
  <c r="G333" i="23"/>
  <c r="E333" i="23"/>
  <c r="D333" i="23"/>
  <c r="C333" i="23"/>
  <c r="J332" i="23"/>
  <c r="G332" i="23"/>
  <c r="H332" i="23" s="1"/>
  <c r="E332" i="23"/>
  <c r="F333" i="23" s="1"/>
  <c r="D332" i="23"/>
  <c r="C332" i="23"/>
  <c r="J331" i="23"/>
  <c r="G331" i="23"/>
  <c r="E331" i="23"/>
  <c r="D331" i="23"/>
  <c r="C331" i="23"/>
  <c r="J330" i="23"/>
  <c r="G330" i="23"/>
  <c r="H331" i="23" s="1"/>
  <c r="E330" i="23"/>
  <c r="D330" i="23"/>
  <c r="C330" i="23"/>
  <c r="J329" i="23"/>
  <c r="G329" i="23"/>
  <c r="E329" i="23"/>
  <c r="D329" i="23"/>
  <c r="C329" i="23"/>
  <c r="J328" i="23"/>
  <c r="G328" i="23"/>
  <c r="E328" i="23"/>
  <c r="D328" i="23"/>
  <c r="C328" i="23"/>
  <c r="J327" i="23"/>
  <c r="G327" i="23"/>
  <c r="E327" i="23"/>
  <c r="F328" i="23" s="1"/>
  <c r="D327" i="23"/>
  <c r="C327" i="23"/>
  <c r="J326" i="23"/>
  <c r="G326" i="23"/>
  <c r="H327" i="23" s="1"/>
  <c r="E326" i="23"/>
  <c r="D326" i="23"/>
  <c r="C326" i="23"/>
  <c r="J325" i="23"/>
  <c r="H325" i="23"/>
  <c r="G325" i="23"/>
  <c r="E325" i="23"/>
  <c r="D325" i="23"/>
  <c r="C325" i="23"/>
  <c r="J324" i="23"/>
  <c r="G324" i="23"/>
  <c r="E324" i="23"/>
  <c r="F325" i="23" s="1"/>
  <c r="D324" i="23"/>
  <c r="C324" i="23"/>
  <c r="J323" i="23"/>
  <c r="G323" i="23"/>
  <c r="E323" i="23"/>
  <c r="F324" i="23" s="1"/>
  <c r="D323" i="23"/>
  <c r="C323" i="23"/>
  <c r="J322" i="23"/>
  <c r="G322" i="23"/>
  <c r="E322" i="23"/>
  <c r="D322" i="23"/>
  <c r="C322" i="23"/>
  <c r="J321" i="23"/>
  <c r="G321" i="23"/>
  <c r="H322" i="23" s="1"/>
  <c r="E321" i="23"/>
  <c r="D321" i="23"/>
  <c r="C321" i="23"/>
  <c r="J320" i="23"/>
  <c r="G320" i="23"/>
  <c r="H320" i="23" s="1"/>
  <c r="E320" i="23"/>
  <c r="D320" i="23"/>
  <c r="C320" i="23"/>
  <c r="J319" i="23"/>
  <c r="G319" i="23"/>
  <c r="E319" i="23"/>
  <c r="F320" i="23" s="1"/>
  <c r="D319" i="23"/>
  <c r="C319" i="23"/>
  <c r="J318" i="23"/>
  <c r="G318" i="23"/>
  <c r="H319" i="23" s="1"/>
  <c r="E318" i="23"/>
  <c r="D318" i="23"/>
  <c r="C318" i="23"/>
  <c r="J317" i="23"/>
  <c r="H317" i="23"/>
  <c r="G317" i="23"/>
  <c r="E317" i="23"/>
  <c r="D317" i="23"/>
  <c r="C317" i="23"/>
  <c r="J316" i="23"/>
  <c r="G316" i="23"/>
  <c r="E316" i="23"/>
  <c r="F317" i="23" s="1"/>
  <c r="D316" i="23"/>
  <c r="C316" i="23"/>
  <c r="J315" i="23"/>
  <c r="G315" i="23"/>
  <c r="E315" i="23"/>
  <c r="D315" i="23"/>
  <c r="C315" i="23"/>
  <c r="J314" i="23"/>
  <c r="G314" i="23"/>
  <c r="H315" i="23" s="1"/>
  <c r="E314" i="23"/>
  <c r="D314" i="23"/>
  <c r="C314" i="23"/>
  <c r="J313" i="23"/>
  <c r="G313" i="23"/>
  <c r="E313" i="23"/>
  <c r="D313" i="23"/>
  <c r="C313" i="23"/>
  <c r="G312" i="23"/>
  <c r="E312" i="23"/>
  <c r="D312" i="23"/>
  <c r="C312" i="23"/>
  <c r="G311" i="23"/>
  <c r="F311" i="23"/>
  <c r="E311" i="23"/>
  <c r="D311" i="23"/>
  <c r="C311" i="23"/>
  <c r="T310" i="23"/>
  <c r="R310" i="23"/>
  <c r="Q310" i="23"/>
  <c r="P310" i="23"/>
  <c r="G310" i="23"/>
  <c r="E310" i="23"/>
  <c r="F310" i="23" s="1"/>
  <c r="D310" i="23"/>
  <c r="C310" i="23"/>
  <c r="T309" i="23"/>
  <c r="U309" i="23" s="1"/>
  <c r="R309" i="23"/>
  <c r="S309" i="23" s="1"/>
  <c r="Q309" i="23"/>
  <c r="P309" i="23"/>
  <c r="G309" i="23"/>
  <c r="H309" i="23" s="1"/>
  <c r="E309" i="23"/>
  <c r="F309" i="23" s="1"/>
  <c r="D309" i="23"/>
  <c r="C309" i="23"/>
  <c r="U308" i="23"/>
  <c r="T308" i="23"/>
  <c r="R308" i="23"/>
  <c r="Q308" i="23"/>
  <c r="P308" i="23"/>
  <c r="G308" i="23"/>
  <c r="E308" i="23"/>
  <c r="F308" i="23" s="1"/>
  <c r="D308" i="23"/>
  <c r="C308" i="23"/>
  <c r="T307" i="23"/>
  <c r="U307" i="23" s="1"/>
  <c r="R307" i="23"/>
  <c r="Q307" i="23"/>
  <c r="P307" i="23"/>
  <c r="G307" i="23"/>
  <c r="H307" i="23" s="1"/>
  <c r="F307" i="23"/>
  <c r="E307" i="23"/>
  <c r="D307" i="23"/>
  <c r="C307" i="23"/>
  <c r="T306" i="23"/>
  <c r="R306" i="23"/>
  <c r="Q306" i="23"/>
  <c r="P306" i="23"/>
  <c r="G306" i="23"/>
  <c r="E306" i="23"/>
  <c r="F306" i="23" s="1"/>
  <c r="D306" i="23"/>
  <c r="C306" i="23"/>
  <c r="T305" i="23"/>
  <c r="U305" i="23" s="1"/>
  <c r="R305" i="23"/>
  <c r="S305" i="23" s="1"/>
  <c r="Q305" i="23"/>
  <c r="P305" i="23"/>
  <c r="G305" i="23"/>
  <c r="H305" i="23" s="1"/>
  <c r="E305" i="23"/>
  <c r="D305" i="23"/>
  <c r="C305" i="23"/>
  <c r="U304" i="23"/>
  <c r="T304" i="23"/>
  <c r="R304" i="23"/>
  <c r="Q304" i="23"/>
  <c r="P304" i="23"/>
  <c r="G304" i="23"/>
  <c r="E304" i="23"/>
  <c r="D304" i="23"/>
  <c r="C304" i="23"/>
  <c r="T303" i="23"/>
  <c r="U303" i="23" s="1"/>
  <c r="R303" i="23"/>
  <c r="Q303" i="23"/>
  <c r="P303" i="23"/>
  <c r="G303" i="23"/>
  <c r="H303" i="23" s="1"/>
  <c r="E303" i="23"/>
  <c r="D303" i="23"/>
  <c r="C303" i="23"/>
  <c r="T302" i="23"/>
  <c r="R302" i="23"/>
  <c r="S302" i="23" s="1"/>
  <c r="Q302" i="23"/>
  <c r="P302" i="23"/>
  <c r="J302" i="23"/>
  <c r="H302" i="23"/>
  <c r="G302" i="23"/>
  <c r="E302" i="23"/>
  <c r="D302" i="23"/>
  <c r="C302" i="23"/>
  <c r="T301" i="23"/>
  <c r="R301" i="23"/>
  <c r="S301" i="23" s="1"/>
  <c r="Q301" i="23"/>
  <c r="P301" i="23"/>
  <c r="J301" i="23"/>
  <c r="G301" i="23"/>
  <c r="E301" i="23"/>
  <c r="D301" i="23"/>
  <c r="C301" i="23"/>
  <c r="T300" i="23"/>
  <c r="U300" i="23" s="1"/>
  <c r="R300" i="23"/>
  <c r="Q300" i="23"/>
  <c r="P300" i="23"/>
  <c r="J300" i="23"/>
  <c r="G300" i="23"/>
  <c r="E300" i="23"/>
  <c r="F300" i="23" s="1"/>
  <c r="D300" i="23"/>
  <c r="C300" i="23"/>
  <c r="T299" i="23"/>
  <c r="U299" i="23" s="1"/>
  <c r="R299" i="23"/>
  <c r="Q299" i="23"/>
  <c r="P299" i="23"/>
  <c r="J299" i="23"/>
  <c r="G299" i="23"/>
  <c r="H299" i="23" s="1"/>
  <c r="E299" i="23"/>
  <c r="D299" i="23"/>
  <c r="C299" i="23"/>
  <c r="T298" i="23"/>
  <c r="R298" i="23"/>
  <c r="Q298" i="23"/>
  <c r="P298" i="23"/>
  <c r="J298" i="23"/>
  <c r="G298" i="23"/>
  <c r="H298" i="23" s="1"/>
  <c r="E298" i="23"/>
  <c r="D298" i="23"/>
  <c r="C298" i="23"/>
  <c r="T297" i="23"/>
  <c r="S297" i="23"/>
  <c r="R297" i="23"/>
  <c r="S298" i="23" s="1"/>
  <c r="Q297" i="23"/>
  <c r="P297" i="23"/>
  <c r="J297" i="23"/>
  <c r="G297" i="23"/>
  <c r="E297" i="23"/>
  <c r="F297" i="23" s="1"/>
  <c r="D297" i="23"/>
  <c r="C297" i="23"/>
  <c r="T296" i="23"/>
  <c r="U296" i="23" s="1"/>
  <c r="R296" i="23"/>
  <c r="Q296" i="23"/>
  <c r="P296" i="23"/>
  <c r="J296" i="23"/>
  <c r="G296" i="23"/>
  <c r="F296" i="23"/>
  <c r="E296" i="23"/>
  <c r="D296" i="23"/>
  <c r="C296" i="23"/>
  <c r="T295" i="23"/>
  <c r="R295" i="23"/>
  <c r="Q295" i="23"/>
  <c r="P295" i="23"/>
  <c r="J295" i="23"/>
  <c r="G295" i="23"/>
  <c r="H295" i="23" s="1"/>
  <c r="E295" i="23"/>
  <c r="D295" i="23"/>
  <c r="C295" i="23"/>
  <c r="T294" i="23"/>
  <c r="U295" i="23" s="1"/>
  <c r="S294" i="23"/>
  <c r="R294" i="23"/>
  <c r="Q294" i="23"/>
  <c r="P294" i="23"/>
  <c r="J294" i="23"/>
  <c r="G294" i="23"/>
  <c r="E294" i="23"/>
  <c r="D294" i="23"/>
  <c r="C294" i="23"/>
  <c r="T293" i="23"/>
  <c r="S293" i="23"/>
  <c r="R293" i="23"/>
  <c r="Q293" i="23"/>
  <c r="P293" i="23"/>
  <c r="J293" i="23"/>
  <c r="G293" i="23"/>
  <c r="H294" i="23" s="1"/>
  <c r="E293" i="23"/>
  <c r="D293" i="23"/>
  <c r="C293" i="23"/>
  <c r="T292" i="23"/>
  <c r="R292" i="23"/>
  <c r="Q292" i="23"/>
  <c r="P292" i="23"/>
  <c r="J292" i="23"/>
  <c r="G292" i="23"/>
  <c r="E292" i="23"/>
  <c r="F292" i="23" s="1"/>
  <c r="D292" i="23"/>
  <c r="C292" i="23"/>
  <c r="T291" i="23"/>
  <c r="R291" i="23"/>
  <c r="Q291" i="23"/>
  <c r="P291" i="23"/>
  <c r="J291" i="23"/>
  <c r="G291" i="23"/>
  <c r="E291" i="23"/>
  <c r="D291" i="23"/>
  <c r="C291" i="23"/>
  <c r="T290" i="23"/>
  <c r="S290" i="23"/>
  <c r="R290" i="23"/>
  <c r="Q290" i="23"/>
  <c r="P290" i="23"/>
  <c r="J290" i="23"/>
  <c r="G290" i="23"/>
  <c r="H290" i="23" s="1"/>
  <c r="E290" i="23"/>
  <c r="D290" i="23"/>
  <c r="C290" i="23"/>
  <c r="T289" i="23"/>
  <c r="R289" i="23"/>
  <c r="S289" i="23" s="1"/>
  <c r="Q289" i="23"/>
  <c r="P289" i="23"/>
  <c r="J289" i="23"/>
  <c r="G289" i="23"/>
  <c r="E289" i="23"/>
  <c r="D289" i="23"/>
  <c r="C289" i="23"/>
  <c r="T288" i="23"/>
  <c r="R288" i="23"/>
  <c r="Q288" i="23"/>
  <c r="P288" i="23"/>
  <c r="J288" i="23"/>
  <c r="G288" i="23"/>
  <c r="F288" i="23"/>
  <c r="E288" i="23"/>
  <c r="D288" i="23"/>
  <c r="C288" i="23"/>
  <c r="U287" i="23"/>
  <c r="T287" i="23"/>
  <c r="R287" i="23"/>
  <c r="Q287" i="23"/>
  <c r="P287" i="23"/>
  <c r="J287" i="23"/>
  <c r="G287" i="23"/>
  <c r="E287" i="23"/>
  <c r="D287" i="23"/>
  <c r="C287" i="23"/>
  <c r="T286" i="23"/>
  <c r="R286" i="23"/>
  <c r="S286" i="23" s="1"/>
  <c r="Q286" i="23"/>
  <c r="P286" i="23"/>
  <c r="J286" i="23"/>
  <c r="G286" i="23"/>
  <c r="H286" i="23" s="1"/>
  <c r="E286" i="23"/>
  <c r="D286" i="23"/>
  <c r="C286" i="23"/>
  <c r="T285" i="23"/>
  <c r="R285" i="23"/>
  <c r="Q285" i="23"/>
  <c r="P285" i="23"/>
  <c r="J285" i="23"/>
  <c r="G285" i="23"/>
  <c r="E285" i="23"/>
  <c r="F285" i="23" s="1"/>
  <c r="D285" i="23"/>
  <c r="C285" i="23"/>
  <c r="T284" i="23"/>
  <c r="R284" i="23"/>
  <c r="S285" i="23" s="1"/>
  <c r="Q284" i="23"/>
  <c r="P284" i="23"/>
  <c r="J284" i="23"/>
  <c r="G284" i="23"/>
  <c r="E284" i="23"/>
  <c r="D284" i="23"/>
  <c r="C284" i="23"/>
  <c r="U283" i="23"/>
  <c r="T283" i="23"/>
  <c r="R283" i="23"/>
  <c r="Q283" i="23"/>
  <c r="P283" i="23"/>
  <c r="J283" i="23"/>
  <c r="G283" i="23"/>
  <c r="E283" i="23"/>
  <c r="F284" i="23" s="1"/>
  <c r="D283" i="23"/>
  <c r="C283" i="23"/>
  <c r="T282" i="23"/>
  <c r="R282" i="23"/>
  <c r="Q282" i="23"/>
  <c r="P282" i="23"/>
  <c r="J282" i="23"/>
  <c r="H282" i="23"/>
  <c r="G282" i="23"/>
  <c r="E282" i="23"/>
  <c r="D282" i="23"/>
  <c r="C282" i="23"/>
  <c r="T281" i="23"/>
  <c r="R281" i="23"/>
  <c r="Q281" i="23"/>
  <c r="P281" i="23"/>
  <c r="J281" i="23"/>
  <c r="G281" i="23"/>
  <c r="E281" i="23"/>
  <c r="F281" i="23" s="1"/>
  <c r="D281" i="23"/>
  <c r="C281" i="23"/>
  <c r="T280" i="23"/>
  <c r="U280" i="23" s="1"/>
  <c r="R280" i="23"/>
  <c r="Q280" i="23"/>
  <c r="P280" i="23"/>
  <c r="J280" i="23"/>
  <c r="G280" i="23"/>
  <c r="E280" i="23"/>
  <c r="D280" i="23"/>
  <c r="C280" i="23"/>
  <c r="V279" i="23"/>
  <c r="T279" i="23"/>
  <c r="R279" i="23"/>
  <c r="Q279" i="23"/>
  <c r="P279" i="23"/>
  <c r="J279" i="23"/>
  <c r="G279" i="23"/>
  <c r="H279" i="23" s="1"/>
  <c r="E279" i="23"/>
  <c r="F279" i="23" s="1"/>
  <c r="D279" i="23"/>
  <c r="C279" i="23"/>
  <c r="V278" i="23"/>
  <c r="T278" i="23"/>
  <c r="U279" i="23" s="1"/>
  <c r="R278" i="23"/>
  <c r="Q278" i="23"/>
  <c r="P278" i="23"/>
  <c r="J278" i="23"/>
  <c r="G278" i="23"/>
  <c r="F278" i="23"/>
  <c r="E278" i="23"/>
  <c r="D278" i="23"/>
  <c r="C278" i="23"/>
  <c r="V277" i="23"/>
  <c r="T277" i="23"/>
  <c r="R277" i="23"/>
  <c r="Q277" i="23"/>
  <c r="P277" i="23"/>
  <c r="J277" i="23"/>
  <c r="G277" i="23"/>
  <c r="E277" i="23"/>
  <c r="D277" i="23"/>
  <c r="C277" i="23"/>
  <c r="V276" i="23"/>
  <c r="T276" i="23"/>
  <c r="R276" i="23"/>
  <c r="Q276" i="23"/>
  <c r="P276" i="23"/>
  <c r="J276" i="23"/>
  <c r="G276" i="23"/>
  <c r="H276" i="23" s="1"/>
  <c r="E276" i="23"/>
  <c r="D276" i="23"/>
  <c r="C276" i="23"/>
  <c r="V275" i="23"/>
  <c r="T275" i="23"/>
  <c r="R275" i="23"/>
  <c r="Q275" i="23"/>
  <c r="P275" i="23"/>
  <c r="J275" i="23"/>
  <c r="H275" i="23"/>
  <c r="G275" i="23"/>
  <c r="E275" i="23"/>
  <c r="D275" i="23"/>
  <c r="C275" i="23"/>
  <c r="V274" i="23"/>
  <c r="T274" i="23"/>
  <c r="R274" i="23"/>
  <c r="Q274" i="23"/>
  <c r="P274" i="23"/>
  <c r="J274" i="23"/>
  <c r="G274" i="23"/>
  <c r="F274" i="23"/>
  <c r="E274" i="23"/>
  <c r="D274" i="23"/>
  <c r="C274" i="23"/>
  <c r="V273" i="23"/>
  <c r="T273" i="23"/>
  <c r="R273" i="23"/>
  <c r="Q273" i="23"/>
  <c r="P273" i="23"/>
  <c r="J273" i="23"/>
  <c r="G273" i="23"/>
  <c r="E273" i="23"/>
  <c r="D273" i="23"/>
  <c r="C273" i="23"/>
  <c r="V272" i="23"/>
  <c r="T272" i="23"/>
  <c r="S272" i="23"/>
  <c r="R272" i="23"/>
  <c r="Q272" i="23"/>
  <c r="P272" i="23"/>
  <c r="J272" i="23"/>
  <c r="G272" i="23"/>
  <c r="E272" i="23"/>
  <c r="D272" i="23"/>
  <c r="C272" i="23"/>
  <c r="V271" i="23"/>
  <c r="T271" i="23"/>
  <c r="R271" i="23"/>
  <c r="Q271" i="23"/>
  <c r="P271" i="23"/>
  <c r="J271" i="23"/>
  <c r="G271" i="23"/>
  <c r="H271" i="23" s="1"/>
  <c r="E271" i="23"/>
  <c r="D271" i="23"/>
  <c r="C271" i="23"/>
  <c r="V270" i="23"/>
  <c r="U270" i="23"/>
  <c r="T270" i="23"/>
  <c r="R270" i="23"/>
  <c r="S271" i="23" s="1"/>
  <c r="Q270" i="23"/>
  <c r="P270" i="23"/>
  <c r="J270" i="23"/>
  <c r="G270" i="23"/>
  <c r="E270" i="23"/>
  <c r="D270" i="23"/>
  <c r="C270" i="23"/>
  <c r="V269" i="23"/>
  <c r="U269" i="23"/>
  <c r="T269" i="23"/>
  <c r="R269" i="23"/>
  <c r="Q269" i="23"/>
  <c r="P269" i="23"/>
  <c r="J269" i="23"/>
  <c r="G269" i="23"/>
  <c r="H269" i="23" s="1"/>
  <c r="E269" i="23"/>
  <c r="F270" i="23" s="1"/>
  <c r="D269" i="23"/>
  <c r="C269" i="23"/>
  <c r="V268" i="23"/>
  <c r="T268" i="23"/>
  <c r="R268" i="23"/>
  <c r="Q268" i="23"/>
  <c r="P268" i="23"/>
  <c r="J268" i="23"/>
  <c r="G268" i="23"/>
  <c r="E268" i="23"/>
  <c r="D268" i="23"/>
  <c r="C268" i="23"/>
  <c r="V267" i="23"/>
  <c r="T267" i="23"/>
  <c r="S267" i="23"/>
  <c r="R267" i="23"/>
  <c r="S268" i="23" s="1"/>
  <c r="Q267" i="23"/>
  <c r="P267" i="23"/>
  <c r="J267" i="23"/>
  <c r="G267" i="23"/>
  <c r="E267" i="23"/>
  <c r="D267" i="23"/>
  <c r="C267" i="23"/>
  <c r="V266" i="23"/>
  <c r="T266" i="23"/>
  <c r="R266" i="23"/>
  <c r="Q266" i="23"/>
  <c r="P266" i="23"/>
  <c r="J266" i="23"/>
  <c r="G266" i="23"/>
  <c r="F266" i="23"/>
  <c r="E266" i="23"/>
  <c r="D266" i="23"/>
  <c r="C266" i="23"/>
  <c r="V265" i="23"/>
  <c r="T265" i="23"/>
  <c r="R265" i="23"/>
  <c r="Q265" i="23"/>
  <c r="P265" i="23"/>
  <c r="J265" i="23"/>
  <c r="G265" i="23"/>
  <c r="E265" i="23"/>
  <c r="D265" i="23"/>
  <c r="C265" i="23"/>
  <c r="V264" i="23"/>
  <c r="T264" i="23"/>
  <c r="S264" i="23"/>
  <c r="R264" i="23"/>
  <c r="Q264" i="23"/>
  <c r="P264" i="23"/>
  <c r="J264" i="23"/>
  <c r="G264" i="23"/>
  <c r="E264" i="23"/>
  <c r="D264" i="23"/>
  <c r="C264" i="23"/>
  <c r="V263" i="23"/>
  <c r="T263" i="23"/>
  <c r="R263" i="23"/>
  <c r="Q263" i="23"/>
  <c r="P263" i="23"/>
  <c r="J263" i="23"/>
  <c r="G263" i="23"/>
  <c r="E263" i="23"/>
  <c r="D263" i="23"/>
  <c r="C263" i="23"/>
  <c r="V262" i="23"/>
  <c r="T262" i="23"/>
  <c r="R262" i="23"/>
  <c r="S263" i="23" s="1"/>
  <c r="Q262" i="23"/>
  <c r="P262" i="23"/>
  <c r="J262" i="23"/>
  <c r="G262" i="23"/>
  <c r="E262" i="23"/>
  <c r="D262" i="23"/>
  <c r="C262" i="23"/>
  <c r="V261" i="23"/>
  <c r="U261" i="23"/>
  <c r="T261" i="23"/>
  <c r="R261" i="23"/>
  <c r="Q261" i="23"/>
  <c r="P261" i="23"/>
  <c r="J261" i="23"/>
  <c r="G261" i="23"/>
  <c r="H261" i="23" s="1"/>
  <c r="E261" i="23"/>
  <c r="D261" i="23"/>
  <c r="C261" i="23"/>
  <c r="V260" i="23"/>
  <c r="T260" i="23"/>
  <c r="R260" i="23"/>
  <c r="Q260" i="23"/>
  <c r="P260" i="23"/>
  <c r="J260" i="23"/>
  <c r="G260" i="23"/>
  <c r="H260" i="23" s="1"/>
  <c r="E260" i="23"/>
  <c r="D260" i="23"/>
  <c r="C260" i="23"/>
  <c r="V259" i="23"/>
  <c r="T259" i="23"/>
  <c r="S259" i="23"/>
  <c r="R259" i="23"/>
  <c r="S260" i="23" s="1"/>
  <c r="Q259" i="23"/>
  <c r="P259" i="23"/>
  <c r="J259" i="23"/>
  <c r="G259" i="23"/>
  <c r="E259" i="23"/>
  <c r="D259" i="23"/>
  <c r="C259" i="23"/>
  <c r="V258" i="23"/>
  <c r="T258" i="23"/>
  <c r="R258" i="23"/>
  <c r="Q258" i="23"/>
  <c r="P258" i="23"/>
  <c r="J258" i="23"/>
  <c r="G258" i="23"/>
  <c r="H259" i="23" s="1"/>
  <c r="E258" i="23"/>
  <c r="F258" i="23" s="1"/>
  <c r="D258" i="23"/>
  <c r="C258" i="23"/>
  <c r="V257" i="23"/>
  <c r="T257" i="23"/>
  <c r="R257" i="23"/>
  <c r="Q257" i="23"/>
  <c r="P257" i="23"/>
  <c r="J257" i="23"/>
  <c r="G257" i="23"/>
  <c r="H257" i="23" s="1"/>
  <c r="E257" i="23"/>
  <c r="D257" i="23"/>
  <c r="C257" i="23"/>
  <c r="V256" i="23"/>
  <c r="T256" i="23"/>
  <c r="S256" i="23"/>
  <c r="R256" i="23"/>
  <c r="Q256" i="23"/>
  <c r="P256" i="23"/>
  <c r="J256" i="23"/>
  <c r="G256" i="23"/>
  <c r="E256" i="23"/>
  <c r="F256" i="23" s="1"/>
  <c r="D256" i="23"/>
  <c r="C256" i="23"/>
  <c r="V255" i="23"/>
  <c r="T255" i="23"/>
  <c r="R255" i="23"/>
  <c r="Q255" i="23"/>
  <c r="P255" i="23"/>
  <c r="J255" i="23"/>
  <c r="G255" i="23"/>
  <c r="E255" i="23"/>
  <c r="D255" i="23"/>
  <c r="C255" i="23"/>
  <c r="V254" i="23"/>
  <c r="T254" i="23"/>
  <c r="R254" i="23"/>
  <c r="S255" i="23" s="1"/>
  <c r="Q254" i="23"/>
  <c r="P254" i="23"/>
  <c r="J254" i="23"/>
  <c r="G254" i="23"/>
  <c r="E254" i="23"/>
  <c r="D254" i="23"/>
  <c r="C254" i="23"/>
  <c r="V253" i="23"/>
  <c r="U253" i="23"/>
  <c r="T253" i="23"/>
  <c r="R253" i="23"/>
  <c r="Q253" i="23"/>
  <c r="P253" i="23"/>
  <c r="J253" i="23"/>
  <c r="G253" i="23"/>
  <c r="H253" i="23" s="1"/>
  <c r="E253" i="23"/>
  <c r="F254" i="23" s="1"/>
  <c r="D253" i="23"/>
  <c r="C253" i="23"/>
  <c r="V252" i="23"/>
  <c r="T252" i="23"/>
  <c r="R252" i="23"/>
  <c r="S252" i="23" s="1"/>
  <c r="Q252" i="23"/>
  <c r="P252" i="23"/>
  <c r="J252" i="23"/>
  <c r="G252" i="23"/>
  <c r="H252" i="23" s="1"/>
  <c r="E252" i="23"/>
  <c r="D252" i="23"/>
  <c r="C252" i="23"/>
  <c r="V251" i="23"/>
  <c r="T251" i="23"/>
  <c r="S251" i="23"/>
  <c r="R251" i="23"/>
  <c r="Q251" i="23"/>
  <c r="P251" i="23"/>
  <c r="J251" i="23"/>
  <c r="G251" i="23"/>
  <c r="E251" i="23"/>
  <c r="D251" i="23"/>
  <c r="C251" i="23"/>
  <c r="V250" i="23"/>
  <c r="T250" i="23"/>
  <c r="R250" i="23"/>
  <c r="Q250" i="23"/>
  <c r="P250" i="23"/>
  <c r="J250" i="23"/>
  <c r="G250" i="23"/>
  <c r="E250" i="23"/>
  <c r="F250" i="23" s="1"/>
  <c r="D250" i="23"/>
  <c r="C250" i="23"/>
  <c r="V249" i="23"/>
  <c r="T249" i="23"/>
  <c r="R249" i="23"/>
  <c r="Q249" i="23"/>
  <c r="P249" i="23"/>
  <c r="J249" i="23"/>
  <c r="G249" i="23"/>
  <c r="H249" i="23" s="1"/>
  <c r="E249" i="23"/>
  <c r="D249" i="23"/>
  <c r="C249" i="23"/>
  <c r="V248" i="23"/>
  <c r="T248" i="23"/>
  <c r="S248" i="23"/>
  <c r="R248" i="23"/>
  <c r="Q248" i="23"/>
  <c r="P248" i="23"/>
  <c r="J248" i="23"/>
  <c r="G248" i="23"/>
  <c r="E248" i="23"/>
  <c r="D248" i="23"/>
  <c r="C248" i="23"/>
  <c r="V247" i="23"/>
  <c r="T247" i="23"/>
  <c r="S247" i="23"/>
  <c r="R247" i="23"/>
  <c r="Q247" i="23"/>
  <c r="P247" i="23"/>
  <c r="J247" i="23"/>
  <c r="G247" i="23"/>
  <c r="H247" i="23" s="1"/>
  <c r="E247" i="23"/>
  <c r="D247" i="23"/>
  <c r="C247" i="23"/>
  <c r="V246" i="23"/>
  <c r="T246" i="23"/>
  <c r="R246" i="23"/>
  <c r="Q246" i="23"/>
  <c r="P246" i="23"/>
  <c r="J246" i="23"/>
  <c r="G246" i="23"/>
  <c r="E246" i="23"/>
  <c r="D246" i="23"/>
  <c r="C246" i="23"/>
  <c r="V245" i="23"/>
  <c r="U245" i="23"/>
  <c r="T245" i="23"/>
  <c r="R245" i="23"/>
  <c r="Q245" i="23"/>
  <c r="P245" i="23"/>
  <c r="J245" i="23"/>
  <c r="G245" i="23"/>
  <c r="E245" i="23"/>
  <c r="F246" i="23" s="1"/>
  <c r="D245" i="23"/>
  <c r="C245" i="23"/>
  <c r="V244" i="23"/>
  <c r="T244" i="23"/>
  <c r="U244" i="23" s="1"/>
  <c r="R244" i="23"/>
  <c r="Q244" i="23"/>
  <c r="P244" i="23"/>
  <c r="J244" i="23"/>
  <c r="G244" i="23"/>
  <c r="H244" i="23" s="1"/>
  <c r="E244" i="23"/>
  <c r="D244" i="23"/>
  <c r="C244" i="23"/>
  <c r="V243" i="23"/>
  <c r="T243" i="23"/>
  <c r="S243" i="23"/>
  <c r="R243" i="23"/>
  <c r="S244" i="23" s="1"/>
  <c r="Q243" i="23"/>
  <c r="P243" i="23"/>
  <c r="J243" i="23"/>
  <c r="G243" i="23"/>
  <c r="E243" i="23"/>
  <c r="D243" i="23"/>
  <c r="C243" i="23"/>
  <c r="V242" i="23"/>
  <c r="U242" i="23"/>
  <c r="T242" i="23"/>
  <c r="U243" i="23" s="1"/>
  <c r="R242" i="23"/>
  <c r="Q242" i="23"/>
  <c r="P242" i="23"/>
  <c r="J242" i="23"/>
  <c r="G242" i="23"/>
  <c r="E242" i="23"/>
  <c r="F242" i="23" s="1"/>
  <c r="D242" i="23"/>
  <c r="C242" i="23"/>
  <c r="V241" i="23"/>
  <c r="T241" i="23"/>
  <c r="R241" i="23"/>
  <c r="Q241" i="23"/>
  <c r="P241" i="23"/>
  <c r="J241" i="23"/>
  <c r="G241" i="23"/>
  <c r="H241" i="23" s="1"/>
  <c r="E241" i="23"/>
  <c r="D241" i="23"/>
  <c r="C241" i="23"/>
  <c r="V240" i="23"/>
  <c r="T240" i="23"/>
  <c r="S240" i="23"/>
  <c r="R240" i="23"/>
  <c r="Q240" i="23"/>
  <c r="P240" i="23"/>
  <c r="J240" i="23"/>
  <c r="G240" i="23"/>
  <c r="E240" i="23"/>
  <c r="D240" i="23"/>
  <c r="C240" i="23"/>
  <c r="V239" i="23"/>
  <c r="T239" i="23"/>
  <c r="S239" i="23"/>
  <c r="R239" i="23"/>
  <c r="Q239" i="23"/>
  <c r="P239" i="23"/>
  <c r="J239" i="23"/>
  <c r="G239" i="23"/>
  <c r="H239" i="23" s="1"/>
  <c r="E239" i="23"/>
  <c r="D239" i="23"/>
  <c r="C239" i="23"/>
  <c r="V238" i="23"/>
  <c r="T238" i="23"/>
  <c r="R238" i="23"/>
  <c r="Q238" i="23"/>
  <c r="P238" i="23"/>
  <c r="J238" i="23"/>
  <c r="G238" i="23"/>
  <c r="E238" i="23"/>
  <c r="D238" i="23"/>
  <c r="C238" i="23"/>
  <c r="V237" i="23"/>
  <c r="U237" i="23"/>
  <c r="T237" i="23"/>
  <c r="R237" i="23"/>
  <c r="Q237" i="23"/>
  <c r="P237" i="23"/>
  <c r="J237" i="23"/>
  <c r="G237" i="23"/>
  <c r="E237" i="23"/>
  <c r="F238" i="23" s="1"/>
  <c r="D237" i="23"/>
  <c r="C237" i="23"/>
  <c r="V236" i="23"/>
  <c r="T236" i="23"/>
  <c r="U236" i="23" s="1"/>
  <c r="R236" i="23"/>
  <c r="Q236" i="23"/>
  <c r="P236" i="23"/>
  <c r="J236" i="23"/>
  <c r="G236" i="23"/>
  <c r="H236" i="23" s="1"/>
  <c r="E236" i="23"/>
  <c r="D236" i="23"/>
  <c r="C236" i="23"/>
  <c r="V235" i="23"/>
  <c r="T235" i="23"/>
  <c r="R235" i="23"/>
  <c r="S236" i="23" s="1"/>
  <c r="Q235" i="23"/>
  <c r="P235" i="23"/>
  <c r="J235" i="23"/>
  <c r="G235" i="23"/>
  <c r="E235" i="23"/>
  <c r="D235" i="23"/>
  <c r="C235" i="23"/>
  <c r="V234" i="23"/>
  <c r="U234" i="23"/>
  <c r="T234" i="23"/>
  <c r="U235" i="23" s="1"/>
  <c r="R234" i="23"/>
  <c r="Q234" i="23"/>
  <c r="P234" i="23"/>
  <c r="J234" i="23"/>
  <c r="G234" i="23"/>
  <c r="E234" i="23"/>
  <c r="F234" i="23" s="1"/>
  <c r="D234" i="23"/>
  <c r="C234" i="23"/>
  <c r="V233" i="23"/>
  <c r="T233" i="23"/>
  <c r="R233" i="23"/>
  <c r="Q233" i="23"/>
  <c r="P233" i="23"/>
  <c r="J233" i="23"/>
  <c r="G233" i="23"/>
  <c r="H233" i="23" s="1"/>
  <c r="E233" i="23"/>
  <c r="D233" i="23"/>
  <c r="C233" i="23"/>
  <c r="V232" i="23"/>
  <c r="T232" i="23"/>
  <c r="S232" i="23"/>
  <c r="R232" i="23"/>
  <c r="Q232" i="23"/>
  <c r="P232" i="23"/>
  <c r="J232" i="23"/>
  <c r="G232" i="23"/>
  <c r="E232" i="23"/>
  <c r="D232" i="23"/>
  <c r="C232" i="23"/>
  <c r="V231" i="23"/>
  <c r="T231" i="23"/>
  <c r="U231" i="23" s="1"/>
  <c r="S231" i="23"/>
  <c r="R231" i="23"/>
  <c r="Q231" i="23"/>
  <c r="P231" i="23"/>
  <c r="J231" i="23"/>
  <c r="G231" i="23"/>
  <c r="H231" i="23" s="1"/>
  <c r="E231" i="23"/>
  <c r="F231" i="23" s="1"/>
  <c r="D231" i="23"/>
  <c r="C231" i="23"/>
  <c r="V230" i="23"/>
  <c r="T230" i="23"/>
  <c r="R230" i="23"/>
  <c r="Q230" i="23"/>
  <c r="P230" i="23"/>
  <c r="J230" i="23"/>
  <c r="G230" i="23"/>
  <c r="H230" i="23" s="1"/>
  <c r="E230" i="23"/>
  <c r="D230" i="23"/>
  <c r="C230" i="23"/>
  <c r="V229" i="23"/>
  <c r="T229" i="23"/>
  <c r="U229" i="23" s="1"/>
  <c r="R229" i="23"/>
  <c r="Q229" i="23"/>
  <c r="P229" i="23"/>
  <c r="J229" i="23"/>
  <c r="G229" i="23"/>
  <c r="E229" i="23"/>
  <c r="F229" i="23" s="1"/>
  <c r="D229" i="23"/>
  <c r="C229" i="23"/>
  <c r="V228" i="23"/>
  <c r="T228" i="23"/>
  <c r="R228" i="23"/>
  <c r="Q228" i="23"/>
  <c r="P228" i="23"/>
  <c r="J228" i="23"/>
  <c r="H228" i="23"/>
  <c r="G228" i="23"/>
  <c r="E228" i="23"/>
  <c r="D228" i="23"/>
  <c r="C228" i="23"/>
  <c r="V227" i="23"/>
  <c r="T227" i="23"/>
  <c r="R227" i="23"/>
  <c r="Q227" i="23"/>
  <c r="P227" i="23"/>
  <c r="J227" i="23"/>
  <c r="G227" i="23"/>
  <c r="E227" i="23"/>
  <c r="D227" i="23"/>
  <c r="C227" i="23"/>
  <c r="V226" i="23"/>
  <c r="T226" i="23"/>
  <c r="R226" i="23"/>
  <c r="S226" i="23" s="1"/>
  <c r="Q226" i="23"/>
  <c r="P226" i="23"/>
  <c r="J226" i="23"/>
  <c r="G226" i="23"/>
  <c r="H226" i="23" s="1"/>
  <c r="E226" i="23"/>
  <c r="F227" i="23" s="1"/>
  <c r="D226" i="23"/>
  <c r="C226" i="23"/>
  <c r="V225" i="23"/>
  <c r="T225" i="23"/>
  <c r="R225" i="23"/>
  <c r="Q225" i="23"/>
  <c r="P225" i="23"/>
  <c r="J225" i="23"/>
  <c r="G225" i="23"/>
  <c r="H225" i="23" s="1"/>
  <c r="E225" i="23"/>
  <c r="F225" i="23" s="1"/>
  <c r="D225" i="23"/>
  <c r="C225" i="23"/>
  <c r="V224" i="23"/>
  <c r="T224" i="23"/>
  <c r="R224" i="23"/>
  <c r="Q224" i="23"/>
  <c r="P224" i="23"/>
  <c r="J224" i="23"/>
  <c r="G224" i="23"/>
  <c r="E224" i="23"/>
  <c r="D224" i="23"/>
  <c r="C224" i="23"/>
  <c r="V223" i="23"/>
  <c r="T223" i="23"/>
  <c r="R223" i="23"/>
  <c r="Q223" i="23"/>
  <c r="P223" i="23"/>
  <c r="J223" i="23"/>
  <c r="G223" i="23"/>
  <c r="E223" i="23"/>
  <c r="F224" i="23" s="1"/>
  <c r="D223" i="23"/>
  <c r="C223" i="23"/>
  <c r="V222" i="23"/>
  <c r="T222" i="23"/>
  <c r="R222" i="23"/>
  <c r="Q222" i="23"/>
  <c r="P222" i="23"/>
  <c r="J222" i="23"/>
  <c r="H222" i="23"/>
  <c r="G222" i="23"/>
  <c r="E222" i="23"/>
  <c r="D222" i="23"/>
  <c r="C222" i="23"/>
  <c r="V221" i="23"/>
  <c r="T221" i="23"/>
  <c r="S221" i="23"/>
  <c r="R221" i="23"/>
  <c r="Q221" i="23"/>
  <c r="P221" i="23"/>
  <c r="J221" i="23"/>
  <c r="G221" i="23"/>
  <c r="E221" i="23"/>
  <c r="D221" i="23"/>
  <c r="C221" i="23"/>
  <c r="V220" i="23"/>
  <c r="T220" i="23"/>
  <c r="U220" i="23" s="1"/>
  <c r="R220" i="23"/>
  <c r="Q220" i="23"/>
  <c r="P220" i="23"/>
  <c r="J220" i="23"/>
  <c r="G220" i="23"/>
  <c r="F220" i="23"/>
  <c r="E220" i="23"/>
  <c r="D220" i="23"/>
  <c r="C220" i="23"/>
  <c r="V219" i="23"/>
  <c r="T219" i="23"/>
  <c r="R219" i="23"/>
  <c r="Q219" i="23"/>
  <c r="P219" i="23"/>
  <c r="J219" i="23"/>
  <c r="G219" i="23"/>
  <c r="E219" i="23"/>
  <c r="D219" i="23"/>
  <c r="C219" i="23"/>
  <c r="V218" i="23"/>
  <c r="T218" i="23"/>
  <c r="U218" i="23" s="1"/>
  <c r="R218" i="23"/>
  <c r="Q218" i="23"/>
  <c r="P218" i="23"/>
  <c r="J218" i="23"/>
  <c r="G218" i="23"/>
  <c r="E218" i="23"/>
  <c r="F218" i="23" s="1"/>
  <c r="D218" i="23"/>
  <c r="C218" i="23"/>
  <c r="V217" i="23"/>
  <c r="T217" i="23"/>
  <c r="R217" i="23"/>
  <c r="Q217" i="23"/>
  <c r="P217" i="23"/>
  <c r="J217" i="23"/>
  <c r="G217" i="23"/>
  <c r="H217" i="23" s="1"/>
  <c r="E217" i="23"/>
  <c r="D217" i="23"/>
  <c r="C217" i="23"/>
  <c r="V216" i="23"/>
  <c r="T216" i="23"/>
  <c r="R216" i="23"/>
  <c r="Q216" i="23"/>
  <c r="P216" i="23"/>
  <c r="J216" i="23"/>
  <c r="G216" i="23"/>
  <c r="F216" i="23"/>
  <c r="E216" i="23"/>
  <c r="D216" i="23"/>
  <c r="C216" i="23"/>
  <c r="V215" i="23"/>
  <c r="T215" i="23"/>
  <c r="R215" i="23"/>
  <c r="Q215" i="23"/>
  <c r="P215" i="23"/>
  <c r="J215" i="23"/>
  <c r="G215" i="23"/>
  <c r="E215" i="23"/>
  <c r="D215" i="23"/>
  <c r="C215" i="23"/>
  <c r="V214" i="23"/>
  <c r="T214" i="23"/>
  <c r="U214" i="23" s="1"/>
  <c r="R214" i="23"/>
  <c r="Q214" i="23"/>
  <c r="P214" i="23"/>
  <c r="J214" i="23"/>
  <c r="G214" i="23"/>
  <c r="F214" i="23"/>
  <c r="E214" i="23"/>
  <c r="D214" i="23"/>
  <c r="C214" i="23"/>
  <c r="V213" i="23"/>
  <c r="T213" i="23"/>
  <c r="R213" i="23"/>
  <c r="Q213" i="23"/>
  <c r="P213" i="23"/>
  <c r="J213" i="23"/>
  <c r="G213" i="23"/>
  <c r="E213" i="23"/>
  <c r="D213" i="23"/>
  <c r="C213" i="23"/>
  <c r="V212" i="23"/>
  <c r="T212" i="23"/>
  <c r="U212" i="23" s="1"/>
  <c r="R212" i="23"/>
  <c r="Q212" i="23"/>
  <c r="P212" i="23"/>
  <c r="J212" i="23"/>
  <c r="G212" i="23"/>
  <c r="E212" i="23"/>
  <c r="F212" i="23" s="1"/>
  <c r="D212" i="23"/>
  <c r="C212" i="23"/>
  <c r="V211" i="23"/>
  <c r="T211" i="23"/>
  <c r="R211" i="23"/>
  <c r="Q211" i="23"/>
  <c r="P211" i="23"/>
  <c r="J211" i="23"/>
  <c r="G211" i="23"/>
  <c r="H211" i="23" s="1"/>
  <c r="E211" i="23"/>
  <c r="D211" i="23"/>
  <c r="C211" i="23"/>
  <c r="V210" i="23"/>
  <c r="T210" i="23"/>
  <c r="R210" i="23"/>
  <c r="Q210" i="23"/>
  <c r="P210" i="23"/>
  <c r="J210" i="23"/>
  <c r="G210" i="23"/>
  <c r="E210" i="23"/>
  <c r="F210" i="23" s="1"/>
  <c r="D210" i="23"/>
  <c r="C210" i="23"/>
  <c r="V209" i="23"/>
  <c r="T209" i="23"/>
  <c r="R209" i="23"/>
  <c r="Q209" i="23"/>
  <c r="P209" i="23"/>
  <c r="J209" i="23"/>
  <c r="G209" i="23"/>
  <c r="E209" i="23"/>
  <c r="D209" i="23"/>
  <c r="C209" i="23"/>
  <c r="V208" i="23"/>
  <c r="T208" i="23"/>
  <c r="U208" i="23" s="1"/>
  <c r="R208" i="23"/>
  <c r="Q208" i="23"/>
  <c r="P208" i="23"/>
  <c r="J208" i="23"/>
  <c r="G208" i="23"/>
  <c r="H209" i="23" s="1"/>
  <c r="F208" i="23"/>
  <c r="E208" i="23"/>
  <c r="D208" i="23"/>
  <c r="C208" i="23"/>
  <c r="V207" i="23"/>
  <c r="T207" i="23"/>
  <c r="R207" i="23"/>
  <c r="Q207" i="23"/>
  <c r="P207" i="23"/>
  <c r="J207" i="23"/>
  <c r="G207" i="23"/>
  <c r="E207" i="23"/>
  <c r="D207" i="23"/>
  <c r="C207" i="23"/>
  <c r="V206" i="23"/>
  <c r="T206" i="23"/>
  <c r="U206" i="23" s="1"/>
  <c r="R206" i="23"/>
  <c r="Q206" i="23"/>
  <c r="P206" i="23"/>
  <c r="J206" i="23"/>
  <c r="G206" i="23"/>
  <c r="E206" i="23"/>
  <c r="D206" i="23"/>
  <c r="C206" i="23"/>
  <c r="V205" i="23"/>
  <c r="T205" i="23"/>
  <c r="R205" i="23"/>
  <c r="Q205" i="23"/>
  <c r="P205" i="23"/>
  <c r="J205" i="23"/>
  <c r="G205" i="23"/>
  <c r="H206" i="23" s="1"/>
  <c r="E205" i="23"/>
  <c r="D205" i="23"/>
  <c r="C205" i="23"/>
  <c r="V204" i="23"/>
  <c r="T204" i="23"/>
  <c r="R204" i="23"/>
  <c r="Q204" i="23"/>
  <c r="P204" i="23"/>
  <c r="J204" i="23"/>
  <c r="G204" i="23"/>
  <c r="E204" i="23"/>
  <c r="D204" i="23"/>
  <c r="C204" i="23"/>
  <c r="V203" i="23"/>
  <c r="T203" i="23"/>
  <c r="R203" i="23"/>
  <c r="Q203" i="23"/>
  <c r="P203" i="23"/>
  <c r="J203" i="23"/>
  <c r="G203" i="23"/>
  <c r="E203" i="23"/>
  <c r="D203" i="23"/>
  <c r="C203" i="23"/>
  <c r="V202" i="23"/>
  <c r="T202" i="23"/>
  <c r="U202" i="23" s="1"/>
  <c r="R202" i="23"/>
  <c r="Q202" i="23"/>
  <c r="P202" i="23"/>
  <c r="J202" i="23"/>
  <c r="G202" i="23"/>
  <c r="F202" i="23"/>
  <c r="E202" i="23"/>
  <c r="F203" i="23" s="1"/>
  <c r="D202" i="23"/>
  <c r="C202" i="23"/>
  <c r="V201" i="23"/>
  <c r="T201" i="23"/>
  <c r="R201" i="23"/>
  <c r="Q201" i="23"/>
  <c r="P201" i="23"/>
  <c r="J201" i="23"/>
  <c r="H201" i="23"/>
  <c r="G201" i="23"/>
  <c r="H202" i="23" s="1"/>
  <c r="E201" i="23"/>
  <c r="D201" i="23"/>
  <c r="C201" i="23"/>
  <c r="V200" i="23"/>
  <c r="T200" i="23"/>
  <c r="U200" i="23" s="1"/>
  <c r="R200" i="23"/>
  <c r="Q200" i="23"/>
  <c r="P200" i="23"/>
  <c r="J200" i="23"/>
  <c r="G200" i="23"/>
  <c r="E200" i="23"/>
  <c r="D200" i="23"/>
  <c r="C200" i="23"/>
  <c r="V199" i="23"/>
  <c r="T199" i="23"/>
  <c r="R199" i="23"/>
  <c r="Q199" i="23"/>
  <c r="P199" i="23"/>
  <c r="J199" i="23"/>
  <c r="G199" i="23"/>
  <c r="E199" i="23"/>
  <c r="D199" i="23"/>
  <c r="C199" i="23"/>
  <c r="V198" i="23"/>
  <c r="T198" i="23"/>
  <c r="R198" i="23"/>
  <c r="Q198" i="23"/>
  <c r="P198" i="23"/>
  <c r="J198" i="23"/>
  <c r="G198" i="23"/>
  <c r="E198" i="23"/>
  <c r="D198" i="23"/>
  <c r="C198" i="23"/>
  <c r="V197" i="23"/>
  <c r="T197" i="23"/>
  <c r="R197" i="23"/>
  <c r="Q197" i="23"/>
  <c r="P197" i="23"/>
  <c r="J197" i="23"/>
  <c r="G197" i="23"/>
  <c r="E197" i="23"/>
  <c r="D197" i="23"/>
  <c r="C197" i="23"/>
  <c r="V196" i="23"/>
  <c r="T196" i="23"/>
  <c r="U196" i="23" s="1"/>
  <c r="R196" i="23"/>
  <c r="Q196" i="23"/>
  <c r="P196" i="23"/>
  <c r="J196" i="23"/>
  <c r="G196" i="23"/>
  <c r="F196" i="23"/>
  <c r="E196" i="23"/>
  <c r="F197" i="23" s="1"/>
  <c r="D196" i="23"/>
  <c r="C196" i="23"/>
  <c r="V195" i="23"/>
  <c r="T195" i="23"/>
  <c r="R195" i="23"/>
  <c r="Q195" i="23"/>
  <c r="P195" i="23"/>
  <c r="J195" i="23"/>
  <c r="G195" i="23"/>
  <c r="E195" i="23"/>
  <c r="D195" i="23"/>
  <c r="C195" i="23"/>
  <c r="V194" i="23"/>
  <c r="T194" i="23"/>
  <c r="R194" i="23"/>
  <c r="Q194" i="23"/>
  <c r="P194" i="23"/>
  <c r="J194" i="23"/>
  <c r="G194" i="23"/>
  <c r="E194" i="23"/>
  <c r="D194" i="23"/>
  <c r="C194" i="23"/>
  <c r="V193" i="23"/>
  <c r="T193" i="23"/>
  <c r="R193" i="23"/>
  <c r="Q193" i="23"/>
  <c r="P193" i="23"/>
  <c r="J193" i="23"/>
  <c r="G193" i="23"/>
  <c r="H193" i="23" s="1"/>
  <c r="E193" i="23"/>
  <c r="F194" i="23" s="1"/>
  <c r="D193" i="23"/>
  <c r="C193" i="23"/>
  <c r="V192" i="23"/>
  <c r="T192" i="23"/>
  <c r="R192" i="23"/>
  <c r="Q192" i="23"/>
  <c r="P192" i="23"/>
  <c r="J192" i="23"/>
  <c r="G192" i="23"/>
  <c r="E192" i="23"/>
  <c r="D192" i="23"/>
  <c r="C192" i="23"/>
  <c r="V191" i="23"/>
  <c r="T191" i="23"/>
  <c r="R191" i="23"/>
  <c r="Q191" i="23"/>
  <c r="P191" i="23"/>
  <c r="J191" i="23"/>
  <c r="G191" i="23"/>
  <c r="E191" i="23"/>
  <c r="D191" i="23"/>
  <c r="C191" i="23"/>
  <c r="V190" i="23"/>
  <c r="T190" i="23"/>
  <c r="U190" i="23" s="1"/>
  <c r="R190" i="23"/>
  <c r="Q190" i="23"/>
  <c r="P190" i="23"/>
  <c r="J190" i="23"/>
  <c r="G190" i="23"/>
  <c r="F190" i="23"/>
  <c r="E190" i="23"/>
  <c r="F191" i="23" s="1"/>
  <c r="D190" i="23"/>
  <c r="C190" i="23"/>
  <c r="V189" i="23"/>
  <c r="T189" i="23"/>
  <c r="R189" i="23"/>
  <c r="Q189" i="23"/>
  <c r="P189" i="23"/>
  <c r="J189" i="23"/>
  <c r="G189" i="23"/>
  <c r="H189" i="23" s="1"/>
  <c r="E189" i="23"/>
  <c r="D189" i="23"/>
  <c r="C189" i="23"/>
  <c r="V188" i="23"/>
  <c r="T188" i="23"/>
  <c r="R188" i="23"/>
  <c r="Q188" i="23"/>
  <c r="P188" i="23"/>
  <c r="J188" i="23"/>
  <c r="G188" i="23"/>
  <c r="H188" i="23" s="1"/>
  <c r="E188" i="23"/>
  <c r="D188" i="23"/>
  <c r="C188" i="23"/>
  <c r="V187" i="23"/>
  <c r="T187" i="23"/>
  <c r="R187" i="23"/>
  <c r="Q187" i="23"/>
  <c r="P187" i="23"/>
  <c r="J187" i="23"/>
  <c r="G187" i="23"/>
  <c r="E187" i="23"/>
  <c r="F188" i="23" s="1"/>
  <c r="D187" i="23"/>
  <c r="C187" i="23"/>
  <c r="V186" i="23"/>
  <c r="T186" i="23"/>
  <c r="U186" i="23" s="1"/>
  <c r="R186" i="23"/>
  <c r="Q186" i="23"/>
  <c r="P186" i="23"/>
  <c r="J186" i="23"/>
  <c r="G186" i="23"/>
  <c r="F186" i="23"/>
  <c r="E186" i="23"/>
  <c r="D186" i="23"/>
  <c r="C186" i="23"/>
  <c r="V185" i="23"/>
  <c r="T185" i="23"/>
  <c r="R185" i="23"/>
  <c r="Q185" i="23"/>
  <c r="P185" i="23"/>
  <c r="J185" i="23"/>
  <c r="H185" i="23"/>
  <c r="G185" i="23"/>
  <c r="E185" i="23"/>
  <c r="D185" i="23"/>
  <c r="C185" i="23"/>
  <c r="V184" i="23"/>
  <c r="T184" i="23"/>
  <c r="U184" i="23" s="1"/>
  <c r="R184" i="23"/>
  <c r="Q184" i="23"/>
  <c r="P184" i="23"/>
  <c r="J184" i="23"/>
  <c r="G184" i="23"/>
  <c r="E184" i="23"/>
  <c r="F184" i="23" s="1"/>
  <c r="D184" i="23"/>
  <c r="C184" i="23"/>
  <c r="V183" i="23"/>
  <c r="T183" i="23"/>
  <c r="R183" i="23"/>
  <c r="Q183" i="23"/>
  <c r="P183" i="23"/>
  <c r="J183" i="23"/>
  <c r="G183" i="23"/>
  <c r="E183" i="23"/>
  <c r="D183" i="23"/>
  <c r="C183" i="23"/>
  <c r="V182" i="23"/>
  <c r="T182" i="23"/>
  <c r="R182" i="23"/>
  <c r="Q182" i="23"/>
  <c r="P182" i="23"/>
  <c r="J182" i="23"/>
  <c r="G182" i="23"/>
  <c r="E182" i="23"/>
  <c r="D182" i="23"/>
  <c r="C182" i="23"/>
  <c r="V181" i="23"/>
  <c r="T181" i="23"/>
  <c r="R181" i="23"/>
  <c r="Q181" i="23"/>
  <c r="P181" i="23"/>
  <c r="J181" i="23"/>
  <c r="G181" i="23"/>
  <c r="E181" i="23"/>
  <c r="F182" i="23" s="1"/>
  <c r="D181" i="23"/>
  <c r="C181" i="23"/>
  <c r="V180" i="23"/>
  <c r="T180" i="23"/>
  <c r="U180" i="23" s="1"/>
  <c r="R180" i="23"/>
  <c r="Q180" i="23"/>
  <c r="P180" i="23"/>
  <c r="J180" i="23"/>
  <c r="G180" i="23"/>
  <c r="F180" i="23"/>
  <c r="E180" i="23"/>
  <c r="D180" i="23"/>
  <c r="C180" i="23"/>
  <c r="V179" i="23"/>
  <c r="T179" i="23"/>
  <c r="R179" i="23"/>
  <c r="Q179" i="23"/>
  <c r="P179" i="23"/>
  <c r="J179" i="23"/>
  <c r="G179" i="23"/>
  <c r="E179" i="23"/>
  <c r="D179" i="23"/>
  <c r="C179" i="23"/>
  <c r="V178" i="23"/>
  <c r="T178" i="23"/>
  <c r="U178" i="23" s="1"/>
  <c r="R178" i="23"/>
  <c r="Q178" i="23"/>
  <c r="P178" i="23"/>
  <c r="J178" i="23"/>
  <c r="G178" i="23"/>
  <c r="E178" i="23"/>
  <c r="D178" i="23"/>
  <c r="C178" i="23"/>
  <c r="V177" i="23"/>
  <c r="T177" i="23"/>
  <c r="R177" i="23"/>
  <c r="Q177" i="23"/>
  <c r="P177" i="23"/>
  <c r="J177" i="23"/>
  <c r="H177" i="23"/>
  <c r="G177" i="23"/>
  <c r="E177" i="23"/>
  <c r="D177" i="23"/>
  <c r="C177" i="23"/>
  <c r="V176" i="23"/>
  <c r="T176" i="23"/>
  <c r="R176" i="23"/>
  <c r="Q176" i="23"/>
  <c r="P176" i="23"/>
  <c r="J176" i="23"/>
  <c r="G176" i="23"/>
  <c r="E176" i="23"/>
  <c r="D176" i="23"/>
  <c r="C176" i="23"/>
  <c r="V175" i="23"/>
  <c r="T175" i="23"/>
  <c r="R175" i="23"/>
  <c r="Q175" i="23"/>
  <c r="P175" i="23"/>
  <c r="J175" i="23"/>
  <c r="G175" i="23"/>
  <c r="E175" i="23"/>
  <c r="F176" i="23" s="1"/>
  <c r="D175" i="23"/>
  <c r="C175" i="23"/>
  <c r="V174" i="23"/>
  <c r="T174" i="23"/>
  <c r="U174" i="23" s="1"/>
  <c r="R174" i="23"/>
  <c r="Q174" i="23"/>
  <c r="P174" i="23"/>
  <c r="J174" i="23"/>
  <c r="G174" i="23"/>
  <c r="F174" i="23"/>
  <c r="E174" i="23"/>
  <c r="D174" i="23"/>
  <c r="C174" i="23"/>
  <c r="V173" i="23"/>
  <c r="T173" i="23"/>
  <c r="R173" i="23"/>
  <c r="Q173" i="23"/>
  <c r="P173" i="23"/>
  <c r="J173" i="23"/>
  <c r="G173" i="23"/>
  <c r="H173" i="23" s="1"/>
  <c r="E173" i="23"/>
  <c r="D173" i="23"/>
  <c r="C173" i="23"/>
  <c r="V172" i="23"/>
  <c r="T172" i="23"/>
  <c r="U172" i="23" s="1"/>
  <c r="R172" i="23"/>
  <c r="Q172" i="23"/>
  <c r="P172" i="23"/>
  <c r="J172" i="23"/>
  <c r="G172" i="23"/>
  <c r="E172" i="23"/>
  <c r="F172" i="23" s="1"/>
  <c r="D172" i="23"/>
  <c r="C172" i="23"/>
  <c r="V171" i="23"/>
  <c r="T171" i="23"/>
  <c r="R171" i="23"/>
  <c r="Q171" i="23"/>
  <c r="P171" i="23"/>
  <c r="J171" i="23"/>
  <c r="G171" i="23"/>
  <c r="H171" i="23" s="1"/>
  <c r="E171" i="23"/>
  <c r="D171" i="23"/>
  <c r="C171" i="23"/>
  <c r="V170" i="23"/>
  <c r="T170" i="23"/>
  <c r="R170" i="23"/>
  <c r="Q170" i="23"/>
  <c r="P170" i="23"/>
  <c r="J170" i="23"/>
  <c r="G170" i="23"/>
  <c r="E170" i="23"/>
  <c r="D170" i="23"/>
  <c r="C170" i="23"/>
  <c r="V169" i="23"/>
  <c r="T169" i="23"/>
  <c r="R169" i="23"/>
  <c r="Q169" i="23"/>
  <c r="P169" i="23"/>
  <c r="J169" i="23"/>
  <c r="G169" i="23"/>
  <c r="H169" i="23" s="1"/>
  <c r="E169" i="23"/>
  <c r="F170" i="23" s="1"/>
  <c r="D169" i="23"/>
  <c r="C169" i="23"/>
  <c r="V168" i="23"/>
  <c r="T168" i="23"/>
  <c r="U168" i="23" s="1"/>
  <c r="R168" i="23"/>
  <c r="Q168" i="23"/>
  <c r="P168" i="23"/>
  <c r="J168" i="23"/>
  <c r="G168" i="23"/>
  <c r="F168" i="23"/>
  <c r="E168" i="23"/>
  <c r="D168" i="23"/>
  <c r="C168" i="23"/>
  <c r="V167" i="23"/>
  <c r="T167" i="23"/>
  <c r="R167" i="23"/>
  <c r="Q167" i="23"/>
  <c r="P167" i="23"/>
  <c r="J167" i="23"/>
  <c r="G167" i="23"/>
  <c r="H167" i="23" s="1"/>
  <c r="E167" i="23"/>
  <c r="D167" i="23"/>
  <c r="C167" i="23"/>
  <c r="V166" i="23"/>
  <c r="T166" i="23"/>
  <c r="U166" i="23" s="1"/>
  <c r="R166" i="23"/>
  <c r="Q166" i="23"/>
  <c r="P166" i="23"/>
  <c r="J166" i="23"/>
  <c r="G166" i="23"/>
  <c r="E166" i="23"/>
  <c r="F166" i="23" s="1"/>
  <c r="D166" i="23"/>
  <c r="C166" i="23"/>
  <c r="V165" i="23"/>
  <c r="T165" i="23"/>
  <c r="R165" i="23"/>
  <c r="Q165" i="23"/>
  <c r="P165" i="23"/>
  <c r="J165" i="23"/>
  <c r="G165" i="23"/>
  <c r="H166" i="23" s="1"/>
  <c r="E165" i="23"/>
  <c r="D165" i="23"/>
  <c r="C165" i="23"/>
  <c r="V164" i="23"/>
  <c r="T164" i="23"/>
  <c r="R164" i="23"/>
  <c r="Q164" i="23"/>
  <c r="P164" i="23"/>
  <c r="J164" i="23"/>
  <c r="G164" i="23"/>
  <c r="F164" i="23"/>
  <c r="E164" i="23"/>
  <c r="D164" i="23"/>
  <c r="C164" i="23"/>
  <c r="V163" i="23"/>
  <c r="T163" i="23"/>
  <c r="R163" i="23"/>
  <c r="Q163" i="23"/>
  <c r="P163" i="23"/>
  <c r="J163" i="23"/>
  <c r="G163" i="23"/>
  <c r="E163" i="23"/>
  <c r="D163" i="23"/>
  <c r="C163" i="23"/>
  <c r="V162" i="23"/>
  <c r="T162" i="23"/>
  <c r="R162" i="23"/>
  <c r="Q162" i="23"/>
  <c r="P162" i="23"/>
  <c r="J162" i="23"/>
  <c r="G162" i="23"/>
  <c r="F162" i="23"/>
  <c r="E162" i="23"/>
  <c r="D162" i="23"/>
  <c r="C162" i="23"/>
  <c r="V161" i="23"/>
  <c r="T161" i="23"/>
  <c r="R161" i="23"/>
  <c r="Q161" i="23"/>
  <c r="P161" i="23"/>
  <c r="J161" i="23"/>
  <c r="G161" i="23"/>
  <c r="E161" i="23"/>
  <c r="D161" i="23"/>
  <c r="C161" i="23"/>
  <c r="V160" i="23"/>
  <c r="T160" i="23"/>
  <c r="U160" i="23" s="1"/>
  <c r="R160" i="23"/>
  <c r="Q160" i="23"/>
  <c r="P160" i="23"/>
  <c r="J160" i="23"/>
  <c r="G160" i="23"/>
  <c r="E160" i="23"/>
  <c r="D160" i="23"/>
  <c r="C160" i="23"/>
  <c r="V159" i="23"/>
  <c r="T159" i="23"/>
  <c r="R159" i="23"/>
  <c r="Q159" i="23"/>
  <c r="P159" i="23"/>
  <c r="J159" i="23"/>
  <c r="G159" i="23"/>
  <c r="E159" i="23"/>
  <c r="D159" i="23"/>
  <c r="C159" i="23"/>
  <c r="V158" i="23"/>
  <c r="T158" i="23"/>
  <c r="R158" i="23"/>
  <c r="Q158" i="23"/>
  <c r="P158" i="23"/>
  <c r="J158" i="23"/>
  <c r="G158" i="23"/>
  <c r="F158" i="23"/>
  <c r="E158" i="23"/>
  <c r="D158" i="23"/>
  <c r="C158" i="23"/>
  <c r="V157" i="23"/>
  <c r="T157" i="23"/>
  <c r="R157" i="23"/>
  <c r="Q157" i="23"/>
  <c r="P157" i="23"/>
  <c r="J157" i="23"/>
  <c r="G157" i="23"/>
  <c r="E157" i="23"/>
  <c r="D157" i="23"/>
  <c r="C157" i="23"/>
  <c r="V156" i="23"/>
  <c r="T156" i="23"/>
  <c r="U156" i="23" s="1"/>
  <c r="R156" i="23"/>
  <c r="Q156" i="23"/>
  <c r="P156" i="23"/>
  <c r="J156" i="23"/>
  <c r="G156" i="23"/>
  <c r="F156" i="23"/>
  <c r="E156" i="23"/>
  <c r="F157" i="23" s="1"/>
  <c r="D156" i="23"/>
  <c r="C156" i="23"/>
  <c r="V155" i="23"/>
  <c r="T155" i="23"/>
  <c r="R155" i="23"/>
  <c r="Q155" i="23"/>
  <c r="P155" i="23"/>
  <c r="J155" i="23"/>
  <c r="G155" i="23"/>
  <c r="E155" i="23"/>
  <c r="D155" i="23"/>
  <c r="C155" i="23"/>
  <c r="V154" i="23"/>
  <c r="T154" i="23"/>
  <c r="U154" i="23" s="1"/>
  <c r="R154" i="23"/>
  <c r="Q154" i="23"/>
  <c r="P154" i="23"/>
  <c r="J154" i="23"/>
  <c r="G154" i="23"/>
  <c r="E154" i="23"/>
  <c r="D154" i="23"/>
  <c r="C154" i="23"/>
  <c r="V153" i="23"/>
  <c r="T153" i="23"/>
  <c r="R153" i="23"/>
  <c r="Q153" i="23"/>
  <c r="P153" i="23"/>
  <c r="J153" i="23"/>
  <c r="G153" i="23"/>
  <c r="H154" i="23" s="1"/>
  <c r="E153" i="23"/>
  <c r="F154" i="23" s="1"/>
  <c r="D153" i="23"/>
  <c r="C153" i="23"/>
  <c r="V152" i="23"/>
  <c r="T152" i="23"/>
  <c r="R152" i="23"/>
  <c r="Q152" i="23"/>
  <c r="P152" i="23"/>
  <c r="J152" i="23"/>
  <c r="G152" i="23"/>
  <c r="F152" i="23"/>
  <c r="E152" i="23"/>
  <c r="D152" i="23"/>
  <c r="C152" i="23"/>
  <c r="V151" i="23"/>
  <c r="T151" i="23"/>
  <c r="R151" i="23"/>
  <c r="Q151" i="23"/>
  <c r="P151" i="23"/>
  <c r="J151" i="23"/>
  <c r="G151" i="23"/>
  <c r="E151" i="23"/>
  <c r="D151" i="23"/>
  <c r="C151" i="23"/>
  <c r="V150" i="23"/>
  <c r="T150" i="23"/>
  <c r="U150" i="23" s="1"/>
  <c r="R150" i="23"/>
  <c r="Q150" i="23"/>
  <c r="P150" i="23"/>
  <c r="J150" i="23"/>
  <c r="G150" i="23"/>
  <c r="F150" i="23"/>
  <c r="E150" i="23"/>
  <c r="F151" i="23" s="1"/>
  <c r="D150" i="23"/>
  <c r="C150" i="23"/>
  <c r="V149" i="23"/>
  <c r="T149" i="23"/>
  <c r="R149" i="23"/>
  <c r="Q149" i="23"/>
  <c r="P149" i="23"/>
  <c r="J149" i="23"/>
  <c r="G149" i="23"/>
  <c r="E149" i="23"/>
  <c r="D149" i="23"/>
  <c r="C149" i="23"/>
  <c r="V148" i="23"/>
  <c r="T148" i="23"/>
  <c r="U148" i="23" s="1"/>
  <c r="R148" i="23"/>
  <c r="Q148" i="23"/>
  <c r="P148" i="23"/>
  <c r="J148" i="23"/>
  <c r="G148" i="23"/>
  <c r="E148" i="23"/>
  <c r="D148" i="23"/>
  <c r="C148" i="23"/>
  <c r="V147" i="23"/>
  <c r="T147" i="23"/>
  <c r="R147" i="23"/>
  <c r="Q147" i="23"/>
  <c r="P147" i="23"/>
  <c r="J147" i="23"/>
  <c r="G147" i="23"/>
  <c r="E147" i="23"/>
  <c r="F148" i="23" s="1"/>
  <c r="D147" i="23"/>
  <c r="C147" i="23"/>
  <c r="V146" i="23"/>
  <c r="T146" i="23"/>
  <c r="R146" i="23"/>
  <c r="Q146" i="23"/>
  <c r="P146" i="23"/>
  <c r="J146" i="23"/>
  <c r="G146" i="23"/>
  <c r="E146" i="23"/>
  <c r="D146" i="23"/>
  <c r="C146" i="23"/>
  <c r="V145" i="23"/>
  <c r="T145" i="23"/>
  <c r="R145" i="23"/>
  <c r="Q145" i="23"/>
  <c r="P145" i="23"/>
  <c r="J145" i="23"/>
  <c r="G145" i="23"/>
  <c r="E145" i="23"/>
  <c r="D145" i="23"/>
  <c r="C145" i="23"/>
  <c r="V144" i="23"/>
  <c r="T144" i="23"/>
  <c r="U144" i="23" s="1"/>
  <c r="R144" i="23"/>
  <c r="Q144" i="23"/>
  <c r="P144" i="23"/>
  <c r="J144" i="23"/>
  <c r="G144" i="23"/>
  <c r="H145" i="23" s="1"/>
  <c r="F144" i="23"/>
  <c r="E144" i="23"/>
  <c r="F145" i="23" s="1"/>
  <c r="D144" i="23"/>
  <c r="C144" i="23"/>
  <c r="V143" i="23"/>
  <c r="T143" i="23"/>
  <c r="R143" i="23"/>
  <c r="Q143" i="23"/>
  <c r="P143" i="23"/>
  <c r="J143" i="23"/>
  <c r="G143" i="23"/>
  <c r="E143" i="23"/>
  <c r="D143" i="23"/>
  <c r="C143" i="23"/>
  <c r="V142" i="23"/>
  <c r="T142" i="23"/>
  <c r="U142" i="23" s="1"/>
  <c r="R142" i="23"/>
  <c r="Q142" i="23"/>
  <c r="P142" i="23"/>
  <c r="J142" i="23"/>
  <c r="G142" i="23"/>
  <c r="E142" i="23"/>
  <c r="D142" i="23"/>
  <c r="C142" i="23"/>
  <c r="V141" i="23"/>
  <c r="T141" i="23"/>
  <c r="R141" i="23"/>
  <c r="Q141" i="23"/>
  <c r="P141" i="23"/>
  <c r="J141" i="23"/>
  <c r="G141" i="23"/>
  <c r="H142" i="23" s="1"/>
  <c r="E141" i="23"/>
  <c r="F142" i="23" s="1"/>
  <c r="D141" i="23"/>
  <c r="C141" i="23"/>
  <c r="V140" i="23"/>
  <c r="T140" i="23"/>
  <c r="R140" i="23"/>
  <c r="Q140" i="23"/>
  <c r="P140" i="23"/>
  <c r="J140" i="23"/>
  <c r="G140" i="23"/>
  <c r="H140" i="23" s="1"/>
  <c r="E140" i="23"/>
  <c r="D140" i="23"/>
  <c r="C140" i="23"/>
  <c r="V139" i="23"/>
  <c r="T139" i="23"/>
  <c r="R139" i="23"/>
  <c r="Q139" i="23"/>
  <c r="P139" i="23"/>
  <c r="J139" i="23"/>
  <c r="G139" i="23"/>
  <c r="H139" i="23" s="1"/>
  <c r="E139" i="23"/>
  <c r="D139" i="23"/>
  <c r="C139" i="23"/>
  <c r="V138" i="23"/>
  <c r="T138" i="23"/>
  <c r="U138" i="23" s="1"/>
  <c r="R138" i="23"/>
  <c r="Q138" i="23"/>
  <c r="P138" i="23"/>
  <c r="J138" i="23"/>
  <c r="G138" i="23"/>
  <c r="F138" i="23"/>
  <c r="E138" i="23"/>
  <c r="D138" i="23"/>
  <c r="C138" i="23"/>
  <c r="V137" i="23"/>
  <c r="T137" i="23"/>
  <c r="R137" i="23"/>
  <c r="Q137" i="23"/>
  <c r="P137" i="23"/>
  <c r="J137" i="23"/>
  <c r="H137" i="23"/>
  <c r="G137" i="23"/>
  <c r="E137" i="23"/>
  <c r="D137" i="23"/>
  <c r="C137" i="23"/>
  <c r="V136" i="23"/>
  <c r="T136" i="23"/>
  <c r="U136" i="23" s="1"/>
  <c r="R136" i="23"/>
  <c r="Q136" i="23"/>
  <c r="P136" i="23"/>
  <c r="J136" i="23"/>
  <c r="G136" i="23"/>
  <c r="E136" i="23"/>
  <c r="D136" i="23"/>
  <c r="C136" i="23"/>
  <c r="V135" i="23"/>
  <c r="T135" i="23"/>
  <c r="R135" i="23"/>
  <c r="Q135" i="23"/>
  <c r="P135" i="23"/>
  <c r="J135" i="23"/>
  <c r="G135" i="23"/>
  <c r="H135" i="23" s="1"/>
  <c r="E135" i="23"/>
  <c r="D135" i="23"/>
  <c r="C135" i="23"/>
  <c r="V134" i="23"/>
  <c r="T134" i="23"/>
  <c r="R134" i="23"/>
  <c r="Q134" i="23"/>
  <c r="P134" i="23"/>
  <c r="J134" i="23"/>
  <c r="G134" i="23"/>
  <c r="E134" i="23"/>
  <c r="D134" i="23"/>
  <c r="C134" i="23"/>
  <c r="V133" i="23"/>
  <c r="T133" i="23"/>
  <c r="R133" i="23"/>
  <c r="Q133" i="23"/>
  <c r="P133" i="23"/>
  <c r="J133" i="23"/>
  <c r="G133" i="23"/>
  <c r="E133" i="23"/>
  <c r="D133" i="23"/>
  <c r="C133" i="23"/>
  <c r="V132" i="23"/>
  <c r="T132" i="23"/>
  <c r="U132" i="23" s="1"/>
  <c r="R132" i="23"/>
  <c r="Q132" i="23"/>
  <c r="P132" i="23"/>
  <c r="J132" i="23"/>
  <c r="G132" i="23"/>
  <c r="E132" i="23"/>
  <c r="F133" i="23" s="1"/>
  <c r="D132" i="23"/>
  <c r="C132" i="23"/>
  <c r="V131" i="23"/>
  <c r="T131" i="23"/>
  <c r="R131" i="23"/>
  <c r="Q131" i="23"/>
  <c r="P131" i="23"/>
  <c r="J131" i="23"/>
  <c r="G131" i="23"/>
  <c r="E131" i="23"/>
  <c r="D131" i="23"/>
  <c r="C131" i="23"/>
  <c r="V130" i="23"/>
  <c r="T130" i="23"/>
  <c r="R130" i="23"/>
  <c r="Q130" i="23"/>
  <c r="P130" i="23"/>
  <c r="J130" i="23"/>
  <c r="G130" i="23"/>
  <c r="E130" i="23"/>
  <c r="D130" i="23"/>
  <c r="C130" i="23"/>
  <c r="V129" i="23"/>
  <c r="T129" i="23"/>
  <c r="R129" i="23"/>
  <c r="Q129" i="23"/>
  <c r="P129" i="23"/>
  <c r="J129" i="23"/>
  <c r="G129" i="23"/>
  <c r="H129" i="23" s="1"/>
  <c r="E129" i="23"/>
  <c r="F130" i="23" s="1"/>
  <c r="D129" i="23"/>
  <c r="C129" i="23"/>
  <c r="V128" i="23"/>
  <c r="T128" i="23"/>
  <c r="R128" i="23"/>
  <c r="Q128" i="23"/>
  <c r="P128" i="23"/>
  <c r="J128" i="23"/>
  <c r="G128" i="23"/>
  <c r="E128" i="23"/>
  <c r="F128" i="23" s="1"/>
  <c r="D128" i="23"/>
  <c r="C128" i="23"/>
  <c r="V127" i="23"/>
  <c r="T127" i="23"/>
  <c r="R127" i="23"/>
  <c r="Q127" i="23"/>
  <c r="P127" i="23"/>
  <c r="J127" i="23"/>
  <c r="G127" i="23"/>
  <c r="H127" i="23" s="1"/>
  <c r="E127" i="23"/>
  <c r="D127" i="23"/>
  <c r="C127" i="23"/>
  <c r="V126" i="23"/>
  <c r="T126" i="23"/>
  <c r="U126" i="23" s="1"/>
  <c r="R126" i="23"/>
  <c r="Q126" i="23"/>
  <c r="P126" i="23"/>
  <c r="J126" i="23"/>
  <c r="G126" i="23"/>
  <c r="F126" i="23"/>
  <c r="E126" i="23"/>
  <c r="F127" i="23" s="1"/>
  <c r="D126" i="23"/>
  <c r="C126" i="23"/>
  <c r="V125" i="23"/>
  <c r="T125" i="23"/>
  <c r="R125" i="23"/>
  <c r="Q125" i="23"/>
  <c r="P125" i="23"/>
  <c r="J125" i="23"/>
  <c r="G125" i="23"/>
  <c r="H125" i="23" s="1"/>
  <c r="E125" i="23"/>
  <c r="D125" i="23"/>
  <c r="C125" i="23"/>
  <c r="V124" i="23"/>
  <c r="T124" i="23"/>
  <c r="R124" i="23"/>
  <c r="Q124" i="23"/>
  <c r="P124" i="23"/>
  <c r="J124" i="23"/>
  <c r="G124" i="23"/>
  <c r="H124" i="23" s="1"/>
  <c r="E124" i="23"/>
  <c r="D124" i="23"/>
  <c r="C124" i="23"/>
  <c r="V123" i="23"/>
  <c r="T123" i="23"/>
  <c r="R123" i="23"/>
  <c r="Q123" i="23"/>
  <c r="P123" i="23"/>
  <c r="J123" i="23"/>
  <c r="G123" i="23"/>
  <c r="E123" i="23"/>
  <c r="F124" i="23" s="1"/>
  <c r="D123" i="23"/>
  <c r="C123" i="23"/>
  <c r="V122" i="23"/>
  <c r="T122" i="23"/>
  <c r="U122" i="23" s="1"/>
  <c r="R122" i="23"/>
  <c r="Q122" i="23"/>
  <c r="P122" i="23"/>
  <c r="J122" i="23"/>
  <c r="G122" i="23"/>
  <c r="F122" i="23"/>
  <c r="E122" i="23"/>
  <c r="D122" i="23"/>
  <c r="C122" i="23"/>
  <c r="V121" i="23"/>
  <c r="T121" i="23"/>
  <c r="R121" i="23"/>
  <c r="Q121" i="23"/>
  <c r="P121" i="23"/>
  <c r="J121" i="23"/>
  <c r="H121" i="23"/>
  <c r="G121" i="23"/>
  <c r="E121" i="23"/>
  <c r="D121" i="23"/>
  <c r="C121" i="23"/>
  <c r="V120" i="23"/>
  <c r="T120" i="23"/>
  <c r="U120" i="23" s="1"/>
  <c r="R120" i="23"/>
  <c r="Q120" i="23"/>
  <c r="P120" i="23"/>
  <c r="J120" i="23"/>
  <c r="G120" i="23"/>
  <c r="E120" i="23"/>
  <c r="F120" i="23" s="1"/>
  <c r="D120" i="23"/>
  <c r="C120" i="23"/>
  <c r="V119" i="23"/>
  <c r="T119" i="23"/>
  <c r="R119" i="23"/>
  <c r="Q119" i="23"/>
  <c r="P119" i="23"/>
  <c r="J119" i="23"/>
  <c r="G119" i="23"/>
  <c r="E119" i="23"/>
  <c r="D119" i="23"/>
  <c r="C119" i="23"/>
  <c r="V118" i="23"/>
  <c r="T118" i="23"/>
  <c r="R118" i="23"/>
  <c r="Q118" i="23"/>
  <c r="P118" i="23"/>
  <c r="J118" i="23"/>
  <c r="G118" i="23"/>
  <c r="E118" i="23"/>
  <c r="D118" i="23"/>
  <c r="C118" i="23"/>
  <c r="V117" i="23"/>
  <c r="T117" i="23"/>
  <c r="R117" i="23"/>
  <c r="Q117" i="23"/>
  <c r="P117" i="23"/>
  <c r="J117" i="23"/>
  <c r="G117" i="23"/>
  <c r="E117" i="23"/>
  <c r="F118" i="23" s="1"/>
  <c r="D117" i="23"/>
  <c r="C117" i="23"/>
  <c r="V116" i="23"/>
  <c r="T116" i="23"/>
  <c r="U116" i="23" s="1"/>
  <c r="R116" i="23"/>
  <c r="Q116" i="23"/>
  <c r="P116" i="23"/>
  <c r="J116" i="23"/>
  <c r="G116" i="23"/>
  <c r="H116" i="23" s="1"/>
  <c r="F116" i="23"/>
  <c r="E116" i="23"/>
  <c r="D116" i="23"/>
  <c r="C116" i="23"/>
  <c r="V115" i="23"/>
  <c r="T115" i="23"/>
  <c r="R115" i="23"/>
  <c r="Q115" i="23"/>
  <c r="P115" i="23"/>
  <c r="J115" i="23"/>
  <c r="G115" i="23"/>
  <c r="H115" i="23" s="1"/>
  <c r="E115" i="23"/>
  <c r="D115" i="23"/>
  <c r="C115" i="23"/>
  <c r="V114" i="23"/>
  <c r="T114" i="23"/>
  <c r="U114" i="23" s="1"/>
  <c r="R114" i="23"/>
  <c r="Q114" i="23"/>
  <c r="P114" i="23"/>
  <c r="J114" i="23"/>
  <c r="G114" i="23"/>
  <c r="E114" i="23"/>
  <c r="D114" i="23"/>
  <c r="C114" i="23"/>
  <c r="V113" i="23"/>
  <c r="T113" i="23"/>
  <c r="R113" i="23"/>
  <c r="Q113" i="23"/>
  <c r="P113" i="23"/>
  <c r="J113" i="23"/>
  <c r="H113" i="23"/>
  <c r="G113" i="23"/>
  <c r="E113" i="23"/>
  <c r="D113" i="23"/>
  <c r="C113" i="23"/>
  <c r="V112" i="23"/>
  <c r="T112" i="23"/>
  <c r="R112" i="23"/>
  <c r="Q112" i="23"/>
  <c r="P112" i="23"/>
  <c r="J112" i="23"/>
  <c r="G112" i="23"/>
  <c r="E112" i="23"/>
  <c r="D112" i="23"/>
  <c r="C112" i="23"/>
  <c r="V111" i="23"/>
  <c r="T111" i="23"/>
  <c r="R111" i="23"/>
  <c r="Q111" i="23"/>
  <c r="P111" i="23"/>
  <c r="J111" i="23"/>
  <c r="G111" i="23"/>
  <c r="E111" i="23"/>
  <c r="F112" i="23" s="1"/>
  <c r="D111" i="23"/>
  <c r="C111" i="23"/>
  <c r="V110" i="23"/>
  <c r="T110" i="23"/>
  <c r="U110" i="23" s="1"/>
  <c r="R110" i="23"/>
  <c r="Q110" i="23"/>
  <c r="P110" i="23"/>
  <c r="J110" i="23"/>
  <c r="G110" i="23"/>
  <c r="F110" i="23"/>
  <c r="E110" i="23"/>
  <c r="D110" i="23"/>
  <c r="C110" i="23"/>
  <c r="V109" i="23"/>
  <c r="T109" i="23"/>
  <c r="R109" i="23"/>
  <c r="Q109" i="23"/>
  <c r="P109" i="23"/>
  <c r="J109" i="23"/>
  <c r="G109" i="23"/>
  <c r="H109" i="23" s="1"/>
  <c r="E109" i="23"/>
  <c r="D109" i="23"/>
  <c r="C109" i="23"/>
  <c r="V108" i="23"/>
  <c r="T108" i="23"/>
  <c r="U108" i="23" s="1"/>
  <c r="R108" i="23"/>
  <c r="Q108" i="23"/>
  <c r="P108" i="23"/>
  <c r="J108" i="23"/>
  <c r="G108" i="23"/>
  <c r="E108" i="23"/>
  <c r="D108" i="23"/>
  <c r="C108" i="23"/>
  <c r="V107" i="23"/>
  <c r="T107" i="23"/>
  <c r="R107" i="23"/>
  <c r="Q107" i="23"/>
  <c r="P107" i="23"/>
  <c r="J107" i="23"/>
  <c r="G107" i="23"/>
  <c r="H107" i="23" s="1"/>
  <c r="E107" i="23"/>
  <c r="D107" i="23"/>
  <c r="C107" i="23"/>
  <c r="V106" i="23"/>
  <c r="T106" i="23"/>
  <c r="R106" i="23"/>
  <c r="Q106" i="23"/>
  <c r="P106" i="23"/>
  <c r="J106" i="23"/>
  <c r="G106" i="23"/>
  <c r="E106" i="23"/>
  <c r="D106" i="23"/>
  <c r="C106" i="23"/>
  <c r="V105" i="23"/>
  <c r="T105" i="23"/>
  <c r="R105" i="23"/>
  <c r="Q105" i="23"/>
  <c r="P105" i="23"/>
  <c r="J105" i="23"/>
  <c r="G105" i="23"/>
  <c r="E105" i="23"/>
  <c r="F106" i="23" s="1"/>
  <c r="D105" i="23"/>
  <c r="C105" i="23"/>
  <c r="V104" i="23"/>
  <c r="T104" i="23"/>
  <c r="U104" i="23" s="1"/>
  <c r="R104" i="23"/>
  <c r="Q104" i="23"/>
  <c r="P104" i="23"/>
  <c r="J104" i="23"/>
  <c r="G104" i="23"/>
  <c r="H105" i="23" s="1"/>
  <c r="F104" i="23"/>
  <c r="E104" i="23"/>
  <c r="D104" i="23"/>
  <c r="C104" i="23"/>
  <c r="V103" i="23"/>
  <c r="T103" i="23"/>
  <c r="R103" i="23"/>
  <c r="Q103" i="23"/>
  <c r="P103" i="23"/>
  <c r="J103" i="23"/>
  <c r="G103" i="23"/>
  <c r="H103" i="23" s="1"/>
  <c r="E103" i="23"/>
  <c r="D103" i="23"/>
  <c r="C103" i="23"/>
  <c r="V102" i="23"/>
  <c r="T102" i="23"/>
  <c r="U102" i="23" s="1"/>
  <c r="R102" i="23"/>
  <c r="Q102" i="23"/>
  <c r="P102" i="23"/>
  <c r="J102" i="23"/>
  <c r="G102" i="23"/>
  <c r="E102" i="23"/>
  <c r="F102" i="23" s="1"/>
  <c r="D102" i="23"/>
  <c r="C102" i="23"/>
  <c r="V101" i="23"/>
  <c r="T101" i="23"/>
  <c r="R101" i="23"/>
  <c r="Q101" i="23"/>
  <c r="P101" i="23"/>
  <c r="J101" i="23"/>
  <c r="G101" i="23"/>
  <c r="H101" i="23" s="1"/>
  <c r="E101" i="23"/>
  <c r="D101" i="23"/>
  <c r="C101" i="23"/>
  <c r="V100" i="23"/>
  <c r="T100" i="23"/>
  <c r="R100" i="23"/>
  <c r="Q100" i="23"/>
  <c r="P100" i="23"/>
  <c r="J100" i="23"/>
  <c r="G100" i="23"/>
  <c r="F100" i="23"/>
  <c r="E100" i="23"/>
  <c r="D100" i="23"/>
  <c r="C100" i="23"/>
  <c r="V99" i="23"/>
  <c r="T99" i="23"/>
  <c r="R99" i="23"/>
  <c r="Q99" i="23"/>
  <c r="P99" i="23"/>
  <c r="J99" i="23"/>
  <c r="G99" i="23"/>
  <c r="E99" i="23"/>
  <c r="D99" i="23"/>
  <c r="C99" i="23"/>
  <c r="V98" i="23"/>
  <c r="T98" i="23"/>
  <c r="U98" i="23" s="1"/>
  <c r="R98" i="23"/>
  <c r="Q98" i="23"/>
  <c r="P98" i="23"/>
  <c r="J98" i="23"/>
  <c r="G98" i="23"/>
  <c r="F98" i="23"/>
  <c r="E98" i="23"/>
  <c r="D98" i="23"/>
  <c r="C98" i="23"/>
  <c r="V97" i="23"/>
  <c r="T97" i="23"/>
  <c r="R97" i="23"/>
  <c r="Q97" i="23"/>
  <c r="P97" i="23"/>
  <c r="J97" i="23"/>
  <c r="G97" i="23"/>
  <c r="H97" i="23" s="1"/>
  <c r="E97" i="23"/>
  <c r="D97" i="23"/>
  <c r="C97" i="23"/>
  <c r="V96" i="23"/>
  <c r="T96" i="23"/>
  <c r="U96" i="23" s="1"/>
  <c r="R96" i="23"/>
  <c r="Q96" i="23"/>
  <c r="P96" i="23"/>
  <c r="J96" i="23"/>
  <c r="G96" i="23"/>
  <c r="E96" i="23"/>
  <c r="D96" i="23"/>
  <c r="C96" i="23"/>
  <c r="V95" i="23"/>
  <c r="T95" i="23"/>
  <c r="R95" i="23"/>
  <c r="Q95" i="23"/>
  <c r="P95" i="23"/>
  <c r="J95" i="23"/>
  <c r="G95" i="23"/>
  <c r="E95" i="23"/>
  <c r="D95" i="23"/>
  <c r="C95" i="23"/>
  <c r="V94" i="23"/>
  <c r="T94" i="23"/>
  <c r="R94" i="23"/>
  <c r="Q94" i="23"/>
  <c r="P94" i="23"/>
  <c r="J94" i="23"/>
  <c r="G94" i="23"/>
  <c r="F94" i="23"/>
  <c r="E94" i="23"/>
  <c r="D94" i="23"/>
  <c r="C94" i="23"/>
  <c r="V93" i="23"/>
  <c r="T93" i="23"/>
  <c r="R93" i="23"/>
  <c r="Q93" i="23"/>
  <c r="P93" i="23"/>
  <c r="J93" i="23"/>
  <c r="G93" i="23"/>
  <c r="E93" i="23"/>
  <c r="D93" i="23"/>
  <c r="C93" i="23"/>
  <c r="V92" i="23"/>
  <c r="T92" i="23"/>
  <c r="U92" i="23" s="1"/>
  <c r="R92" i="23"/>
  <c r="Q92" i="23"/>
  <c r="P92" i="23"/>
  <c r="J92" i="23"/>
  <c r="G92" i="23"/>
  <c r="H92" i="23" s="1"/>
  <c r="F92" i="23"/>
  <c r="E92" i="23"/>
  <c r="F93" i="23" s="1"/>
  <c r="D92" i="23"/>
  <c r="C92" i="23"/>
  <c r="V91" i="23"/>
  <c r="T91" i="23"/>
  <c r="R91" i="23"/>
  <c r="Q91" i="23"/>
  <c r="P91" i="23"/>
  <c r="J91" i="23"/>
  <c r="G91" i="23"/>
  <c r="H91" i="23" s="1"/>
  <c r="E91" i="23"/>
  <c r="D91" i="23"/>
  <c r="C91" i="23"/>
  <c r="V90" i="23"/>
  <c r="T90" i="23"/>
  <c r="U90" i="23" s="1"/>
  <c r="R90" i="23"/>
  <c r="Q90" i="23"/>
  <c r="P90" i="23"/>
  <c r="J90" i="23"/>
  <c r="G90" i="23"/>
  <c r="E90" i="23"/>
  <c r="D90" i="23"/>
  <c r="C90" i="23"/>
  <c r="V89" i="23"/>
  <c r="T89" i="23"/>
  <c r="R89" i="23"/>
  <c r="Q89" i="23"/>
  <c r="P89" i="23"/>
  <c r="J89" i="23"/>
  <c r="H89" i="23"/>
  <c r="G89" i="23"/>
  <c r="E89" i="23"/>
  <c r="F90" i="23" s="1"/>
  <c r="D89" i="23"/>
  <c r="C89" i="23"/>
  <c r="V88" i="23"/>
  <c r="T88" i="23"/>
  <c r="R88" i="23"/>
  <c r="Q88" i="23"/>
  <c r="P88" i="23"/>
  <c r="J88" i="23"/>
  <c r="G88" i="23"/>
  <c r="F88" i="23"/>
  <c r="E88" i="23"/>
  <c r="D88" i="23"/>
  <c r="C88" i="23"/>
  <c r="V87" i="23"/>
  <c r="T87" i="23"/>
  <c r="R87" i="23"/>
  <c r="Q87" i="23"/>
  <c r="P87" i="23"/>
  <c r="J87" i="23"/>
  <c r="G87" i="23"/>
  <c r="E87" i="23"/>
  <c r="D87" i="23"/>
  <c r="C87" i="23"/>
  <c r="V86" i="23"/>
  <c r="T86" i="23"/>
  <c r="U86" i="23" s="1"/>
  <c r="R86" i="23"/>
  <c r="Q86" i="23"/>
  <c r="P86" i="23"/>
  <c r="J86" i="23"/>
  <c r="G86" i="23"/>
  <c r="F86" i="23"/>
  <c r="E86" i="23"/>
  <c r="F87" i="23" s="1"/>
  <c r="D86" i="23"/>
  <c r="C86" i="23"/>
  <c r="V85" i="23"/>
  <c r="T85" i="23"/>
  <c r="R85" i="23"/>
  <c r="Q85" i="23"/>
  <c r="P85" i="23"/>
  <c r="J85" i="23"/>
  <c r="G85" i="23"/>
  <c r="E85" i="23"/>
  <c r="D85" i="23"/>
  <c r="C85" i="23"/>
  <c r="V84" i="23"/>
  <c r="T84" i="23"/>
  <c r="U84" i="23" s="1"/>
  <c r="R84" i="23"/>
  <c r="Q84" i="23"/>
  <c r="P84" i="23"/>
  <c r="J84" i="23"/>
  <c r="G84" i="23"/>
  <c r="E84" i="23"/>
  <c r="D84" i="23"/>
  <c r="C84" i="23"/>
  <c r="V83" i="23"/>
  <c r="T83" i="23"/>
  <c r="R83" i="23"/>
  <c r="Q83" i="23"/>
  <c r="P83" i="23"/>
  <c r="J83" i="23"/>
  <c r="G83" i="23"/>
  <c r="E83" i="23"/>
  <c r="F84" i="23" s="1"/>
  <c r="D83" i="23"/>
  <c r="C83" i="23"/>
  <c r="V82" i="23"/>
  <c r="T82" i="23"/>
  <c r="R82" i="23"/>
  <c r="Q82" i="23"/>
  <c r="P82" i="23"/>
  <c r="J82" i="23"/>
  <c r="G82" i="23"/>
  <c r="E82" i="23"/>
  <c r="D82" i="23"/>
  <c r="C82" i="23"/>
  <c r="V81" i="23"/>
  <c r="T81" i="23"/>
  <c r="R81" i="23"/>
  <c r="Q81" i="23"/>
  <c r="P81" i="23"/>
  <c r="J81" i="23"/>
  <c r="G81" i="23"/>
  <c r="E81" i="23"/>
  <c r="D81" i="23"/>
  <c r="C81" i="23"/>
  <c r="V80" i="23"/>
  <c r="T80" i="23"/>
  <c r="U80" i="23" s="1"/>
  <c r="R80" i="23"/>
  <c r="Q80" i="23"/>
  <c r="P80" i="23"/>
  <c r="J80" i="23"/>
  <c r="G80" i="23"/>
  <c r="F80" i="23"/>
  <c r="E80" i="23"/>
  <c r="F81" i="23" s="1"/>
  <c r="D80" i="23"/>
  <c r="C80" i="23"/>
  <c r="V79" i="23"/>
  <c r="T79" i="23"/>
  <c r="R79" i="23"/>
  <c r="Q79" i="23"/>
  <c r="P79" i="23"/>
  <c r="J79" i="23"/>
  <c r="G79" i="23"/>
  <c r="H79" i="23" s="1"/>
  <c r="E79" i="23"/>
  <c r="D79" i="23"/>
  <c r="C79" i="23"/>
  <c r="V78" i="23"/>
  <c r="T78" i="23"/>
  <c r="R78" i="23"/>
  <c r="S78" i="23" s="1"/>
  <c r="Q78" i="23"/>
  <c r="P78" i="23"/>
  <c r="J78" i="23"/>
  <c r="G78" i="23"/>
  <c r="H78" i="23" s="1"/>
  <c r="E78" i="23"/>
  <c r="D78" i="23"/>
  <c r="C78" i="23"/>
  <c r="V77" i="23"/>
  <c r="T77" i="23"/>
  <c r="U77" i="23" s="1"/>
  <c r="R77" i="23"/>
  <c r="S77" i="23" s="1"/>
  <c r="Q77" i="23"/>
  <c r="P77" i="23"/>
  <c r="J77" i="23"/>
  <c r="G77" i="23"/>
  <c r="E77" i="23"/>
  <c r="D77" i="23"/>
  <c r="C77" i="23"/>
  <c r="V76" i="23"/>
  <c r="T76" i="23"/>
  <c r="R76" i="23"/>
  <c r="Q76" i="23"/>
  <c r="P76" i="23"/>
  <c r="J76" i="23"/>
  <c r="G76" i="23"/>
  <c r="H76" i="23" s="1"/>
  <c r="E76" i="23"/>
  <c r="F76" i="23" s="1"/>
  <c r="D76" i="23"/>
  <c r="C76" i="23"/>
  <c r="V75" i="23"/>
  <c r="T75" i="23"/>
  <c r="R75" i="23"/>
  <c r="S76" i="23" s="1"/>
  <c r="Q75" i="23"/>
  <c r="P75" i="23"/>
  <c r="J75" i="23"/>
  <c r="G75" i="23"/>
  <c r="E75" i="23"/>
  <c r="D75" i="23"/>
  <c r="C75" i="23"/>
  <c r="V74" i="23"/>
  <c r="T74" i="23"/>
  <c r="R74" i="23"/>
  <c r="Q74" i="23"/>
  <c r="P74" i="23"/>
  <c r="J74" i="23"/>
  <c r="G74" i="23"/>
  <c r="F74" i="23"/>
  <c r="E74" i="23"/>
  <c r="D74" i="23"/>
  <c r="C74" i="23"/>
  <c r="V73" i="23"/>
  <c r="T73" i="23"/>
  <c r="R73" i="23"/>
  <c r="Q73" i="23"/>
  <c r="P73" i="23"/>
  <c r="J73" i="23"/>
  <c r="G73" i="23"/>
  <c r="E73" i="23"/>
  <c r="D73" i="23"/>
  <c r="C73" i="23"/>
  <c r="V72" i="23"/>
  <c r="T72" i="23"/>
  <c r="R72" i="23"/>
  <c r="Q72" i="23"/>
  <c r="P72" i="23"/>
  <c r="J72" i="23"/>
  <c r="G72" i="23"/>
  <c r="E72" i="23"/>
  <c r="F72" i="23" s="1"/>
  <c r="D72" i="23"/>
  <c r="C72" i="23"/>
  <c r="V71" i="23"/>
  <c r="T71" i="23"/>
  <c r="R71" i="23"/>
  <c r="Q71" i="23"/>
  <c r="P71" i="23"/>
  <c r="J71" i="23"/>
  <c r="H71" i="23"/>
  <c r="G71" i="23"/>
  <c r="E71" i="23"/>
  <c r="F71" i="23" s="1"/>
  <c r="D71" i="23"/>
  <c r="C71" i="23"/>
  <c r="V70" i="23"/>
  <c r="T70" i="23"/>
  <c r="R70" i="23"/>
  <c r="Q70" i="23"/>
  <c r="P70" i="23"/>
  <c r="J70" i="23"/>
  <c r="G70" i="23"/>
  <c r="E70" i="23"/>
  <c r="D70" i="23"/>
  <c r="C70" i="23"/>
  <c r="V69" i="23"/>
  <c r="T69" i="23"/>
  <c r="R69" i="23"/>
  <c r="Q69" i="23"/>
  <c r="P69" i="23"/>
  <c r="J69" i="23"/>
  <c r="G69" i="23"/>
  <c r="E69" i="23"/>
  <c r="D69" i="23"/>
  <c r="C69" i="23"/>
  <c r="V68" i="23"/>
  <c r="T68" i="23"/>
  <c r="R68" i="23"/>
  <c r="Q68" i="23"/>
  <c r="P68" i="23"/>
  <c r="J68" i="23"/>
  <c r="G68" i="23"/>
  <c r="H68" i="23" s="1"/>
  <c r="E68" i="23"/>
  <c r="F68" i="23" s="1"/>
  <c r="D68" i="23"/>
  <c r="C68" i="23"/>
  <c r="V67" i="23"/>
  <c r="T67" i="23"/>
  <c r="R67" i="23"/>
  <c r="S68" i="23" s="1"/>
  <c r="Q67" i="23"/>
  <c r="P67" i="23"/>
  <c r="J67" i="23"/>
  <c r="G67" i="23"/>
  <c r="E67" i="23"/>
  <c r="D67" i="23"/>
  <c r="C67" i="23"/>
  <c r="V66" i="23"/>
  <c r="T66" i="23"/>
  <c r="R66" i="23"/>
  <c r="Q66" i="23"/>
  <c r="P66" i="23"/>
  <c r="J66" i="23"/>
  <c r="G66" i="23"/>
  <c r="F66" i="23"/>
  <c r="E66" i="23"/>
  <c r="D66" i="23"/>
  <c r="C66" i="23"/>
  <c r="V65" i="23"/>
  <c r="T65" i="23"/>
  <c r="R65" i="23"/>
  <c r="Q65" i="23"/>
  <c r="P65" i="23"/>
  <c r="J65" i="23"/>
  <c r="G65" i="23"/>
  <c r="E65" i="23"/>
  <c r="D65" i="23"/>
  <c r="C65" i="23"/>
  <c r="V64" i="23"/>
  <c r="T64" i="23"/>
  <c r="R64" i="23"/>
  <c r="Q64" i="23"/>
  <c r="P64" i="23"/>
  <c r="J64" i="23"/>
  <c r="G64" i="23"/>
  <c r="E64" i="23"/>
  <c r="F64" i="23" s="1"/>
  <c r="D64" i="23"/>
  <c r="C64" i="23"/>
  <c r="V63" i="23"/>
  <c r="T63" i="23"/>
  <c r="R63" i="23"/>
  <c r="Q63" i="23"/>
  <c r="P63" i="23"/>
  <c r="J63" i="23"/>
  <c r="H63" i="23"/>
  <c r="G63" i="23"/>
  <c r="E63" i="23"/>
  <c r="F63" i="23" s="1"/>
  <c r="D63" i="23"/>
  <c r="C63" i="23"/>
  <c r="V62" i="23"/>
  <c r="T62" i="23"/>
  <c r="R62" i="23"/>
  <c r="Q62" i="23"/>
  <c r="P62" i="23"/>
  <c r="J62" i="23"/>
  <c r="G62" i="23"/>
  <c r="E62" i="23"/>
  <c r="D62" i="23"/>
  <c r="C62" i="23"/>
  <c r="V61" i="23"/>
  <c r="T61" i="23"/>
  <c r="R61" i="23"/>
  <c r="Q61" i="23"/>
  <c r="P61" i="23"/>
  <c r="J61" i="23"/>
  <c r="G61" i="23"/>
  <c r="E61" i="23"/>
  <c r="D61" i="23"/>
  <c r="C61" i="23"/>
  <c r="V60" i="23"/>
  <c r="T60" i="23"/>
  <c r="R60" i="23"/>
  <c r="Q60" i="23"/>
  <c r="P60" i="23"/>
  <c r="J60" i="23"/>
  <c r="G60" i="23"/>
  <c r="H60" i="23" s="1"/>
  <c r="E60" i="23"/>
  <c r="F60" i="23" s="1"/>
  <c r="D60" i="23"/>
  <c r="C60" i="23"/>
  <c r="V59" i="23"/>
  <c r="T59" i="23"/>
  <c r="R59" i="23"/>
  <c r="S60" i="23" s="1"/>
  <c r="Q59" i="23"/>
  <c r="P59" i="23"/>
  <c r="J59" i="23"/>
  <c r="G59" i="23"/>
  <c r="E59" i="23"/>
  <c r="D59" i="23"/>
  <c r="C59" i="23"/>
  <c r="V58" i="23"/>
  <c r="T58" i="23"/>
  <c r="R58" i="23"/>
  <c r="Q58" i="23"/>
  <c r="P58" i="23"/>
  <c r="J58" i="23"/>
  <c r="G58" i="23"/>
  <c r="F58" i="23"/>
  <c r="E58" i="23"/>
  <c r="D58" i="23"/>
  <c r="C58" i="23"/>
  <c r="V57" i="23"/>
  <c r="T57" i="23"/>
  <c r="R57" i="23"/>
  <c r="S57" i="23" s="1"/>
  <c r="Q57" i="23"/>
  <c r="P57" i="23"/>
  <c r="J57" i="23"/>
  <c r="G57" i="23"/>
  <c r="E57" i="23"/>
  <c r="D57" i="23"/>
  <c r="C57" i="23"/>
  <c r="V56" i="23"/>
  <c r="T56" i="23"/>
  <c r="U56" i="23" s="1"/>
  <c r="R56" i="23"/>
  <c r="Q56" i="23"/>
  <c r="P56" i="23"/>
  <c r="J56" i="23"/>
  <c r="G56" i="23"/>
  <c r="E56" i="23"/>
  <c r="F56" i="23" s="1"/>
  <c r="D56" i="23"/>
  <c r="C56" i="23"/>
  <c r="V55" i="23"/>
  <c r="T55" i="23"/>
  <c r="R55" i="23"/>
  <c r="Q55" i="23"/>
  <c r="P55" i="23"/>
  <c r="J55" i="23"/>
  <c r="H55" i="23"/>
  <c r="G55" i="23"/>
  <c r="E55" i="23"/>
  <c r="F55" i="23" s="1"/>
  <c r="D55" i="23"/>
  <c r="C55" i="23"/>
  <c r="V54" i="23"/>
  <c r="T54" i="23"/>
  <c r="R54" i="23"/>
  <c r="Q54" i="23"/>
  <c r="P54" i="23"/>
  <c r="J54" i="23"/>
  <c r="G54" i="23"/>
  <c r="E54" i="23"/>
  <c r="D54" i="23"/>
  <c r="C54" i="23"/>
  <c r="V53" i="23"/>
  <c r="T53" i="23"/>
  <c r="R53" i="23"/>
  <c r="S53" i="23" s="1"/>
  <c r="Q53" i="23"/>
  <c r="P53" i="23"/>
  <c r="J53" i="23"/>
  <c r="G53" i="23"/>
  <c r="E53" i="23"/>
  <c r="D53" i="23"/>
  <c r="C53" i="23"/>
  <c r="V52" i="23"/>
  <c r="T52" i="23"/>
  <c r="R52" i="23"/>
  <c r="Q52" i="23"/>
  <c r="P52" i="23"/>
  <c r="J52" i="23"/>
  <c r="G52" i="23"/>
  <c r="H52" i="23" s="1"/>
  <c r="E52" i="23"/>
  <c r="F52" i="23" s="1"/>
  <c r="D52" i="23"/>
  <c r="C52" i="23"/>
  <c r="V51" i="23"/>
  <c r="T51" i="23"/>
  <c r="R51" i="23"/>
  <c r="S51" i="23" s="1"/>
  <c r="Q51" i="23"/>
  <c r="P51" i="23"/>
  <c r="J51" i="23"/>
  <c r="G51" i="23"/>
  <c r="E51" i="23"/>
  <c r="D51" i="23"/>
  <c r="C51" i="23"/>
  <c r="V50" i="23"/>
  <c r="T50" i="23"/>
  <c r="U50" i="23" s="1"/>
  <c r="R50" i="23"/>
  <c r="Q50" i="23"/>
  <c r="P50" i="23"/>
  <c r="J50" i="23"/>
  <c r="G50" i="23"/>
  <c r="F50" i="23"/>
  <c r="E50" i="23"/>
  <c r="D50" i="23"/>
  <c r="C50" i="23"/>
  <c r="V49" i="23"/>
  <c r="T49" i="23"/>
  <c r="R49" i="23"/>
  <c r="S49" i="23" s="1"/>
  <c r="Q49" i="23"/>
  <c r="P49" i="23"/>
  <c r="J49" i="23"/>
  <c r="H49" i="23"/>
  <c r="G49" i="23"/>
  <c r="E49" i="23"/>
  <c r="D49" i="23"/>
  <c r="C49" i="23"/>
  <c r="V48" i="23"/>
  <c r="T48" i="23"/>
  <c r="U48" i="23" s="1"/>
  <c r="R48" i="23"/>
  <c r="S48" i="23" s="1"/>
  <c r="Q48" i="23"/>
  <c r="P48" i="23"/>
  <c r="J48" i="23"/>
  <c r="G48" i="23"/>
  <c r="E48" i="23"/>
  <c r="D48" i="23"/>
  <c r="C48" i="23"/>
  <c r="V47" i="23"/>
  <c r="T47" i="23"/>
  <c r="R47" i="23"/>
  <c r="Q47" i="23"/>
  <c r="P47" i="23"/>
  <c r="J47" i="23"/>
  <c r="G47" i="23"/>
  <c r="E47" i="23"/>
  <c r="D47" i="23"/>
  <c r="C47" i="23"/>
  <c r="V46" i="23"/>
  <c r="T46" i="23"/>
  <c r="R46" i="23"/>
  <c r="S46" i="23" s="1"/>
  <c r="Q46" i="23"/>
  <c r="P46" i="23"/>
  <c r="J46" i="23"/>
  <c r="G46" i="23"/>
  <c r="E46" i="23"/>
  <c r="F46" i="23" s="1"/>
  <c r="D46" i="23"/>
  <c r="C46" i="23"/>
  <c r="V45" i="23"/>
  <c r="T45" i="23"/>
  <c r="R45" i="23"/>
  <c r="Q45" i="23"/>
  <c r="P45" i="23"/>
  <c r="J45" i="23"/>
  <c r="H45" i="23"/>
  <c r="G45" i="23"/>
  <c r="H46" i="23" s="1"/>
  <c r="E45" i="23"/>
  <c r="F45" i="23" s="1"/>
  <c r="D45" i="23"/>
  <c r="C45" i="23"/>
  <c r="V44" i="23"/>
  <c r="T44" i="23"/>
  <c r="U44" i="23" s="1"/>
  <c r="R44" i="23"/>
  <c r="Q44" i="23"/>
  <c r="P44" i="23"/>
  <c r="J44" i="23"/>
  <c r="G44" i="23"/>
  <c r="E44" i="23"/>
  <c r="D44" i="23"/>
  <c r="C44" i="23"/>
  <c r="V43" i="23"/>
  <c r="T43" i="23"/>
  <c r="U43" i="23" s="1"/>
  <c r="R43" i="23"/>
  <c r="Q43" i="23"/>
  <c r="P43" i="23"/>
  <c r="J43" i="23"/>
  <c r="G43" i="23"/>
  <c r="H44" i="23" s="1"/>
  <c r="E43" i="23"/>
  <c r="F44" i="23" s="1"/>
  <c r="D43" i="23"/>
  <c r="C43" i="23"/>
  <c r="V42" i="23"/>
  <c r="T42" i="23"/>
  <c r="R42" i="23"/>
  <c r="Q42" i="23"/>
  <c r="P42" i="23"/>
  <c r="J42" i="23"/>
  <c r="G42" i="23"/>
  <c r="E42" i="23"/>
  <c r="D42" i="23"/>
  <c r="C42" i="23"/>
  <c r="V41" i="23"/>
  <c r="T41" i="23"/>
  <c r="U42" i="23" s="1"/>
  <c r="R41" i="23"/>
  <c r="S41" i="23" s="1"/>
  <c r="Q41" i="23"/>
  <c r="P41" i="23"/>
  <c r="J41" i="23"/>
  <c r="G41" i="23"/>
  <c r="E41" i="23"/>
  <c r="D41" i="23"/>
  <c r="C41" i="23"/>
  <c r="V40" i="23"/>
  <c r="T40" i="23"/>
  <c r="R40" i="23"/>
  <c r="Q40" i="23"/>
  <c r="P40" i="23"/>
  <c r="J40" i="23"/>
  <c r="G40" i="23"/>
  <c r="H40" i="23" s="1"/>
  <c r="E40" i="23"/>
  <c r="D40" i="23"/>
  <c r="C40" i="23"/>
  <c r="V39" i="23"/>
  <c r="T39" i="23"/>
  <c r="R39" i="23"/>
  <c r="Q39" i="23"/>
  <c r="P39" i="23"/>
  <c r="J39" i="23"/>
  <c r="G39" i="23"/>
  <c r="E39" i="23"/>
  <c r="D39" i="23"/>
  <c r="C39" i="23"/>
  <c r="V38" i="23"/>
  <c r="T38" i="23"/>
  <c r="U38" i="23" s="1"/>
  <c r="R38" i="23"/>
  <c r="Q38" i="23"/>
  <c r="P38" i="23"/>
  <c r="J38" i="23"/>
  <c r="G38" i="23"/>
  <c r="H39" i="23" s="1"/>
  <c r="E38" i="23"/>
  <c r="D38" i="23"/>
  <c r="C38" i="23"/>
  <c r="V37" i="23"/>
  <c r="T37" i="23"/>
  <c r="S37" i="23"/>
  <c r="R37" i="23"/>
  <c r="Q37" i="23"/>
  <c r="P37" i="23"/>
  <c r="J37" i="23"/>
  <c r="G37" i="23"/>
  <c r="H37" i="23" s="1"/>
  <c r="E37" i="23"/>
  <c r="F37" i="23" s="1"/>
  <c r="D37" i="23"/>
  <c r="C37" i="23"/>
  <c r="V36" i="23"/>
  <c r="T36" i="23"/>
  <c r="U36" i="23" s="1"/>
  <c r="R36" i="23"/>
  <c r="Q36" i="23"/>
  <c r="P36" i="23"/>
  <c r="J36" i="23"/>
  <c r="G36" i="23"/>
  <c r="H36" i="23" s="1"/>
  <c r="E36" i="23"/>
  <c r="D36" i="23"/>
  <c r="C36" i="23"/>
  <c r="V35" i="23"/>
  <c r="T35" i="23"/>
  <c r="R35" i="23"/>
  <c r="Q35" i="23"/>
  <c r="P35" i="23"/>
  <c r="J35" i="23"/>
  <c r="G35" i="23"/>
  <c r="E35" i="23"/>
  <c r="F36" i="23" s="1"/>
  <c r="D35" i="23"/>
  <c r="C35" i="23"/>
  <c r="V34" i="23"/>
  <c r="T34" i="23"/>
  <c r="U34" i="23" s="1"/>
  <c r="R34" i="23"/>
  <c r="Q34" i="23"/>
  <c r="P34" i="23"/>
  <c r="J34" i="23"/>
  <c r="G34" i="23"/>
  <c r="F34" i="23"/>
  <c r="E34" i="23"/>
  <c r="D34" i="23"/>
  <c r="C34" i="23"/>
  <c r="V33" i="23"/>
  <c r="T33" i="23"/>
  <c r="R33" i="23"/>
  <c r="S33" i="23" s="1"/>
  <c r="Q33" i="23"/>
  <c r="P33" i="23"/>
  <c r="J33" i="23"/>
  <c r="H33" i="23"/>
  <c r="G33" i="23"/>
  <c r="E33" i="23"/>
  <c r="D33" i="23"/>
  <c r="C33" i="23"/>
  <c r="V32" i="23"/>
  <c r="T32" i="23"/>
  <c r="R32" i="23"/>
  <c r="S32" i="23" s="1"/>
  <c r="Q32" i="23"/>
  <c r="P32" i="23"/>
  <c r="J32" i="23"/>
  <c r="G32" i="23"/>
  <c r="E32" i="23"/>
  <c r="D32" i="23"/>
  <c r="C32" i="23"/>
  <c r="V31" i="23"/>
  <c r="T31" i="23"/>
  <c r="U31" i="23" s="1"/>
  <c r="R31" i="23"/>
  <c r="Q31" i="23"/>
  <c r="P31" i="23"/>
  <c r="J31" i="23"/>
  <c r="G31" i="23"/>
  <c r="E31" i="23"/>
  <c r="D31" i="23"/>
  <c r="C31" i="23"/>
  <c r="V30" i="23"/>
  <c r="T30" i="23"/>
  <c r="R30" i="23"/>
  <c r="Q30" i="23"/>
  <c r="P30" i="23"/>
  <c r="J30" i="23"/>
  <c r="G30" i="23"/>
  <c r="E30" i="23"/>
  <c r="D30" i="23"/>
  <c r="C30" i="23"/>
  <c r="V29" i="23"/>
  <c r="T29" i="23"/>
  <c r="U29" i="23" s="1"/>
  <c r="R29" i="23"/>
  <c r="Q29" i="23"/>
  <c r="P29" i="23"/>
  <c r="J29" i="23"/>
  <c r="G29" i="23"/>
  <c r="H30" i="23" s="1"/>
  <c r="E29" i="23"/>
  <c r="F29" i="23" s="1"/>
  <c r="D29" i="23"/>
  <c r="C29" i="23"/>
  <c r="V28" i="23"/>
  <c r="T28" i="23"/>
  <c r="R28" i="23"/>
  <c r="Q28" i="23"/>
  <c r="P28" i="23"/>
  <c r="J28" i="23"/>
  <c r="G28" i="23"/>
  <c r="H29" i="23" s="1"/>
  <c r="E28" i="23"/>
  <c r="D28" i="23"/>
  <c r="C28" i="23"/>
  <c r="V27" i="23"/>
  <c r="T27" i="23"/>
  <c r="U28" i="23" s="1"/>
  <c r="R27" i="23"/>
  <c r="S27" i="23" s="1"/>
  <c r="Q27" i="23"/>
  <c r="P27" i="23"/>
  <c r="J27" i="23"/>
  <c r="G27" i="23"/>
  <c r="E27" i="23"/>
  <c r="F28" i="23" s="1"/>
  <c r="D27" i="23"/>
  <c r="C27" i="23"/>
  <c r="V26" i="23"/>
  <c r="T26" i="23"/>
  <c r="R26" i="23"/>
  <c r="Q26" i="23"/>
  <c r="P26" i="23"/>
  <c r="J26" i="23"/>
  <c r="G26" i="23"/>
  <c r="H27" i="23" s="1"/>
  <c r="E26" i="23"/>
  <c r="D26" i="23"/>
  <c r="C26" i="23"/>
  <c r="V25" i="23"/>
  <c r="T25" i="23"/>
  <c r="R25" i="23"/>
  <c r="Q25" i="23"/>
  <c r="P25" i="23"/>
  <c r="J25" i="23"/>
  <c r="G25" i="23"/>
  <c r="E25" i="23"/>
  <c r="D25" i="23"/>
  <c r="C25" i="23"/>
  <c r="V24" i="23"/>
  <c r="T24" i="23"/>
  <c r="R24" i="23"/>
  <c r="Q24" i="23"/>
  <c r="P24" i="23"/>
  <c r="J24" i="23"/>
  <c r="G24" i="23"/>
  <c r="E24" i="23"/>
  <c r="D24" i="23"/>
  <c r="C24" i="23"/>
  <c r="V23" i="23"/>
  <c r="T23" i="23"/>
  <c r="U24" i="23" s="1"/>
  <c r="R23" i="23"/>
  <c r="Q23" i="23"/>
  <c r="P23" i="23"/>
  <c r="J23" i="23"/>
  <c r="H23" i="23"/>
  <c r="G23" i="23"/>
  <c r="E23" i="23"/>
  <c r="F24" i="23" s="1"/>
  <c r="D23" i="23"/>
  <c r="C23" i="23"/>
  <c r="V22" i="23"/>
  <c r="T22" i="23"/>
  <c r="U22" i="23" s="1"/>
  <c r="R22" i="23"/>
  <c r="S22" i="23" s="1"/>
  <c r="Q22" i="23"/>
  <c r="P22" i="23"/>
  <c r="J22" i="23"/>
  <c r="G22" i="23"/>
  <c r="H22" i="23" s="1"/>
  <c r="E22" i="23"/>
  <c r="F22" i="23" s="1"/>
  <c r="D22" i="23"/>
  <c r="C22" i="23"/>
  <c r="V21" i="23"/>
  <c r="T21" i="23"/>
  <c r="U21" i="23" s="1"/>
  <c r="R21" i="23"/>
  <c r="Q21" i="23"/>
  <c r="P21" i="23"/>
  <c r="J21" i="23"/>
  <c r="G21" i="23"/>
  <c r="E21" i="23"/>
  <c r="F21" i="23" s="1"/>
  <c r="D21" i="23"/>
  <c r="C21" i="23"/>
  <c r="V20" i="23"/>
  <c r="T20" i="23"/>
  <c r="R20" i="23"/>
  <c r="S20" i="23" s="1"/>
  <c r="Q20" i="23"/>
  <c r="P20" i="23"/>
  <c r="J20" i="23"/>
  <c r="G20" i="23"/>
  <c r="E20" i="23"/>
  <c r="D20" i="23"/>
  <c r="C20" i="23"/>
  <c r="V19" i="23"/>
  <c r="T19" i="23"/>
  <c r="U20" i="23" s="1"/>
  <c r="R19" i="23"/>
  <c r="S19" i="23" s="1"/>
  <c r="Q19" i="23"/>
  <c r="P19" i="23"/>
  <c r="J19" i="23"/>
  <c r="G19" i="23"/>
  <c r="H20" i="23" s="1"/>
  <c r="E19" i="23"/>
  <c r="F20" i="23" s="1"/>
  <c r="D19" i="23"/>
  <c r="C19" i="23"/>
  <c r="V18" i="23"/>
  <c r="T18" i="23"/>
  <c r="U18" i="23" s="1"/>
  <c r="R18" i="23"/>
  <c r="Q18" i="23"/>
  <c r="P18" i="23"/>
  <c r="J18" i="23"/>
  <c r="G18" i="23"/>
  <c r="E18" i="23"/>
  <c r="D18" i="23"/>
  <c r="C18" i="23"/>
  <c r="V17" i="23"/>
  <c r="T17" i="23"/>
  <c r="S17" i="23"/>
  <c r="R17" i="23"/>
  <c r="Q17" i="23"/>
  <c r="P17" i="23"/>
  <c r="J17" i="23"/>
  <c r="G17" i="23"/>
  <c r="H18" i="23" s="1"/>
  <c r="E17" i="23"/>
  <c r="F17" i="23" s="1"/>
  <c r="D17" i="23"/>
  <c r="C17" i="23"/>
  <c r="V16" i="23"/>
  <c r="T16" i="23"/>
  <c r="S16" i="23"/>
  <c r="R16" i="23"/>
  <c r="P16" i="23"/>
  <c r="J16" i="23"/>
  <c r="H16" i="23"/>
  <c r="G16" i="23"/>
  <c r="E16" i="23"/>
  <c r="C16" i="23"/>
  <c r="V15" i="23"/>
  <c r="T15" i="23"/>
  <c r="U16" i="23" s="1"/>
  <c r="S15" i="23"/>
  <c r="R15" i="23"/>
  <c r="P15" i="23"/>
  <c r="J15" i="23"/>
  <c r="H15" i="23"/>
  <c r="G15" i="23"/>
  <c r="E15" i="23"/>
  <c r="F15" i="23" s="1"/>
  <c r="C15" i="23"/>
  <c r="V14" i="23"/>
  <c r="T14" i="23"/>
  <c r="S14" i="23"/>
  <c r="R14" i="23"/>
  <c r="P14" i="23"/>
  <c r="J14" i="23"/>
  <c r="H14" i="23"/>
  <c r="G14" i="23"/>
  <c r="E14" i="23"/>
  <c r="C14" i="23"/>
  <c r="V13" i="23"/>
  <c r="T13" i="23"/>
  <c r="U13" i="23" s="1"/>
  <c r="S13" i="23"/>
  <c r="R13" i="23"/>
  <c r="P13" i="23"/>
  <c r="J13" i="23"/>
  <c r="G13" i="23"/>
  <c r="E13" i="23"/>
  <c r="F14" i="23" s="1"/>
  <c r="C13" i="23"/>
  <c r="V12" i="23"/>
  <c r="T12" i="23"/>
  <c r="R12" i="23"/>
  <c r="P12" i="23"/>
  <c r="J12" i="23"/>
  <c r="G12" i="23"/>
  <c r="H12" i="23" s="1"/>
  <c r="E12" i="23"/>
  <c r="C12" i="23"/>
  <c r="V11" i="23"/>
  <c r="T11" i="23"/>
  <c r="R11" i="23"/>
  <c r="P11" i="23"/>
  <c r="J11" i="23"/>
  <c r="G11" i="23"/>
  <c r="E11" i="23"/>
  <c r="F12" i="23" s="1"/>
  <c r="C11" i="23"/>
  <c r="V10" i="23"/>
  <c r="R10" i="23"/>
  <c r="S10" i="23" s="1"/>
  <c r="P10" i="23"/>
  <c r="J10" i="23"/>
  <c r="E10" i="23"/>
  <c r="F10" i="23" s="1"/>
  <c r="C10" i="23"/>
  <c r="V9" i="23"/>
  <c r="R9" i="23"/>
  <c r="S9" i="23" s="1"/>
  <c r="P9" i="23"/>
  <c r="J9" i="23"/>
  <c r="E9" i="23"/>
  <c r="F9" i="23" s="1"/>
  <c r="C9" i="23"/>
  <c r="V8" i="23"/>
  <c r="R8" i="23"/>
  <c r="S8" i="23" s="1"/>
  <c r="P8" i="23"/>
  <c r="J8" i="23"/>
  <c r="E8" i="23"/>
  <c r="F8" i="23" s="1"/>
  <c r="C8" i="23"/>
  <c r="V7" i="23"/>
  <c r="R7" i="23"/>
  <c r="P7" i="23"/>
  <c r="J7" i="23"/>
  <c r="E7" i="23"/>
  <c r="C7" i="23"/>
  <c r="V6" i="23"/>
  <c r="P6" i="23"/>
  <c r="J6" i="23"/>
  <c r="C6" i="23"/>
  <c r="V5" i="23"/>
  <c r="J5" i="23"/>
  <c r="T113" i="34"/>
  <c r="R113" i="34"/>
  <c r="S113" i="34" s="1"/>
  <c r="Q113" i="34"/>
  <c r="P113" i="34"/>
  <c r="T112" i="34"/>
  <c r="U112" i="34" s="1"/>
  <c r="R112" i="34"/>
  <c r="Q112" i="34"/>
  <c r="P112" i="34"/>
  <c r="J112" i="34"/>
  <c r="G112" i="34"/>
  <c r="E112" i="34"/>
  <c r="D112" i="34"/>
  <c r="C112" i="34"/>
  <c r="T111" i="34"/>
  <c r="R111" i="34"/>
  <c r="S111" i="34" s="1"/>
  <c r="Q111" i="34"/>
  <c r="P111" i="34"/>
  <c r="J111" i="34"/>
  <c r="G111" i="34"/>
  <c r="H111" i="34" s="1"/>
  <c r="E111" i="34"/>
  <c r="F111" i="34" s="1"/>
  <c r="D111" i="34"/>
  <c r="C111" i="34"/>
  <c r="T110" i="34"/>
  <c r="U111" i="34" s="1"/>
  <c r="R110" i="34"/>
  <c r="S110" i="34" s="1"/>
  <c r="Q110" i="34"/>
  <c r="P110" i="34"/>
  <c r="J110" i="34"/>
  <c r="G110" i="34"/>
  <c r="E110" i="34"/>
  <c r="D110" i="34"/>
  <c r="C110" i="34"/>
  <c r="T109" i="34"/>
  <c r="R109" i="34"/>
  <c r="Q109" i="34"/>
  <c r="P109" i="34"/>
  <c r="J109" i="34"/>
  <c r="G109" i="34"/>
  <c r="E109" i="34"/>
  <c r="D109" i="34"/>
  <c r="C109" i="34"/>
  <c r="T108" i="34"/>
  <c r="U108" i="34" s="1"/>
  <c r="R108" i="34"/>
  <c r="Q108" i="34"/>
  <c r="P108" i="34"/>
  <c r="J108" i="34"/>
  <c r="G108" i="34"/>
  <c r="E108" i="34"/>
  <c r="F109" i="34" s="1"/>
  <c r="D108" i="34"/>
  <c r="C108" i="34"/>
  <c r="T107" i="34"/>
  <c r="U107" i="34" s="1"/>
  <c r="R107" i="34"/>
  <c r="S107" i="34" s="1"/>
  <c r="Q107" i="34"/>
  <c r="P107" i="34"/>
  <c r="J107" i="34"/>
  <c r="G107" i="34"/>
  <c r="H107" i="34" s="1"/>
  <c r="E107" i="34"/>
  <c r="D107" i="34"/>
  <c r="C107" i="34"/>
  <c r="T106" i="34"/>
  <c r="R106" i="34"/>
  <c r="Q106" i="34"/>
  <c r="P106" i="34"/>
  <c r="J106" i="34"/>
  <c r="G106" i="34"/>
  <c r="E106" i="34"/>
  <c r="F106" i="34" s="1"/>
  <c r="D106" i="34"/>
  <c r="C106" i="34"/>
  <c r="T105" i="34"/>
  <c r="R105" i="34"/>
  <c r="S106" i="34" s="1"/>
  <c r="Q105" i="34"/>
  <c r="P105" i="34"/>
  <c r="J105" i="34"/>
  <c r="G105" i="34"/>
  <c r="E105" i="34"/>
  <c r="F105" i="34" s="1"/>
  <c r="D105" i="34"/>
  <c r="C105" i="34"/>
  <c r="U104" i="34"/>
  <c r="T104" i="34"/>
  <c r="R104" i="34"/>
  <c r="Q104" i="34"/>
  <c r="P104" i="34"/>
  <c r="J104" i="34"/>
  <c r="G104" i="34"/>
  <c r="E104" i="34"/>
  <c r="F104" i="34" s="1"/>
  <c r="D104" i="34"/>
  <c r="C104" i="34"/>
  <c r="U103" i="34"/>
  <c r="T103" i="34"/>
  <c r="R103" i="34"/>
  <c r="Q103" i="34"/>
  <c r="P103" i="34"/>
  <c r="J103" i="34"/>
  <c r="G103" i="34"/>
  <c r="E103" i="34"/>
  <c r="D103" i="34"/>
  <c r="C103" i="34"/>
  <c r="T102" i="34"/>
  <c r="R102" i="34"/>
  <c r="S102" i="34" s="1"/>
  <c r="Q102" i="34"/>
  <c r="P102" i="34"/>
  <c r="J102" i="34"/>
  <c r="G102" i="34"/>
  <c r="E102" i="34"/>
  <c r="F102" i="34" s="1"/>
  <c r="D102" i="34"/>
  <c r="C102" i="34"/>
  <c r="T101" i="34"/>
  <c r="U101" i="34" s="1"/>
  <c r="R101" i="34"/>
  <c r="Q101" i="34"/>
  <c r="P101" i="34"/>
  <c r="J101" i="34"/>
  <c r="G101" i="34"/>
  <c r="E101" i="34"/>
  <c r="D101" i="34"/>
  <c r="C101" i="34"/>
  <c r="T100" i="34"/>
  <c r="R100" i="34"/>
  <c r="Q100" i="34"/>
  <c r="P100" i="34"/>
  <c r="J100" i="34"/>
  <c r="G100" i="34"/>
  <c r="E100" i="34"/>
  <c r="F101" i="34" s="1"/>
  <c r="D100" i="34"/>
  <c r="C100" i="34"/>
  <c r="T99" i="34"/>
  <c r="U100" i="34" s="1"/>
  <c r="R99" i="34"/>
  <c r="S99" i="34" s="1"/>
  <c r="Q99" i="34"/>
  <c r="P99" i="34"/>
  <c r="J99" i="34"/>
  <c r="G99" i="34"/>
  <c r="H99" i="34" s="1"/>
  <c r="E99" i="34"/>
  <c r="D99" i="34"/>
  <c r="C99" i="34"/>
  <c r="T98" i="34"/>
  <c r="U98" i="34" s="1"/>
  <c r="R98" i="34"/>
  <c r="Q98" i="34"/>
  <c r="P98" i="34"/>
  <c r="J98" i="34"/>
  <c r="G98" i="34"/>
  <c r="E98" i="34"/>
  <c r="F98" i="34" s="1"/>
  <c r="D98" i="34"/>
  <c r="C98" i="34"/>
  <c r="T97" i="34"/>
  <c r="R97" i="34"/>
  <c r="S98" i="34" s="1"/>
  <c r="Q97" i="34"/>
  <c r="P97" i="34"/>
  <c r="J97" i="34"/>
  <c r="G97" i="34"/>
  <c r="E97" i="34"/>
  <c r="F97" i="34" s="1"/>
  <c r="D97" i="34"/>
  <c r="C97" i="34"/>
  <c r="U96" i="34"/>
  <c r="T96" i="34"/>
  <c r="R96" i="34"/>
  <c r="Q96" i="34"/>
  <c r="P96" i="34"/>
  <c r="J96" i="34"/>
  <c r="G96" i="34"/>
  <c r="E96" i="34"/>
  <c r="F96" i="34" s="1"/>
  <c r="D96" i="34"/>
  <c r="C96" i="34"/>
  <c r="T95" i="34"/>
  <c r="R95" i="34"/>
  <c r="S95" i="34" s="1"/>
  <c r="Q95" i="34"/>
  <c r="P95" i="34"/>
  <c r="J95" i="34"/>
  <c r="G95" i="34"/>
  <c r="H95" i="34" s="1"/>
  <c r="E95" i="34"/>
  <c r="D95" i="34"/>
  <c r="C95" i="34"/>
  <c r="T94" i="34"/>
  <c r="U94" i="34" s="1"/>
  <c r="R94" i="34"/>
  <c r="Q94" i="34"/>
  <c r="P94" i="34"/>
  <c r="J94" i="34"/>
  <c r="G94" i="34"/>
  <c r="E94" i="34"/>
  <c r="F94" i="34" s="1"/>
  <c r="D94" i="34"/>
  <c r="C94" i="34"/>
  <c r="T93" i="34"/>
  <c r="R93" i="34"/>
  <c r="S94" i="34" s="1"/>
  <c r="Q93" i="34"/>
  <c r="P93" i="34"/>
  <c r="J93" i="34"/>
  <c r="G93" i="34"/>
  <c r="E93" i="34"/>
  <c r="F93" i="34" s="1"/>
  <c r="D93" i="34"/>
  <c r="C93" i="34"/>
  <c r="U92" i="34"/>
  <c r="T92" i="34"/>
  <c r="R92" i="34"/>
  <c r="Q92" i="34"/>
  <c r="P92" i="34"/>
  <c r="J92" i="34"/>
  <c r="G92" i="34"/>
  <c r="E92" i="34"/>
  <c r="F92" i="34" s="1"/>
  <c r="D92" i="34"/>
  <c r="C92" i="34"/>
  <c r="U91" i="34"/>
  <c r="T91" i="34"/>
  <c r="R91" i="34"/>
  <c r="Q91" i="34"/>
  <c r="P91" i="34"/>
  <c r="J91" i="34"/>
  <c r="G91" i="34"/>
  <c r="E91" i="34"/>
  <c r="D91" i="34"/>
  <c r="C91" i="34"/>
  <c r="T90" i="34"/>
  <c r="R90" i="34"/>
  <c r="S90" i="34" s="1"/>
  <c r="Q90" i="34"/>
  <c r="P90" i="34"/>
  <c r="J90" i="34"/>
  <c r="G90" i="34"/>
  <c r="E90" i="34"/>
  <c r="F90" i="34" s="1"/>
  <c r="D90" i="34"/>
  <c r="C90" i="34"/>
  <c r="T89" i="34"/>
  <c r="U89" i="34" s="1"/>
  <c r="R89" i="34"/>
  <c r="Q89" i="34"/>
  <c r="P89" i="34"/>
  <c r="J89" i="34"/>
  <c r="G89" i="34"/>
  <c r="E89" i="34"/>
  <c r="D89" i="34"/>
  <c r="C89" i="34"/>
  <c r="U88" i="34"/>
  <c r="T88" i="34"/>
  <c r="R88" i="34"/>
  <c r="Q88" i="34"/>
  <c r="P88" i="34"/>
  <c r="J88" i="34"/>
  <c r="G88" i="34"/>
  <c r="H88" i="34" s="1"/>
  <c r="F88" i="34"/>
  <c r="E88" i="34"/>
  <c r="F89" i="34" s="1"/>
  <c r="D88" i="34"/>
  <c r="C88" i="34"/>
  <c r="T87" i="34"/>
  <c r="U87" i="34" s="1"/>
  <c r="R87" i="34"/>
  <c r="Q87" i="34"/>
  <c r="P87" i="34"/>
  <c r="J87" i="34"/>
  <c r="G87" i="34"/>
  <c r="E87" i="34"/>
  <c r="F87" i="34" s="1"/>
  <c r="D87" i="34"/>
  <c r="C87" i="34"/>
  <c r="T86" i="34"/>
  <c r="R86" i="34"/>
  <c r="S86" i="34" s="1"/>
  <c r="Q86" i="34"/>
  <c r="P86" i="34"/>
  <c r="J86" i="34"/>
  <c r="G86" i="34"/>
  <c r="E86" i="34"/>
  <c r="D86" i="34"/>
  <c r="C86" i="34"/>
  <c r="T85" i="34"/>
  <c r="U85" i="34" s="1"/>
  <c r="R85" i="34"/>
  <c r="Q85" i="34"/>
  <c r="P85" i="34"/>
  <c r="J85" i="34"/>
  <c r="G85" i="34"/>
  <c r="E85" i="34"/>
  <c r="F85" i="34" s="1"/>
  <c r="D85" i="34"/>
  <c r="C85" i="34"/>
  <c r="T84" i="34"/>
  <c r="U84" i="34" s="1"/>
  <c r="R84" i="34"/>
  <c r="Q84" i="34"/>
  <c r="P84" i="34"/>
  <c r="J84" i="34"/>
  <c r="G84" i="34"/>
  <c r="H84" i="34" s="1"/>
  <c r="E84" i="34"/>
  <c r="D84" i="34"/>
  <c r="C84" i="34"/>
  <c r="T83" i="34"/>
  <c r="R83" i="34"/>
  <c r="Q83" i="34"/>
  <c r="P83" i="34"/>
  <c r="J83" i="34"/>
  <c r="G83" i="34"/>
  <c r="E83" i="34"/>
  <c r="D83" i="34"/>
  <c r="C83" i="34"/>
  <c r="T82" i="34"/>
  <c r="R82" i="34"/>
  <c r="S82" i="34" s="1"/>
  <c r="Q82" i="34"/>
  <c r="P82" i="34"/>
  <c r="J82" i="34"/>
  <c r="G82" i="34"/>
  <c r="E82" i="34"/>
  <c r="F82" i="34" s="1"/>
  <c r="D82" i="34"/>
  <c r="C82" i="34"/>
  <c r="T81" i="34"/>
  <c r="U81" i="34" s="1"/>
  <c r="R81" i="34"/>
  <c r="Q81" i="34"/>
  <c r="P81" i="34"/>
  <c r="J81" i="34"/>
  <c r="G81" i="34"/>
  <c r="E81" i="34"/>
  <c r="D81" i="34"/>
  <c r="C81" i="34"/>
  <c r="U80" i="34"/>
  <c r="T80" i="34"/>
  <c r="R80" i="34"/>
  <c r="Q80" i="34"/>
  <c r="P80" i="34"/>
  <c r="J80" i="34"/>
  <c r="G80" i="34"/>
  <c r="F80" i="34"/>
  <c r="E80" i="34"/>
  <c r="F81" i="34" s="1"/>
  <c r="D80" i="34"/>
  <c r="C80" i="34"/>
  <c r="T79" i="34"/>
  <c r="R79" i="34"/>
  <c r="Q79" i="34"/>
  <c r="P79" i="34"/>
  <c r="J79" i="34"/>
  <c r="G79" i="34"/>
  <c r="E79" i="34"/>
  <c r="D79" i="34"/>
  <c r="C79" i="34"/>
  <c r="T78" i="34"/>
  <c r="R78" i="34"/>
  <c r="S78" i="34" s="1"/>
  <c r="Q78" i="34"/>
  <c r="P78" i="34"/>
  <c r="J78" i="34"/>
  <c r="G78" i="34"/>
  <c r="E78" i="34"/>
  <c r="F78" i="34" s="1"/>
  <c r="D78" i="34"/>
  <c r="C78" i="34"/>
  <c r="T77" i="34"/>
  <c r="U77" i="34" s="1"/>
  <c r="R77" i="34"/>
  <c r="Q77" i="34"/>
  <c r="P77" i="34"/>
  <c r="J77" i="34"/>
  <c r="G77" i="34"/>
  <c r="E77" i="34"/>
  <c r="D77" i="34"/>
  <c r="C77" i="34"/>
  <c r="U76" i="34"/>
  <c r="T76" i="34"/>
  <c r="R76" i="34"/>
  <c r="Q76" i="34"/>
  <c r="P76" i="34"/>
  <c r="J76" i="34"/>
  <c r="G76" i="34"/>
  <c r="H76" i="34" s="1"/>
  <c r="F76" i="34"/>
  <c r="E76" i="34"/>
  <c r="F77" i="34" s="1"/>
  <c r="D76" i="34"/>
  <c r="C76" i="34"/>
  <c r="T75" i="34"/>
  <c r="U75" i="34" s="1"/>
  <c r="R75" i="34"/>
  <c r="Q75" i="34"/>
  <c r="P75" i="34"/>
  <c r="J75" i="34"/>
  <c r="G75" i="34"/>
  <c r="E75" i="34"/>
  <c r="D75" i="34"/>
  <c r="C75" i="34"/>
  <c r="T74" i="34"/>
  <c r="R74" i="34"/>
  <c r="S74" i="34" s="1"/>
  <c r="Q74" i="34"/>
  <c r="P74" i="34"/>
  <c r="J74" i="34"/>
  <c r="G74" i="34"/>
  <c r="E74" i="34"/>
  <c r="D74" i="34"/>
  <c r="C74" i="34"/>
  <c r="T73" i="34"/>
  <c r="U73" i="34" s="1"/>
  <c r="R73" i="34"/>
  <c r="Q73" i="34"/>
  <c r="P73" i="34"/>
  <c r="J73" i="34"/>
  <c r="G73" i="34"/>
  <c r="E73" i="34"/>
  <c r="F73" i="34" s="1"/>
  <c r="D73" i="34"/>
  <c r="C73" i="34"/>
  <c r="T72" i="34"/>
  <c r="U72" i="34" s="1"/>
  <c r="R72" i="34"/>
  <c r="Q72" i="34"/>
  <c r="P72" i="34"/>
  <c r="J72" i="34"/>
  <c r="G72" i="34"/>
  <c r="H72" i="34" s="1"/>
  <c r="F72" i="34"/>
  <c r="E72" i="34"/>
  <c r="D72" i="34"/>
  <c r="C72" i="34"/>
  <c r="T71" i="34"/>
  <c r="R71" i="34"/>
  <c r="S71" i="34" s="1"/>
  <c r="Q71" i="34"/>
  <c r="P71" i="34"/>
  <c r="J71" i="34"/>
  <c r="G71" i="34"/>
  <c r="H71" i="34" s="1"/>
  <c r="E71" i="34"/>
  <c r="F71" i="34" s="1"/>
  <c r="D71" i="34"/>
  <c r="C71" i="34"/>
  <c r="T70" i="34"/>
  <c r="U71" i="34" s="1"/>
  <c r="S70" i="34"/>
  <c r="R70" i="34"/>
  <c r="Q70" i="34"/>
  <c r="P70" i="34"/>
  <c r="J70" i="34"/>
  <c r="G70" i="34"/>
  <c r="E70" i="34"/>
  <c r="D70" i="34"/>
  <c r="C70" i="34"/>
  <c r="T69" i="34"/>
  <c r="U69" i="34" s="1"/>
  <c r="R69" i="34"/>
  <c r="Q69" i="34"/>
  <c r="P69" i="34"/>
  <c r="J69" i="34"/>
  <c r="G69" i="34"/>
  <c r="E69" i="34"/>
  <c r="F69" i="34" s="1"/>
  <c r="D69" i="34"/>
  <c r="C69" i="34"/>
  <c r="U68" i="34"/>
  <c r="T68" i="34"/>
  <c r="R68" i="34"/>
  <c r="Q68" i="34"/>
  <c r="P68" i="34"/>
  <c r="J68" i="34"/>
  <c r="G68" i="34"/>
  <c r="H68" i="34" s="1"/>
  <c r="E68" i="34"/>
  <c r="D68" i="34"/>
  <c r="C68" i="34"/>
  <c r="T67" i="34"/>
  <c r="R67" i="34"/>
  <c r="Q67" i="34"/>
  <c r="P67" i="34"/>
  <c r="J67" i="34"/>
  <c r="G67" i="34"/>
  <c r="E67" i="34"/>
  <c r="F67" i="34" s="1"/>
  <c r="D67" i="34"/>
  <c r="C67" i="34"/>
  <c r="T66" i="34"/>
  <c r="R66" i="34"/>
  <c r="S66" i="34" s="1"/>
  <c r="Q66" i="34"/>
  <c r="P66" i="34"/>
  <c r="J66" i="34"/>
  <c r="G66" i="34"/>
  <c r="E66" i="34"/>
  <c r="D66" i="34"/>
  <c r="C66" i="34"/>
  <c r="T65" i="34"/>
  <c r="U65" i="34" s="1"/>
  <c r="R65" i="34"/>
  <c r="Q65" i="34"/>
  <c r="P65" i="34"/>
  <c r="J65" i="34"/>
  <c r="G65" i="34"/>
  <c r="E65" i="34"/>
  <c r="F65" i="34" s="1"/>
  <c r="D65" i="34"/>
  <c r="C65" i="34"/>
  <c r="T64" i="34"/>
  <c r="U64" i="34" s="1"/>
  <c r="R64" i="34"/>
  <c r="Q64" i="34"/>
  <c r="P64" i="34"/>
  <c r="J64" i="34"/>
  <c r="G64" i="34"/>
  <c r="E64" i="34"/>
  <c r="D64" i="34"/>
  <c r="C64" i="34"/>
  <c r="T63" i="34"/>
  <c r="R63" i="34"/>
  <c r="Q63" i="34"/>
  <c r="P63" i="34"/>
  <c r="J63" i="34"/>
  <c r="G63" i="34"/>
  <c r="E63" i="34"/>
  <c r="F64" i="34" s="1"/>
  <c r="D63" i="34"/>
  <c r="C63" i="34"/>
  <c r="T62" i="34"/>
  <c r="R62" i="34"/>
  <c r="S62" i="34" s="1"/>
  <c r="Q62" i="34"/>
  <c r="P62" i="34"/>
  <c r="J62" i="34"/>
  <c r="G62" i="34"/>
  <c r="E62" i="34"/>
  <c r="D62" i="34"/>
  <c r="C62" i="34"/>
  <c r="T61" i="34"/>
  <c r="U61" i="34" s="1"/>
  <c r="R61" i="34"/>
  <c r="Q61" i="34"/>
  <c r="P61" i="34"/>
  <c r="J61" i="34"/>
  <c r="G61" i="34"/>
  <c r="E61" i="34"/>
  <c r="F61" i="34" s="1"/>
  <c r="D61" i="34"/>
  <c r="C61" i="34"/>
  <c r="T60" i="34"/>
  <c r="U60" i="34" s="1"/>
  <c r="R60" i="34"/>
  <c r="Q60" i="34"/>
  <c r="P60" i="34"/>
  <c r="J60" i="34"/>
  <c r="G60" i="34"/>
  <c r="H60" i="34" s="1"/>
  <c r="F60" i="34"/>
  <c r="E60" i="34"/>
  <c r="D60" i="34"/>
  <c r="C60" i="34"/>
  <c r="T59" i="34"/>
  <c r="R59" i="34"/>
  <c r="S59" i="34" s="1"/>
  <c r="Q59" i="34"/>
  <c r="P59" i="34"/>
  <c r="J59" i="34"/>
  <c r="G59" i="34"/>
  <c r="H59" i="34" s="1"/>
  <c r="E59" i="34"/>
  <c r="D59" i="34"/>
  <c r="C59" i="34"/>
  <c r="T58" i="34"/>
  <c r="U59" i="34" s="1"/>
  <c r="S58" i="34"/>
  <c r="R58" i="34"/>
  <c r="Q58" i="34"/>
  <c r="P58" i="34"/>
  <c r="J58" i="34"/>
  <c r="G58" i="34"/>
  <c r="E58" i="34"/>
  <c r="D58" i="34"/>
  <c r="C58" i="34"/>
  <c r="T57" i="34"/>
  <c r="U57" i="34" s="1"/>
  <c r="R57" i="34"/>
  <c r="Q57" i="34"/>
  <c r="P57" i="34"/>
  <c r="J57" i="34"/>
  <c r="G57" i="34"/>
  <c r="E57" i="34"/>
  <c r="F57" i="34" s="1"/>
  <c r="D57" i="34"/>
  <c r="C57" i="34"/>
  <c r="T56" i="34"/>
  <c r="R56" i="34"/>
  <c r="Q56" i="34"/>
  <c r="P56" i="34"/>
  <c r="J56" i="34"/>
  <c r="G56" i="34"/>
  <c r="H56" i="34" s="1"/>
  <c r="E56" i="34"/>
  <c r="F56" i="34" s="1"/>
  <c r="D56" i="34"/>
  <c r="C56" i="34"/>
  <c r="T55" i="34"/>
  <c r="U56" i="34" s="1"/>
  <c r="R55" i="34"/>
  <c r="S55" i="34" s="1"/>
  <c r="Q55" i="34"/>
  <c r="P55" i="34"/>
  <c r="J55" i="34"/>
  <c r="G55" i="34"/>
  <c r="H55" i="34" s="1"/>
  <c r="E55" i="34"/>
  <c r="D55" i="34"/>
  <c r="C55" i="34"/>
  <c r="T54" i="34"/>
  <c r="R54" i="34"/>
  <c r="Q54" i="34"/>
  <c r="P54" i="34"/>
  <c r="J54" i="34"/>
  <c r="G54" i="34"/>
  <c r="E54" i="34"/>
  <c r="F54" i="34" s="1"/>
  <c r="D54" i="34"/>
  <c r="C54" i="34"/>
  <c r="T53" i="34"/>
  <c r="R53" i="34"/>
  <c r="S54" i="34" s="1"/>
  <c r="Q53" i="34"/>
  <c r="P53" i="34"/>
  <c r="J53" i="34"/>
  <c r="G53" i="34"/>
  <c r="F53" i="34"/>
  <c r="E53" i="34"/>
  <c r="D53" i="34"/>
  <c r="C53" i="34"/>
  <c r="T52" i="34"/>
  <c r="R52" i="34"/>
  <c r="Q52" i="34"/>
  <c r="P52" i="34"/>
  <c r="J52" i="34"/>
  <c r="G52" i="34"/>
  <c r="H52" i="34" s="1"/>
  <c r="E52" i="34"/>
  <c r="F52" i="34" s="1"/>
  <c r="D52" i="34"/>
  <c r="C52" i="34"/>
  <c r="V51" i="34"/>
  <c r="T51" i="34"/>
  <c r="U51" i="34" s="1"/>
  <c r="R51" i="34"/>
  <c r="Q51" i="34"/>
  <c r="P51" i="34"/>
  <c r="J51" i="34"/>
  <c r="G51" i="34"/>
  <c r="E51" i="34"/>
  <c r="F51" i="34" s="1"/>
  <c r="D51" i="34"/>
  <c r="C51" i="34"/>
  <c r="V50" i="34"/>
  <c r="T50" i="34"/>
  <c r="R50" i="34"/>
  <c r="Q50" i="34"/>
  <c r="P50" i="34"/>
  <c r="J50" i="34"/>
  <c r="G50" i="34"/>
  <c r="E50" i="34"/>
  <c r="D50" i="34"/>
  <c r="C50" i="34"/>
  <c r="V49" i="34"/>
  <c r="T49" i="34"/>
  <c r="R49" i="34"/>
  <c r="S49" i="34" s="1"/>
  <c r="Q49" i="34"/>
  <c r="P49" i="34"/>
  <c r="J49" i="34"/>
  <c r="G49" i="34"/>
  <c r="E49" i="34"/>
  <c r="D49" i="34"/>
  <c r="C49" i="34"/>
  <c r="V48" i="34"/>
  <c r="T48" i="34"/>
  <c r="R48" i="34"/>
  <c r="Q48" i="34"/>
  <c r="P48" i="34"/>
  <c r="J48" i="34"/>
  <c r="G48" i="34"/>
  <c r="E48" i="34"/>
  <c r="F48" i="34" s="1"/>
  <c r="D48" i="34"/>
  <c r="C48" i="34"/>
  <c r="V47" i="34"/>
  <c r="T47" i="34"/>
  <c r="R47" i="34"/>
  <c r="Q47" i="34"/>
  <c r="P47" i="34"/>
  <c r="J47" i="34"/>
  <c r="G47" i="34"/>
  <c r="F47" i="34"/>
  <c r="E47" i="34"/>
  <c r="D47" i="34"/>
  <c r="C47" i="34"/>
  <c r="V46" i="34"/>
  <c r="T46" i="34"/>
  <c r="R46" i="34"/>
  <c r="Q46" i="34"/>
  <c r="P46" i="34"/>
  <c r="J46" i="34"/>
  <c r="G46" i="34"/>
  <c r="E46" i="34"/>
  <c r="D46" i="34"/>
  <c r="C46" i="34"/>
  <c r="V45" i="34"/>
  <c r="T45" i="34"/>
  <c r="U45" i="34" s="1"/>
  <c r="R45" i="34"/>
  <c r="Q45" i="34"/>
  <c r="P45" i="34"/>
  <c r="J45" i="34"/>
  <c r="G45" i="34"/>
  <c r="E45" i="34"/>
  <c r="D45" i="34"/>
  <c r="C45" i="34"/>
  <c r="V44" i="34"/>
  <c r="U44" i="34"/>
  <c r="T44" i="34"/>
  <c r="R44" i="34"/>
  <c r="Q44" i="34"/>
  <c r="P44" i="34"/>
  <c r="J44" i="34"/>
  <c r="G44" i="34"/>
  <c r="H45" i="34" s="1"/>
  <c r="F44" i="34"/>
  <c r="E44" i="34"/>
  <c r="D44" i="34"/>
  <c r="C44" i="34"/>
  <c r="V43" i="34"/>
  <c r="T43" i="34"/>
  <c r="R43" i="34"/>
  <c r="Q43" i="34"/>
  <c r="P43" i="34"/>
  <c r="J43" i="34"/>
  <c r="G43" i="34"/>
  <c r="H43" i="34" s="1"/>
  <c r="E43" i="34"/>
  <c r="D43" i="34"/>
  <c r="C43" i="34"/>
  <c r="V42" i="34"/>
  <c r="T42" i="34"/>
  <c r="U42" i="34" s="1"/>
  <c r="R42" i="34"/>
  <c r="S42" i="34" s="1"/>
  <c r="Q42" i="34"/>
  <c r="P42" i="34"/>
  <c r="J42" i="34"/>
  <c r="G42" i="34"/>
  <c r="H42" i="34" s="1"/>
  <c r="E42" i="34"/>
  <c r="D42" i="34"/>
  <c r="C42" i="34"/>
  <c r="V41" i="34"/>
  <c r="T41" i="34"/>
  <c r="U41" i="34" s="1"/>
  <c r="R41" i="34"/>
  <c r="Q41" i="34"/>
  <c r="P41" i="34"/>
  <c r="J41" i="34"/>
  <c r="G41" i="34"/>
  <c r="E41" i="34"/>
  <c r="D41" i="34"/>
  <c r="C41" i="34"/>
  <c r="V40" i="34"/>
  <c r="T40" i="34"/>
  <c r="U40" i="34" s="1"/>
  <c r="R40" i="34"/>
  <c r="S40" i="34" s="1"/>
  <c r="Q40" i="34"/>
  <c r="P40" i="34"/>
  <c r="J40" i="34"/>
  <c r="G40" i="34"/>
  <c r="E40" i="34"/>
  <c r="D40" i="34"/>
  <c r="C40" i="34"/>
  <c r="V39" i="34"/>
  <c r="T39" i="34"/>
  <c r="R39" i="34"/>
  <c r="S39" i="34" s="1"/>
  <c r="Q39" i="34"/>
  <c r="P39" i="34"/>
  <c r="J39" i="34"/>
  <c r="G39" i="34"/>
  <c r="H40" i="34" s="1"/>
  <c r="E39" i="34"/>
  <c r="F39" i="34" s="1"/>
  <c r="D39" i="34"/>
  <c r="C39" i="34"/>
  <c r="V38" i="34"/>
  <c r="T38" i="34"/>
  <c r="R38" i="34"/>
  <c r="Q38" i="34"/>
  <c r="P38" i="34"/>
  <c r="J38" i="34"/>
  <c r="G38" i="34"/>
  <c r="H38" i="34" s="1"/>
  <c r="E38" i="34"/>
  <c r="D38" i="34"/>
  <c r="C38" i="34"/>
  <c r="V37" i="34"/>
  <c r="T37" i="34"/>
  <c r="U37" i="34" s="1"/>
  <c r="R37" i="34"/>
  <c r="Q37" i="34"/>
  <c r="P37" i="34"/>
  <c r="J37" i="34"/>
  <c r="G37" i="34"/>
  <c r="E37" i="34"/>
  <c r="D37" i="34"/>
  <c r="C37" i="34"/>
  <c r="V36" i="34"/>
  <c r="T36" i="34"/>
  <c r="U36" i="34" s="1"/>
  <c r="R36" i="34"/>
  <c r="Q36" i="34"/>
  <c r="P36" i="34"/>
  <c r="J36" i="34"/>
  <c r="G36" i="34"/>
  <c r="H37" i="34" s="1"/>
  <c r="F36" i="34"/>
  <c r="E36" i="34"/>
  <c r="D36" i="34"/>
  <c r="C36" i="34"/>
  <c r="V35" i="34"/>
  <c r="T35" i="34"/>
  <c r="R35" i="34"/>
  <c r="S35" i="34" s="1"/>
  <c r="Q35" i="34"/>
  <c r="P35" i="34"/>
  <c r="J35" i="34"/>
  <c r="G35" i="34"/>
  <c r="E35" i="34"/>
  <c r="D35" i="34"/>
  <c r="C35" i="34"/>
  <c r="V34" i="34"/>
  <c r="T34" i="34"/>
  <c r="U34" i="34" s="1"/>
  <c r="R34" i="34"/>
  <c r="Q34" i="34"/>
  <c r="P34" i="34"/>
  <c r="J34" i="34"/>
  <c r="G34" i="34"/>
  <c r="H35" i="34" s="1"/>
  <c r="E34" i="34"/>
  <c r="D34" i="34"/>
  <c r="C34" i="34"/>
  <c r="V33" i="34"/>
  <c r="T33" i="34"/>
  <c r="R33" i="34"/>
  <c r="Q33" i="34"/>
  <c r="P33" i="34"/>
  <c r="J33" i="34"/>
  <c r="G33" i="34"/>
  <c r="E33" i="34"/>
  <c r="D33" i="34"/>
  <c r="C33" i="34"/>
  <c r="V32" i="34"/>
  <c r="T32" i="34"/>
  <c r="U32" i="34" s="1"/>
  <c r="R32" i="34"/>
  <c r="S32" i="34" s="1"/>
  <c r="Q32" i="34"/>
  <c r="P32" i="34"/>
  <c r="J32" i="34"/>
  <c r="G32" i="34"/>
  <c r="E32" i="34"/>
  <c r="D32" i="34"/>
  <c r="C32" i="34"/>
  <c r="V31" i="34"/>
  <c r="T31" i="34"/>
  <c r="R31" i="34"/>
  <c r="Q31" i="34"/>
  <c r="P31" i="34"/>
  <c r="J31" i="34"/>
  <c r="H31" i="34"/>
  <c r="G31" i="34"/>
  <c r="H32" i="34" s="1"/>
  <c r="E31" i="34"/>
  <c r="D31" i="34"/>
  <c r="C31" i="34"/>
  <c r="V30" i="34"/>
  <c r="T30" i="34"/>
  <c r="R30" i="34"/>
  <c r="S30" i="34" s="1"/>
  <c r="Q30" i="34"/>
  <c r="P30" i="34"/>
  <c r="J30" i="34"/>
  <c r="G30" i="34"/>
  <c r="E30" i="34"/>
  <c r="D30" i="34"/>
  <c r="C30" i="34"/>
  <c r="V29" i="34"/>
  <c r="T29" i="34"/>
  <c r="U29" i="34" s="1"/>
  <c r="R29" i="34"/>
  <c r="Q29" i="34"/>
  <c r="P29" i="34"/>
  <c r="J29" i="34"/>
  <c r="G29" i="34"/>
  <c r="E29" i="34"/>
  <c r="D29" i="34"/>
  <c r="C29" i="34"/>
  <c r="V28" i="34"/>
  <c r="T28" i="34"/>
  <c r="U28" i="34" s="1"/>
  <c r="R28" i="34"/>
  <c r="Q28" i="34"/>
  <c r="P28" i="34"/>
  <c r="J28" i="34"/>
  <c r="G28" i="34"/>
  <c r="H28" i="34" s="1"/>
  <c r="E28" i="34"/>
  <c r="D28" i="34"/>
  <c r="C28" i="34"/>
  <c r="V27" i="34"/>
  <c r="T27" i="34"/>
  <c r="R27" i="34"/>
  <c r="S27" i="34" s="1"/>
  <c r="Q27" i="34"/>
  <c r="P27" i="34"/>
  <c r="J27" i="34"/>
  <c r="G27" i="34"/>
  <c r="H27" i="34" s="1"/>
  <c r="E27" i="34"/>
  <c r="D27" i="34"/>
  <c r="C27" i="34"/>
  <c r="V26" i="34"/>
  <c r="T26" i="34"/>
  <c r="S26" i="34"/>
  <c r="R26" i="34"/>
  <c r="Q26" i="34"/>
  <c r="P26" i="34"/>
  <c r="J26" i="34"/>
  <c r="G26" i="34"/>
  <c r="E26" i="34"/>
  <c r="D26" i="34"/>
  <c r="C26" i="34"/>
  <c r="V25" i="34"/>
  <c r="T25" i="34"/>
  <c r="R25" i="34"/>
  <c r="Q25" i="34"/>
  <c r="P25" i="34"/>
  <c r="J25" i="34"/>
  <c r="G25" i="34"/>
  <c r="E25" i="34"/>
  <c r="F25" i="34" s="1"/>
  <c r="D25" i="34"/>
  <c r="C25" i="34"/>
  <c r="V24" i="34"/>
  <c r="T24" i="34"/>
  <c r="R24" i="34"/>
  <c r="S25" i="34" s="1"/>
  <c r="Q24" i="34"/>
  <c r="P24" i="34"/>
  <c r="J24" i="34"/>
  <c r="G24" i="34"/>
  <c r="H24" i="34" s="1"/>
  <c r="E24" i="34"/>
  <c r="D24" i="34"/>
  <c r="C24" i="34"/>
  <c r="V23" i="34"/>
  <c r="T23" i="34"/>
  <c r="U23" i="34" s="1"/>
  <c r="S23" i="34"/>
  <c r="R23" i="34"/>
  <c r="Q23" i="34"/>
  <c r="P23" i="34"/>
  <c r="J23" i="34"/>
  <c r="G23" i="34"/>
  <c r="E23" i="34"/>
  <c r="F23" i="34" s="1"/>
  <c r="D23" i="34"/>
  <c r="C23" i="34"/>
  <c r="V22" i="34"/>
  <c r="T22" i="34"/>
  <c r="R22" i="34"/>
  <c r="S22" i="34" s="1"/>
  <c r="Q22" i="34"/>
  <c r="P22" i="34"/>
  <c r="J22" i="34"/>
  <c r="G22" i="34"/>
  <c r="E22" i="34"/>
  <c r="D22" i="34"/>
  <c r="C22" i="34"/>
  <c r="V21" i="34"/>
  <c r="T21" i="34"/>
  <c r="R21" i="34"/>
  <c r="Q21" i="34"/>
  <c r="P21" i="34"/>
  <c r="J21" i="34"/>
  <c r="G21" i="34"/>
  <c r="E21" i="34"/>
  <c r="D21" i="34"/>
  <c r="C21" i="34"/>
  <c r="V20" i="34"/>
  <c r="U20" i="34"/>
  <c r="T20" i="34"/>
  <c r="R20" i="34"/>
  <c r="Q20" i="34"/>
  <c r="P20" i="34"/>
  <c r="J20" i="34"/>
  <c r="G20" i="34"/>
  <c r="E20" i="34"/>
  <c r="D20" i="34"/>
  <c r="C20" i="34"/>
  <c r="V19" i="34"/>
  <c r="T19" i="34"/>
  <c r="U19" i="34" s="1"/>
  <c r="R19" i="34"/>
  <c r="S19" i="34" s="1"/>
  <c r="Q19" i="34"/>
  <c r="P19" i="34"/>
  <c r="J19" i="34"/>
  <c r="G19" i="34"/>
  <c r="H19" i="34" s="1"/>
  <c r="E19" i="34"/>
  <c r="D19" i="34"/>
  <c r="C19" i="34"/>
  <c r="V18" i="34"/>
  <c r="T18" i="34"/>
  <c r="R18" i="34"/>
  <c r="S18" i="34" s="1"/>
  <c r="Q18" i="34"/>
  <c r="P18" i="34"/>
  <c r="J18" i="34"/>
  <c r="G18" i="34"/>
  <c r="H18" i="34" s="1"/>
  <c r="E18" i="34"/>
  <c r="D18" i="34"/>
  <c r="C18" i="34"/>
  <c r="V17" i="34"/>
  <c r="T17" i="34"/>
  <c r="U18" i="34" s="1"/>
  <c r="R17" i="34"/>
  <c r="Q17" i="34"/>
  <c r="P17" i="34"/>
  <c r="J17" i="34"/>
  <c r="G17" i="34"/>
  <c r="E17" i="34"/>
  <c r="F17" i="34" s="1"/>
  <c r="D17" i="34"/>
  <c r="C17" i="34"/>
  <c r="V16" i="34"/>
  <c r="U16" i="34"/>
  <c r="T16" i="34"/>
  <c r="R16" i="34"/>
  <c r="S17" i="34" s="1"/>
  <c r="P16" i="34"/>
  <c r="J16" i="34"/>
  <c r="G16" i="34"/>
  <c r="H16" i="34" s="1"/>
  <c r="F16" i="34"/>
  <c r="E16" i="34"/>
  <c r="C16" i="34"/>
  <c r="V15" i="34"/>
  <c r="T15" i="34"/>
  <c r="R15" i="34"/>
  <c r="S15" i="34" s="1"/>
  <c r="P15" i="34"/>
  <c r="J15" i="34"/>
  <c r="G15" i="34"/>
  <c r="F15" i="34"/>
  <c r="E15" i="34"/>
  <c r="C15" i="34"/>
  <c r="V14" i="34"/>
  <c r="T14" i="34"/>
  <c r="U15" i="34" s="1"/>
  <c r="R14" i="34"/>
  <c r="P14" i="34"/>
  <c r="J14" i="34"/>
  <c r="G14" i="34"/>
  <c r="H14" i="34" s="1"/>
  <c r="E14" i="34"/>
  <c r="C14" i="34"/>
  <c r="V13" i="34"/>
  <c r="U13" i="34"/>
  <c r="T13" i="34"/>
  <c r="R13" i="34"/>
  <c r="S13" i="34" s="1"/>
  <c r="P13" i="34"/>
  <c r="J13" i="34"/>
  <c r="G13" i="34"/>
  <c r="E13" i="34"/>
  <c r="F13" i="34" s="1"/>
  <c r="C13" i="34"/>
  <c r="V12" i="34"/>
  <c r="U12" i="34"/>
  <c r="T12" i="34"/>
  <c r="R12" i="34"/>
  <c r="P12" i="34"/>
  <c r="J12" i="34"/>
  <c r="G12" i="34"/>
  <c r="H12" i="34" s="1"/>
  <c r="F12" i="34"/>
  <c r="E12" i="34"/>
  <c r="C12" i="34"/>
  <c r="V11" i="34"/>
  <c r="T11" i="34"/>
  <c r="R11" i="34"/>
  <c r="S11" i="34" s="1"/>
  <c r="P11" i="34"/>
  <c r="J11" i="34"/>
  <c r="G11" i="34"/>
  <c r="F11" i="34"/>
  <c r="E11" i="34"/>
  <c r="C11" i="34"/>
  <c r="V10" i="34"/>
  <c r="T10" i="34"/>
  <c r="U10" i="34" s="1"/>
  <c r="R10" i="34"/>
  <c r="P10" i="34"/>
  <c r="J10" i="34"/>
  <c r="G10" i="34"/>
  <c r="H10" i="34" s="1"/>
  <c r="E10" i="34"/>
  <c r="C10" i="34"/>
  <c r="V9" i="34"/>
  <c r="U9" i="34"/>
  <c r="T9" i="34"/>
  <c r="R9" i="34"/>
  <c r="S9" i="34" s="1"/>
  <c r="P9" i="34"/>
  <c r="J9" i="34"/>
  <c r="G9" i="34"/>
  <c r="E9" i="34"/>
  <c r="F9" i="34" s="1"/>
  <c r="C9" i="34"/>
  <c r="V8" i="34"/>
  <c r="U8" i="34"/>
  <c r="T8" i="34"/>
  <c r="R8" i="34"/>
  <c r="P8" i="34"/>
  <c r="J8" i="34"/>
  <c r="G8" i="34"/>
  <c r="H8" i="34" s="1"/>
  <c r="F8" i="34"/>
  <c r="E8" i="34"/>
  <c r="C8" i="34"/>
  <c r="V7" i="34"/>
  <c r="T7" i="34"/>
  <c r="R7" i="34"/>
  <c r="P7" i="34"/>
  <c r="J7" i="34"/>
  <c r="G7" i="34"/>
  <c r="F7" i="34"/>
  <c r="E7" i="34"/>
  <c r="C7" i="34"/>
  <c r="V6" i="34"/>
  <c r="T6" i="34"/>
  <c r="U7" i="34" s="1"/>
  <c r="R6" i="34"/>
  <c r="S6" i="34" s="1"/>
  <c r="P6" i="34"/>
  <c r="J6" i="34"/>
  <c r="G6" i="34"/>
  <c r="H6" i="34" s="1"/>
  <c r="E6" i="34"/>
  <c r="C6" i="34"/>
  <c r="V5" i="34"/>
  <c r="T5" i="34"/>
  <c r="R5" i="34"/>
  <c r="J5" i="34"/>
  <c r="G5" i="34"/>
  <c r="E5" i="34"/>
  <c r="F6" i="34" s="1"/>
  <c r="F115" i="23" l="1"/>
  <c r="F114" i="23"/>
  <c r="U14" i="34"/>
  <c r="F13" i="23"/>
  <c r="F41" i="23"/>
  <c r="F42" i="23"/>
  <c r="H9" i="34"/>
  <c r="H13" i="34"/>
  <c r="H20" i="34"/>
  <c r="U22" i="34"/>
  <c r="H23" i="34"/>
  <c r="H26" i="34"/>
  <c r="F30" i="34"/>
  <c r="U30" i="34"/>
  <c r="H34" i="34"/>
  <c r="F38" i="34"/>
  <c r="S38" i="34"/>
  <c r="S43" i="34"/>
  <c r="U55" i="34"/>
  <c r="F58" i="34"/>
  <c r="U62" i="34"/>
  <c r="S63" i="34"/>
  <c r="U66" i="34"/>
  <c r="S67" i="34"/>
  <c r="F70" i="34"/>
  <c r="S75" i="34"/>
  <c r="S87" i="34"/>
  <c r="H92" i="34"/>
  <c r="U93" i="34"/>
  <c r="U97" i="34"/>
  <c r="U105" i="34"/>
  <c r="F108" i="34"/>
  <c r="S11" i="23"/>
  <c r="S18" i="23"/>
  <c r="H26" i="23"/>
  <c r="S30" i="23"/>
  <c r="H32" i="23"/>
  <c r="S36" i="23"/>
  <c r="F38" i="23"/>
  <c r="H48" i="23"/>
  <c r="H58" i="23"/>
  <c r="H59" i="23"/>
  <c r="F109" i="23"/>
  <c r="F108" i="23"/>
  <c r="F132" i="23"/>
  <c r="F136" i="23"/>
  <c r="F161" i="23"/>
  <c r="F160" i="23"/>
  <c r="U263" i="23"/>
  <c r="U262" i="23"/>
  <c r="H314" i="23"/>
  <c r="H313" i="23"/>
  <c r="S7" i="34"/>
  <c r="U15" i="23"/>
  <c r="U291" i="23"/>
  <c r="S8" i="34"/>
  <c r="F10" i="34"/>
  <c r="U11" i="34"/>
  <c r="S12" i="34"/>
  <c r="F14" i="34"/>
  <c r="U24" i="34"/>
  <c r="U27" i="34"/>
  <c r="H33" i="34"/>
  <c r="F35" i="34"/>
  <c r="U38" i="34"/>
  <c r="F46" i="34"/>
  <c r="F55" i="34"/>
  <c r="F62" i="34"/>
  <c r="F66" i="34"/>
  <c r="F74" i="34"/>
  <c r="U78" i="34"/>
  <c r="S79" i="34"/>
  <c r="U82" i="34"/>
  <c r="S83" i="34"/>
  <c r="F86" i="34"/>
  <c r="S91" i="34"/>
  <c r="S103" i="34"/>
  <c r="U109" i="34"/>
  <c r="F112" i="34"/>
  <c r="U12" i="23"/>
  <c r="H13" i="23"/>
  <c r="H25" i="23"/>
  <c r="U30" i="23"/>
  <c r="U39" i="23"/>
  <c r="H41" i="23"/>
  <c r="U46" i="23"/>
  <c r="H153" i="23"/>
  <c r="F179" i="23"/>
  <c r="F178" i="23"/>
  <c r="S224" i="23"/>
  <c r="S225" i="23"/>
  <c r="S276" i="23"/>
  <c r="S275" i="23"/>
  <c r="U306" i="23"/>
  <c r="U6" i="34"/>
  <c r="H39" i="34"/>
  <c r="H100" i="34"/>
  <c r="U248" i="23"/>
  <c r="U249" i="23"/>
  <c r="F316" i="23"/>
  <c r="F21" i="34"/>
  <c r="F27" i="34"/>
  <c r="S29" i="34"/>
  <c r="U33" i="34"/>
  <c r="H41" i="34"/>
  <c r="F43" i="34"/>
  <c r="U49" i="34"/>
  <c r="H21" i="23"/>
  <c r="H24" i="23"/>
  <c r="U25" i="23"/>
  <c r="U26" i="23"/>
  <c r="F30" i="23"/>
  <c r="H38" i="23"/>
  <c r="H66" i="23"/>
  <c r="H67" i="23"/>
  <c r="U240" i="23"/>
  <c r="U241" i="23"/>
  <c r="U256" i="23"/>
  <c r="U257" i="23"/>
  <c r="U272" i="23"/>
  <c r="U273" i="23"/>
  <c r="F332" i="23"/>
  <c r="H35" i="23"/>
  <c r="H34" i="23"/>
  <c r="U26" i="34"/>
  <c r="S31" i="34"/>
  <c r="F50" i="34"/>
  <c r="U14" i="23"/>
  <c r="F16" i="23"/>
  <c r="F18" i="23"/>
  <c r="S23" i="23"/>
  <c r="S28" i="23"/>
  <c r="H43" i="23"/>
  <c r="H42" i="23"/>
  <c r="S44" i="23"/>
  <c r="S45" i="23"/>
  <c r="F53" i="23"/>
  <c r="F54" i="23"/>
  <c r="S66" i="23"/>
  <c r="S65" i="23"/>
  <c r="H223" i="23"/>
  <c r="H224" i="23"/>
  <c r="F304" i="23"/>
  <c r="U310" i="23"/>
  <c r="H330" i="23"/>
  <c r="H329" i="23"/>
  <c r="H50" i="23"/>
  <c r="H51" i="23"/>
  <c r="S282" i="23"/>
  <c r="S281" i="23"/>
  <c r="H28" i="23"/>
  <c r="F69" i="23"/>
  <c r="F70" i="23"/>
  <c r="H7" i="34"/>
  <c r="H11" i="34"/>
  <c r="H15" i="34"/>
  <c r="F19" i="34"/>
  <c r="S21" i="34"/>
  <c r="F31" i="34"/>
  <c r="F34" i="34"/>
  <c r="S34" i="34"/>
  <c r="U47" i="34"/>
  <c r="U53" i="34"/>
  <c r="H63" i="34"/>
  <c r="H67" i="34"/>
  <c r="H75" i="34"/>
  <c r="F83" i="34"/>
  <c r="H87" i="34"/>
  <c r="F103" i="34"/>
  <c r="F110" i="34"/>
  <c r="F11" i="23"/>
  <c r="H19" i="23"/>
  <c r="F25" i="23"/>
  <c r="F26" i="23"/>
  <c r="S26" i="23"/>
  <c r="H74" i="23"/>
  <c r="H75" i="23"/>
  <c r="S235" i="23"/>
  <c r="F305" i="23"/>
  <c r="S10" i="34"/>
  <c r="S14" i="34"/>
  <c r="H22" i="34"/>
  <c r="F42" i="34"/>
  <c r="H79" i="34"/>
  <c r="H83" i="34"/>
  <c r="H91" i="34"/>
  <c r="F99" i="34"/>
  <c r="H103" i="34"/>
  <c r="F107" i="34"/>
  <c r="U113" i="34"/>
  <c r="F32" i="23"/>
  <c r="U32" i="23"/>
  <c r="F61" i="23"/>
  <c r="F62" i="23"/>
  <c r="S74" i="23"/>
  <c r="S73" i="23"/>
  <c r="F97" i="23"/>
  <c r="F96" i="23"/>
  <c r="U232" i="23"/>
  <c r="U233" i="23"/>
  <c r="U264" i="23"/>
  <c r="U265" i="23"/>
  <c r="S24" i="23"/>
  <c r="U35" i="23"/>
  <c r="F40" i="23"/>
  <c r="S40" i="23"/>
  <c r="S42" i="23"/>
  <c r="F51" i="23"/>
  <c r="U54" i="23"/>
  <c r="F59" i="23"/>
  <c r="F67" i="23"/>
  <c r="F75" i="23"/>
  <c r="F79" i="23"/>
  <c r="F85" i="23"/>
  <c r="F91" i="23"/>
  <c r="H111" i="23"/>
  <c r="U112" i="23"/>
  <c r="H117" i="23"/>
  <c r="U118" i="23"/>
  <c r="H123" i="23"/>
  <c r="U124" i="23"/>
  <c r="U130" i="23"/>
  <c r="F143" i="23"/>
  <c r="F149" i="23"/>
  <c r="F155" i="23"/>
  <c r="H175" i="23"/>
  <c r="U176" i="23"/>
  <c r="H182" i="23"/>
  <c r="U182" i="23"/>
  <c r="H187" i="23"/>
  <c r="U188" i="23"/>
  <c r="U194" i="23"/>
  <c r="F201" i="23"/>
  <c r="F207" i="23"/>
  <c r="U227" i="23"/>
  <c r="S230" i="23"/>
  <c r="F240" i="23"/>
  <c r="F248" i="23"/>
  <c r="U255" i="23"/>
  <c r="H256" i="23"/>
  <c r="H264" i="23"/>
  <c r="U271" i="23"/>
  <c r="H283" i="23"/>
  <c r="U284" i="23"/>
  <c r="H316" i="23"/>
  <c r="F329" i="23"/>
  <c r="F338" i="23"/>
  <c r="H31" i="23"/>
  <c r="F33" i="23"/>
  <c r="U40" i="23"/>
  <c r="H47" i="23"/>
  <c r="F49" i="23"/>
  <c r="H56" i="23"/>
  <c r="H64" i="23"/>
  <c r="H72" i="23"/>
  <c r="H82" i="23"/>
  <c r="H87" i="23"/>
  <c r="U88" i="23"/>
  <c r="H93" i="23"/>
  <c r="U94" i="23"/>
  <c r="H99" i="23"/>
  <c r="U100" i="23"/>
  <c r="U106" i="23"/>
  <c r="H108" i="23"/>
  <c r="F125" i="23"/>
  <c r="F131" i="23"/>
  <c r="H146" i="23"/>
  <c r="U152" i="23"/>
  <c r="H158" i="23"/>
  <c r="U158" i="23"/>
  <c r="H163" i="23"/>
  <c r="U164" i="23"/>
  <c r="U170" i="23"/>
  <c r="H172" i="23"/>
  <c r="F183" i="23"/>
  <c r="F195" i="23"/>
  <c r="F200" i="23"/>
  <c r="F206" i="23"/>
  <c r="H215" i="23"/>
  <c r="U216" i="23"/>
  <c r="H221" i="23"/>
  <c r="H229" i="23"/>
  <c r="H232" i="23"/>
  <c r="U239" i="23"/>
  <c r="H240" i="23"/>
  <c r="F243" i="23"/>
  <c r="U247" i="23"/>
  <c r="H248" i="23"/>
  <c r="H251" i="23"/>
  <c r="F262" i="23"/>
  <c r="H267" i="23"/>
  <c r="H272" i="23"/>
  <c r="F280" i="23"/>
  <c r="H287" i="23"/>
  <c r="U288" i="23"/>
  <c r="F301" i="23"/>
  <c r="H323" i="23"/>
  <c r="H326" i="23"/>
  <c r="H339" i="23"/>
  <c r="S38" i="23"/>
  <c r="U47" i="23"/>
  <c r="U52" i="23"/>
  <c r="S55" i="23"/>
  <c r="F57" i="23"/>
  <c r="S64" i="23"/>
  <c r="F65" i="23"/>
  <c r="S72" i="23"/>
  <c r="F73" i="23"/>
  <c r="U76" i="23"/>
  <c r="H81" i="23"/>
  <c r="U82" i="23"/>
  <c r="F95" i="23"/>
  <c r="U128" i="23"/>
  <c r="H134" i="23"/>
  <c r="U134" i="23"/>
  <c r="U140" i="23"/>
  <c r="U146" i="23"/>
  <c r="F153" i="23"/>
  <c r="F159" i="23"/>
  <c r="F165" i="23"/>
  <c r="U192" i="23"/>
  <c r="H198" i="23"/>
  <c r="U198" i="23"/>
  <c r="U204" i="23"/>
  <c r="U210" i="23"/>
  <c r="U225" i="23"/>
  <c r="S228" i="23"/>
  <c r="H235" i="23"/>
  <c r="H243" i="23"/>
  <c r="U252" i="23"/>
  <c r="U260" i="23"/>
  <c r="U268" i="23"/>
  <c r="H291" i="23"/>
  <c r="U292" i="23"/>
  <c r="S303" i="23"/>
  <c r="S307" i="23"/>
  <c r="H328" i="23"/>
  <c r="H54" i="23"/>
  <c r="S62" i="23"/>
  <c r="H62" i="23"/>
  <c r="S70" i="23"/>
  <c r="H70" i="23"/>
  <c r="F83" i="23"/>
  <c r="F135" i="23"/>
  <c r="F141" i="23"/>
  <c r="F147" i="23"/>
  <c r="H162" i="23"/>
  <c r="F193" i="23"/>
  <c r="F199" i="23"/>
  <c r="F205" i="23"/>
  <c r="H227" i="23"/>
  <c r="S34" i="23"/>
  <c r="F48" i="23"/>
  <c r="S61" i="23"/>
  <c r="S69" i="23"/>
  <c r="F82" i="23"/>
  <c r="H86" i="23"/>
  <c r="H100" i="23"/>
  <c r="F134" i="23"/>
  <c r="F140" i="23"/>
  <c r="H143" i="23"/>
  <c r="F146" i="23"/>
  <c r="H150" i="23"/>
  <c r="H161" i="23"/>
  <c r="U162" i="23"/>
  <c r="H164" i="23"/>
  <c r="F181" i="23"/>
  <c r="F192" i="23"/>
  <c r="F198" i="23"/>
  <c r="F204" i="23"/>
  <c r="H207" i="23"/>
  <c r="H213" i="23"/>
  <c r="H219" i="23"/>
  <c r="U223" i="23"/>
  <c r="F263" i="23"/>
  <c r="H268" i="23"/>
  <c r="U277" i="23"/>
  <c r="H278" i="23"/>
  <c r="F289" i="23"/>
  <c r="F321" i="23"/>
  <c r="H321" i="23"/>
  <c r="H324" i="23"/>
  <c r="H337" i="23"/>
  <c r="H340" i="23"/>
  <c r="H119" i="23"/>
  <c r="H183" i="23"/>
  <c r="H255" i="23"/>
  <c r="F293" i="23"/>
  <c r="H318" i="23"/>
  <c r="H334" i="23"/>
  <c r="U17" i="23"/>
  <c r="S31" i="23"/>
  <c r="F35" i="23"/>
  <c r="S39" i="23"/>
  <c r="F43" i="23"/>
  <c r="S47" i="23"/>
  <c r="S50" i="23"/>
  <c r="H57" i="23"/>
  <c r="S58" i="23"/>
  <c r="S59" i="23"/>
  <c r="U61" i="23"/>
  <c r="U60" i="23"/>
  <c r="H65" i="23"/>
  <c r="S67" i="23"/>
  <c r="U69" i="23"/>
  <c r="U68" i="23"/>
  <c r="H73" i="23"/>
  <c r="S75" i="23"/>
  <c r="H85" i="23"/>
  <c r="S85" i="23"/>
  <c r="S86" i="23"/>
  <c r="H88" i="23"/>
  <c r="H98" i="23"/>
  <c r="S101" i="23"/>
  <c r="S102" i="23"/>
  <c r="H104" i="23"/>
  <c r="H114" i="23"/>
  <c r="S117" i="23"/>
  <c r="S118" i="23"/>
  <c r="H120" i="23"/>
  <c r="H130" i="23"/>
  <c r="H133" i="23"/>
  <c r="S133" i="23"/>
  <c r="S134" i="23"/>
  <c r="H136" i="23"/>
  <c r="H149" i="23"/>
  <c r="S149" i="23"/>
  <c r="S150" i="23"/>
  <c r="H156" i="23"/>
  <c r="H155" i="23"/>
  <c r="H165" i="23"/>
  <c r="S165" i="23"/>
  <c r="S166" i="23"/>
  <c r="H168" i="23"/>
  <c r="H178" i="23"/>
  <c r="H181" i="23"/>
  <c r="S181" i="23"/>
  <c r="S182" i="23"/>
  <c r="H184" i="23"/>
  <c r="H194" i="23"/>
  <c r="H197" i="23"/>
  <c r="S197" i="23"/>
  <c r="S198" i="23"/>
  <c r="H204" i="23"/>
  <c r="H203" i="23"/>
  <c r="H210" i="23"/>
  <c r="S213" i="23"/>
  <c r="S214" i="23"/>
  <c r="S56" i="23"/>
  <c r="U59" i="23"/>
  <c r="U58" i="23"/>
  <c r="U67" i="23"/>
  <c r="U66" i="23"/>
  <c r="U75" i="23"/>
  <c r="U74" i="23"/>
  <c r="S81" i="23"/>
  <c r="S82" i="23"/>
  <c r="H94" i="23"/>
  <c r="S97" i="23"/>
  <c r="S98" i="23"/>
  <c r="H110" i="23"/>
  <c r="S113" i="23"/>
  <c r="S114" i="23"/>
  <c r="H126" i="23"/>
  <c r="S129" i="23"/>
  <c r="S130" i="23"/>
  <c r="S145" i="23"/>
  <c r="S146" i="23"/>
  <c r="H152" i="23"/>
  <c r="H151" i="23"/>
  <c r="S161" i="23"/>
  <c r="S162" i="23"/>
  <c r="H174" i="23"/>
  <c r="S177" i="23"/>
  <c r="S178" i="23"/>
  <c r="H190" i="23"/>
  <c r="S193" i="23"/>
  <c r="S194" i="23"/>
  <c r="H200" i="23"/>
  <c r="H199" i="23"/>
  <c r="S209" i="23"/>
  <c r="S210" i="23"/>
  <c r="S222" i="23"/>
  <c r="S223" i="23"/>
  <c r="H245" i="23"/>
  <c r="S246" i="23"/>
  <c r="S245" i="23"/>
  <c r="U251" i="23"/>
  <c r="U250" i="23"/>
  <c r="H265" i="23"/>
  <c r="S266" i="23"/>
  <c r="S265" i="23"/>
  <c r="S280" i="23"/>
  <c r="S279" i="23"/>
  <c r="H285" i="23"/>
  <c r="H284" i="23"/>
  <c r="F295" i="23"/>
  <c r="F294" i="23"/>
  <c r="F303" i="23"/>
  <c r="F302" i="23"/>
  <c r="H312" i="23"/>
  <c r="H311" i="23"/>
  <c r="S12" i="23"/>
  <c r="H17" i="23"/>
  <c r="F19" i="23"/>
  <c r="U19" i="23"/>
  <c r="F23" i="23"/>
  <c r="U23" i="23"/>
  <c r="F27" i="23"/>
  <c r="U27" i="23"/>
  <c r="F31" i="23"/>
  <c r="S35" i="23"/>
  <c r="F39" i="23"/>
  <c r="S43" i="23"/>
  <c r="F47" i="23"/>
  <c r="H53" i="23"/>
  <c r="S54" i="23"/>
  <c r="H61" i="23"/>
  <c r="S63" i="23"/>
  <c r="U65" i="23"/>
  <c r="U64" i="23"/>
  <c r="H69" i="23"/>
  <c r="S71" i="23"/>
  <c r="U73" i="23"/>
  <c r="U72" i="23"/>
  <c r="H77" i="23"/>
  <c r="H80" i="23"/>
  <c r="H84" i="23"/>
  <c r="H83" i="23"/>
  <c r="H90" i="23"/>
  <c r="S93" i="23"/>
  <c r="S94" i="23"/>
  <c r="H106" i="23"/>
  <c r="S109" i="23"/>
  <c r="S110" i="23"/>
  <c r="H112" i="23"/>
  <c r="H122" i="23"/>
  <c r="S125" i="23"/>
  <c r="S126" i="23"/>
  <c r="H128" i="23"/>
  <c r="H132" i="23"/>
  <c r="H131" i="23"/>
  <c r="H138" i="23"/>
  <c r="H141" i="23"/>
  <c r="S141" i="23"/>
  <c r="S142" i="23"/>
  <c r="H144" i="23"/>
  <c r="H148" i="23"/>
  <c r="H147" i="23"/>
  <c r="H157" i="23"/>
  <c r="S157" i="23"/>
  <c r="S158" i="23"/>
  <c r="H170" i="23"/>
  <c r="S173" i="23"/>
  <c r="S174" i="23"/>
  <c r="H176" i="23"/>
  <c r="H180" i="23"/>
  <c r="H179" i="23"/>
  <c r="H186" i="23"/>
  <c r="S189" i="23"/>
  <c r="S190" i="23"/>
  <c r="H196" i="23"/>
  <c r="H195" i="23"/>
  <c r="H205" i="23"/>
  <c r="S205" i="23"/>
  <c r="S206" i="23"/>
  <c r="H208" i="23"/>
  <c r="H218" i="23"/>
  <c r="S21" i="23"/>
  <c r="S25" i="23"/>
  <c r="S29" i="23"/>
  <c r="S52" i="23"/>
  <c r="U63" i="23"/>
  <c r="U62" i="23"/>
  <c r="U71" i="23"/>
  <c r="U70" i="23"/>
  <c r="S89" i="23"/>
  <c r="S90" i="23"/>
  <c r="H96" i="23"/>
  <c r="H95" i="23"/>
  <c r="H102" i="23"/>
  <c r="S105" i="23"/>
  <c r="S106" i="23"/>
  <c r="H118" i="23"/>
  <c r="S121" i="23"/>
  <c r="S122" i="23"/>
  <c r="S137" i="23"/>
  <c r="S138" i="23"/>
  <c r="S153" i="23"/>
  <c r="S154" i="23"/>
  <c r="H160" i="23"/>
  <c r="H159" i="23"/>
  <c r="S169" i="23"/>
  <c r="S170" i="23"/>
  <c r="S185" i="23"/>
  <c r="S186" i="23"/>
  <c r="H192" i="23"/>
  <c r="H191" i="23"/>
  <c r="S201" i="23"/>
  <c r="S202" i="23"/>
  <c r="H214" i="23"/>
  <c r="S217" i="23"/>
  <c r="S218" i="23"/>
  <c r="U33" i="23"/>
  <c r="U37" i="23"/>
  <c r="U41" i="23"/>
  <c r="U45" i="23"/>
  <c r="U49" i="23"/>
  <c r="U51" i="23"/>
  <c r="U53" i="23"/>
  <c r="U55" i="23"/>
  <c r="U57" i="23"/>
  <c r="F78" i="23"/>
  <c r="F77" i="23"/>
  <c r="S79" i="23"/>
  <c r="S80" i="23"/>
  <c r="S83" i="23"/>
  <c r="S84" i="23"/>
  <c r="S87" i="23"/>
  <c r="S88" i="23"/>
  <c r="S91" i="23"/>
  <c r="S92" i="23"/>
  <c r="S95" i="23"/>
  <c r="S96" i="23"/>
  <c r="S99" i="23"/>
  <c r="S100" i="23"/>
  <c r="S103" i="23"/>
  <c r="S104" i="23"/>
  <c r="S107" i="23"/>
  <c r="S108" i="23"/>
  <c r="S111" i="23"/>
  <c r="S112" i="23"/>
  <c r="S115" i="23"/>
  <c r="S116" i="23"/>
  <c r="S119" i="23"/>
  <c r="S120" i="23"/>
  <c r="S123" i="23"/>
  <c r="S124" i="23"/>
  <c r="S127" i="23"/>
  <c r="S128" i="23"/>
  <c r="S131" i="23"/>
  <c r="S132" i="23"/>
  <c r="S135" i="23"/>
  <c r="S136" i="23"/>
  <c r="S139" i="23"/>
  <c r="S140" i="23"/>
  <c r="S143" i="23"/>
  <c r="S144" i="23"/>
  <c r="S147" i="23"/>
  <c r="S148" i="23"/>
  <c r="S151" i="23"/>
  <c r="S152" i="23"/>
  <c r="S155" i="23"/>
  <c r="S156" i="23"/>
  <c r="S159" i="23"/>
  <c r="S160" i="23"/>
  <c r="S163" i="23"/>
  <c r="S164" i="23"/>
  <c r="S167" i="23"/>
  <c r="S168" i="23"/>
  <c r="S171" i="23"/>
  <c r="S172" i="23"/>
  <c r="S175" i="23"/>
  <c r="S176" i="23"/>
  <c r="S179" i="23"/>
  <c r="S180" i="23"/>
  <c r="S183" i="23"/>
  <c r="S184" i="23"/>
  <c r="S187" i="23"/>
  <c r="S188" i="23"/>
  <c r="S191" i="23"/>
  <c r="S192" i="23"/>
  <c r="S195" i="23"/>
  <c r="S196" i="23"/>
  <c r="S199" i="23"/>
  <c r="S200" i="23"/>
  <c r="S203" i="23"/>
  <c r="S204" i="23"/>
  <c r="S207" i="23"/>
  <c r="S208" i="23"/>
  <c r="S211" i="23"/>
  <c r="S212" i="23"/>
  <c r="S215" i="23"/>
  <c r="S216" i="23"/>
  <c r="S219" i="23"/>
  <c r="S220" i="23"/>
  <c r="S227" i="23"/>
  <c r="H281" i="23"/>
  <c r="H280" i="23"/>
  <c r="F291" i="23"/>
  <c r="F290" i="23"/>
  <c r="H297" i="23"/>
  <c r="H296" i="23"/>
  <c r="F299" i="23"/>
  <c r="F298" i="23"/>
  <c r="F313" i="23"/>
  <c r="F312" i="23"/>
  <c r="F318" i="23"/>
  <c r="F319" i="23"/>
  <c r="F326" i="23"/>
  <c r="F327" i="23"/>
  <c r="F334" i="23"/>
  <c r="F335" i="23"/>
  <c r="U267" i="23"/>
  <c r="U266" i="23"/>
  <c r="H212" i="23"/>
  <c r="H216" i="23"/>
  <c r="H220" i="23"/>
  <c r="F251" i="23"/>
  <c r="F252" i="23"/>
  <c r="S254" i="23"/>
  <c r="S253" i="23"/>
  <c r="U259" i="23"/>
  <c r="U258" i="23"/>
  <c r="F236" i="23"/>
  <c r="F259" i="23"/>
  <c r="F260" i="23"/>
  <c r="F271" i="23"/>
  <c r="H273" i="23"/>
  <c r="S274" i="23"/>
  <c r="S273" i="23"/>
  <c r="U78" i="23"/>
  <c r="U79" i="23"/>
  <c r="U81" i="23"/>
  <c r="U83" i="23"/>
  <c r="U85" i="23"/>
  <c r="U87" i="23"/>
  <c r="F89" i="23"/>
  <c r="U89" i="23"/>
  <c r="U91" i="23"/>
  <c r="U93" i="23"/>
  <c r="U95" i="23"/>
  <c r="U97" i="23"/>
  <c r="F99" i="23"/>
  <c r="U99" i="23"/>
  <c r="F101" i="23"/>
  <c r="U101" i="23"/>
  <c r="F103" i="23"/>
  <c r="U103" i="23"/>
  <c r="F105" i="23"/>
  <c r="U105" i="23"/>
  <c r="F107" i="23"/>
  <c r="U107" i="23"/>
  <c r="U109" i="23"/>
  <c r="F111" i="23"/>
  <c r="U111" i="23"/>
  <c r="F113" i="23"/>
  <c r="U113" i="23"/>
  <c r="U115" i="23"/>
  <c r="F117" i="23"/>
  <c r="U117" i="23"/>
  <c r="F119" i="23"/>
  <c r="U119" i="23"/>
  <c r="F121" i="23"/>
  <c r="U121" i="23"/>
  <c r="F123" i="23"/>
  <c r="U123" i="23"/>
  <c r="U125" i="23"/>
  <c r="U127" i="23"/>
  <c r="F129" i="23"/>
  <c r="U129" i="23"/>
  <c r="U131" i="23"/>
  <c r="U133" i="23"/>
  <c r="U135" i="23"/>
  <c r="F137" i="23"/>
  <c r="U137" i="23"/>
  <c r="F139" i="23"/>
  <c r="U139" i="23"/>
  <c r="U141" i="23"/>
  <c r="U143" i="23"/>
  <c r="U145" i="23"/>
  <c r="U147" i="23"/>
  <c r="U149" i="23"/>
  <c r="U151" i="23"/>
  <c r="U153" i="23"/>
  <c r="U155" i="23"/>
  <c r="U157" i="23"/>
  <c r="U159" i="23"/>
  <c r="U161" i="23"/>
  <c r="F163" i="23"/>
  <c r="U163" i="23"/>
  <c r="U165" i="23"/>
  <c r="F167" i="23"/>
  <c r="U167" i="23"/>
  <c r="F169" i="23"/>
  <c r="U169" i="23"/>
  <c r="F171" i="23"/>
  <c r="U171" i="23"/>
  <c r="F173" i="23"/>
  <c r="U173" i="23"/>
  <c r="F175" i="23"/>
  <c r="U175" i="23"/>
  <c r="F177" i="23"/>
  <c r="U177" i="23"/>
  <c r="U179" i="23"/>
  <c r="U181" i="23"/>
  <c r="U183" i="23"/>
  <c r="F185" i="23"/>
  <c r="U185" i="23"/>
  <c r="F187" i="23"/>
  <c r="U187" i="23"/>
  <c r="F189" i="23"/>
  <c r="U189" i="23"/>
  <c r="U191" i="23"/>
  <c r="U193" i="23"/>
  <c r="U195" i="23"/>
  <c r="U197" i="23"/>
  <c r="U199" i="23"/>
  <c r="U201" i="23"/>
  <c r="U203" i="23"/>
  <c r="U205" i="23"/>
  <c r="U207" i="23"/>
  <c r="F209" i="23"/>
  <c r="U209" i="23"/>
  <c r="F211" i="23"/>
  <c r="U211" i="23"/>
  <c r="F213" i="23"/>
  <c r="U213" i="23"/>
  <c r="F215" i="23"/>
  <c r="U215" i="23"/>
  <c r="F217" i="23"/>
  <c r="U217" i="23"/>
  <c r="F219" i="23"/>
  <c r="U219" i="23"/>
  <c r="F221" i="23"/>
  <c r="S229" i="23"/>
  <c r="F235" i="23"/>
  <c r="H237" i="23"/>
  <c r="S238" i="23"/>
  <c r="S237" i="23"/>
  <c r="F244" i="23"/>
  <c r="U275" i="23"/>
  <c r="U274" i="23"/>
  <c r="U221" i="23"/>
  <c r="F222" i="23"/>
  <c r="U222" i="23"/>
  <c r="U224" i="23"/>
  <c r="F226" i="23"/>
  <c r="U226" i="23"/>
  <c r="F228" i="23"/>
  <c r="U228" i="23"/>
  <c r="F230" i="23"/>
  <c r="U230" i="23"/>
  <c r="F232" i="23"/>
  <c r="S262" i="23"/>
  <c r="S261" i="23"/>
  <c r="F267" i="23"/>
  <c r="F268" i="23"/>
  <c r="S270" i="23"/>
  <c r="S269" i="23"/>
  <c r="F275" i="23"/>
  <c r="F276" i="23"/>
  <c r="F283" i="23"/>
  <c r="F282" i="23"/>
  <c r="H289" i="23"/>
  <c r="H288" i="23"/>
  <c r="S304" i="23"/>
  <c r="S306" i="23"/>
  <c r="S308" i="23"/>
  <c r="S310" i="23"/>
  <c r="F314" i="23"/>
  <c r="F315" i="23"/>
  <c r="F322" i="23"/>
  <c r="F323" i="23"/>
  <c r="F330" i="23"/>
  <c r="F331" i="23"/>
  <c r="F223" i="23"/>
  <c r="S234" i="23"/>
  <c r="S233" i="23"/>
  <c r="U238" i="23"/>
  <c r="F239" i="23"/>
  <c r="S242" i="23"/>
  <c r="S241" i="23"/>
  <c r="U246" i="23"/>
  <c r="F247" i="23"/>
  <c r="S250" i="23"/>
  <c r="S249" i="23"/>
  <c r="U254" i="23"/>
  <c r="F255" i="23"/>
  <c r="S258" i="23"/>
  <c r="S257" i="23"/>
  <c r="F264" i="23"/>
  <c r="F272" i="23"/>
  <c r="H277" i="23"/>
  <c r="S278" i="23"/>
  <c r="S277" i="23"/>
  <c r="F287" i="23"/>
  <c r="F286" i="23"/>
  <c r="H293" i="23"/>
  <c r="H292" i="23"/>
  <c r="H301" i="23"/>
  <c r="H300" i="23"/>
  <c r="H304" i="23"/>
  <c r="H306" i="23"/>
  <c r="H308" i="23"/>
  <c r="H310" i="23"/>
  <c r="F339" i="23"/>
  <c r="H234" i="23"/>
  <c r="H238" i="23"/>
  <c r="H242" i="23"/>
  <c r="H246" i="23"/>
  <c r="H250" i="23"/>
  <c r="H254" i="23"/>
  <c r="H258" i="23"/>
  <c r="H262" i="23"/>
  <c r="H266" i="23"/>
  <c r="H270" i="23"/>
  <c r="H274" i="23"/>
  <c r="U282" i="23"/>
  <c r="U281" i="23"/>
  <c r="S284" i="23"/>
  <c r="S283" i="23"/>
  <c r="U286" i="23"/>
  <c r="U285" i="23"/>
  <c r="S288" i="23"/>
  <c r="S287" i="23"/>
  <c r="U290" i="23"/>
  <c r="U289" i="23"/>
  <c r="S292" i="23"/>
  <c r="S291" i="23"/>
  <c r="U294" i="23"/>
  <c r="U293" i="23"/>
  <c r="S296" i="23"/>
  <c r="S295" i="23"/>
  <c r="U298" i="23"/>
  <c r="U297" i="23"/>
  <c r="S300" i="23"/>
  <c r="S299" i="23"/>
  <c r="U302" i="23"/>
  <c r="U301" i="23"/>
  <c r="F233" i="23"/>
  <c r="F237" i="23"/>
  <c r="F241" i="23"/>
  <c r="F245" i="23"/>
  <c r="F249" i="23"/>
  <c r="F253" i="23"/>
  <c r="F257" i="23"/>
  <c r="F261" i="23"/>
  <c r="H263" i="23"/>
  <c r="F265" i="23"/>
  <c r="F269" i="23"/>
  <c r="F273" i="23"/>
  <c r="U276" i="23"/>
  <c r="F277" i="23"/>
  <c r="U278" i="23"/>
  <c r="H105" i="34"/>
  <c r="H106" i="34"/>
  <c r="U17" i="34"/>
  <c r="F18" i="34"/>
  <c r="U21" i="34"/>
  <c r="F22" i="34"/>
  <c r="U25" i="34"/>
  <c r="F26" i="34"/>
  <c r="F29" i="34"/>
  <c r="S33" i="34"/>
  <c r="F37" i="34"/>
  <c r="S41" i="34"/>
  <c r="F45" i="34"/>
  <c r="H47" i="34"/>
  <c r="H46" i="34"/>
  <c r="U48" i="34"/>
  <c r="H61" i="34"/>
  <c r="H62" i="34"/>
  <c r="H77" i="34"/>
  <c r="H78" i="34"/>
  <c r="H93" i="34"/>
  <c r="H94" i="34"/>
  <c r="H109" i="34"/>
  <c r="H110" i="34"/>
  <c r="S16" i="34"/>
  <c r="H17" i="34"/>
  <c r="S20" i="34"/>
  <c r="H21" i="34"/>
  <c r="S24" i="34"/>
  <c r="H25" i="34"/>
  <c r="S28" i="34"/>
  <c r="H29" i="34"/>
  <c r="F32" i="34"/>
  <c r="H36" i="34"/>
  <c r="S36" i="34"/>
  <c r="F40" i="34"/>
  <c r="H44" i="34"/>
  <c r="S44" i="34"/>
  <c r="U46" i="34"/>
  <c r="F49" i="34"/>
  <c r="H51" i="34"/>
  <c r="H50" i="34"/>
  <c r="U52" i="34"/>
  <c r="U54" i="34"/>
  <c r="F59" i="34"/>
  <c r="U63" i="34"/>
  <c r="H65" i="34"/>
  <c r="H66" i="34"/>
  <c r="U70" i="34"/>
  <c r="F75" i="34"/>
  <c r="U79" i="34"/>
  <c r="H81" i="34"/>
  <c r="H82" i="34"/>
  <c r="U86" i="34"/>
  <c r="F91" i="34"/>
  <c r="U95" i="34"/>
  <c r="H97" i="34"/>
  <c r="H98" i="34"/>
  <c r="F20" i="34"/>
  <c r="F24" i="34"/>
  <c r="F28" i="34"/>
  <c r="H30" i="34"/>
  <c r="F33" i="34"/>
  <c r="S37" i="34"/>
  <c r="F41" i="34"/>
  <c r="S45" i="34"/>
  <c r="H48" i="34"/>
  <c r="H49" i="34"/>
  <c r="U50" i="34"/>
  <c r="H53" i="34"/>
  <c r="H54" i="34"/>
  <c r="U58" i="34"/>
  <c r="F63" i="34"/>
  <c r="H64" i="34"/>
  <c r="U67" i="34"/>
  <c r="F68" i="34"/>
  <c r="H69" i="34"/>
  <c r="H70" i="34"/>
  <c r="U74" i="34"/>
  <c r="F79" i="34"/>
  <c r="H80" i="34"/>
  <c r="U83" i="34"/>
  <c r="F84" i="34"/>
  <c r="H85" i="34"/>
  <c r="H86" i="34"/>
  <c r="U90" i="34"/>
  <c r="F95" i="34"/>
  <c r="H96" i="34"/>
  <c r="U99" i="34"/>
  <c r="F100" i="34"/>
  <c r="H101" i="34"/>
  <c r="H102" i="34"/>
  <c r="H57" i="34"/>
  <c r="H58" i="34"/>
  <c r="H73" i="34"/>
  <c r="H74" i="34"/>
  <c r="H89" i="34"/>
  <c r="H90" i="34"/>
  <c r="U102" i="34"/>
  <c r="H104" i="34"/>
  <c r="U106" i="34"/>
  <c r="H108" i="34"/>
  <c r="U110" i="34"/>
  <c r="H112" i="34"/>
  <c r="U31" i="34"/>
  <c r="U35" i="34"/>
  <c r="U39" i="34"/>
  <c r="U43" i="34"/>
  <c r="S46" i="34"/>
  <c r="S47" i="34"/>
  <c r="S50" i="34"/>
  <c r="S51" i="34"/>
  <c r="S48" i="34"/>
  <c r="S52" i="34"/>
  <c r="S53" i="34"/>
  <c r="S56" i="34"/>
  <c r="S57" i="34"/>
  <c r="S60" i="34"/>
  <c r="S61" i="34"/>
  <c r="S64" i="34"/>
  <c r="S65" i="34"/>
  <c r="S68" i="34"/>
  <c r="S69" i="34"/>
  <c r="S72" i="34"/>
  <c r="S73" i="34"/>
  <c r="S76" i="34"/>
  <c r="S77" i="34"/>
  <c r="S80" i="34"/>
  <c r="S81" i="34"/>
  <c r="S84" i="34"/>
  <c r="S85" i="34"/>
  <c r="S88" i="34"/>
  <c r="S89" i="34"/>
  <c r="S92" i="34"/>
  <c r="S93" i="34"/>
  <c r="S96" i="34"/>
  <c r="S97" i="34"/>
  <c r="S100" i="34"/>
  <c r="S101" i="34"/>
  <c r="S104" i="34"/>
  <c r="S105" i="34"/>
  <c r="S108" i="34"/>
  <c r="S109" i="34"/>
  <c r="S112" i="34"/>
  <c r="AB562" i="31" l="1"/>
  <c r="AB563" i="31"/>
  <c r="Q561" i="31"/>
  <c r="O561" i="31"/>
  <c r="Q560" i="31"/>
  <c r="O560" i="31"/>
  <c r="Q559" i="31"/>
  <c r="O559" i="31"/>
  <c r="Q558" i="31"/>
  <c r="O558" i="31"/>
  <c r="Q557" i="31"/>
  <c r="O557" i="31"/>
  <c r="Q556" i="31"/>
  <c r="O556" i="31"/>
  <c r="Q555" i="31"/>
  <c r="O555" i="31"/>
  <c r="O554" i="31"/>
  <c r="Q553" i="31"/>
  <c r="O553" i="31"/>
  <c r="Q552" i="31"/>
  <c r="O552" i="31"/>
  <c r="Q551" i="31"/>
  <c r="O551" i="31"/>
  <c r="Q550" i="31"/>
  <c r="O550" i="31"/>
  <c r="Q549" i="31"/>
  <c r="O549" i="31"/>
  <c r="Q548" i="31"/>
  <c r="O548" i="31"/>
  <c r="Q547" i="31"/>
  <c r="O547" i="31"/>
  <c r="O546" i="31"/>
  <c r="Q545" i="31"/>
  <c r="O545" i="31"/>
  <c r="Q544" i="31"/>
  <c r="O544" i="31"/>
  <c r="Q543" i="31"/>
  <c r="O543" i="31"/>
  <c r="Q542" i="31"/>
  <c r="O542" i="31"/>
  <c r="Q541" i="31"/>
  <c r="O541" i="31"/>
  <c r="Q540" i="31"/>
  <c r="O540" i="31"/>
  <c r="Q539" i="31"/>
  <c r="O539" i="31"/>
  <c r="O538" i="31"/>
  <c r="Q537" i="31"/>
  <c r="O537" i="31"/>
  <c r="Q536" i="31"/>
  <c r="O536" i="31"/>
  <c r="Q535" i="31"/>
  <c r="O535" i="31"/>
  <c r="Q534" i="31"/>
  <c r="O534" i="31"/>
  <c r="Q533" i="31"/>
  <c r="O533" i="31"/>
  <c r="Q532" i="31"/>
  <c r="O532" i="31"/>
  <c r="Q531" i="31"/>
  <c r="O531" i="31"/>
  <c r="O530" i="31"/>
  <c r="Q529" i="31"/>
  <c r="O529" i="31"/>
  <c r="Q528" i="31"/>
  <c r="O528" i="31"/>
  <c r="Q527" i="31"/>
  <c r="O527" i="31"/>
  <c r="Q526" i="31"/>
  <c r="O526" i="31"/>
  <c r="Q525" i="31"/>
  <c r="O525" i="31"/>
  <c r="Q524" i="31"/>
  <c r="O524" i="31"/>
  <c r="Q523" i="31"/>
  <c r="O523" i="31"/>
  <c r="O522" i="31"/>
  <c r="Q521" i="31"/>
  <c r="O521" i="31"/>
  <c r="Q520" i="31"/>
  <c r="O520" i="31"/>
  <c r="Q519" i="31"/>
  <c r="O519" i="31"/>
  <c r="Q518" i="31"/>
  <c r="O518" i="31"/>
  <c r="Q517" i="31"/>
  <c r="O517" i="31"/>
  <c r="Q516" i="31"/>
  <c r="O516" i="31"/>
  <c r="Q515" i="31"/>
  <c r="O515" i="31"/>
  <c r="O514" i="31"/>
  <c r="Q513" i="31"/>
  <c r="O513" i="31"/>
  <c r="Q512" i="31"/>
  <c r="O512" i="31"/>
  <c r="Q511" i="31"/>
  <c r="O511" i="31"/>
  <c r="Q510" i="31"/>
  <c r="O510" i="31"/>
  <c r="Q509" i="31"/>
  <c r="O509" i="31"/>
  <c r="Q508" i="31"/>
  <c r="O508" i="31"/>
  <c r="Q507" i="31"/>
  <c r="O507" i="31"/>
  <c r="O506" i="31"/>
  <c r="Q505" i="31"/>
  <c r="O505" i="31"/>
  <c r="Q504" i="31"/>
  <c r="O504" i="31"/>
  <c r="Q503" i="31"/>
  <c r="O503" i="31"/>
  <c r="Q502" i="31"/>
  <c r="O502" i="31"/>
  <c r="Q501" i="31"/>
  <c r="O501" i="31"/>
  <c r="Q500" i="31"/>
  <c r="O500" i="31"/>
  <c r="Q499" i="31"/>
  <c r="O499" i="31"/>
  <c r="O498" i="31"/>
  <c r="Q497" i="31"/>
  <c r="O497" i="31"/>
  <c r="Q496" i="31"/>
  <c r="O496" i="31"/>
  <c r="Q495" i="31"/>
  <c r="O495" i="31"/>
  <c r="Q494" i="31"/>
  <c r="O494" i="31"/>
  <c r="Q493" i="31"/>
  <c r="O493" i="31"/>
  <c r="Q492" i="31"/>
  <c r="O492" i="31"/>
  <c r="Q491" i="31"/>
  <c r="O491" i="31"/>
  <c r="O490" i="31"/>
  <c r="Q489" i="31"/>
  <c r="O489" i="31"/>
  <c r="Q488" i="31"/>
  <c r="O488" i="31"/>
  <c r="Q487" i="31"/>
  <c r="O487" i="31"/>
  <c r="Q486" i="31"/>
  <c r="O486" i="31"/>
  <c r="Q485" i="31"/>
  <c r="O485" i="31"/>
  <c r="Q484" i="31"/>
  <c r="O484" i="31"/>
  <c r="Q483" i="31"/>
  <c r="O483" i="31"/>
  <c r="O482" i="31"/>
  <c r="Q481" i="31"/>
  <c r="O481" i="31"/>
  <c r="Q480" i="31"/>
  <c r="O480" i="31"/>
  <c r="Q479" i="31"/>
  <c r="O479" i="31"/>
  <c r="Q478" i="31"/>
  <c r="O478" i="31"/>
  <c r="Q477" i="31"/>
  <c r="O477" i="31"/>
  <c r="Q476" i="31"/>
  <c r="O476" i="31"/>
  <c r="Q475" i="31"/>
  <c r="O475" i="31"/>
  <c r="O474" i="31"/>
  <c r="Q473" i="31"/>
  <c r="O473" i="31"/>
  <c r="Q472" i="31"/>
  <c r="O472" i="31"/>
  <c r="Q471" i="31"/>
  <c r="O471" i="31"/>
  <c r="Q470" i="31"/>
  <c r="O470" i="31"/>
  <c r="Q469" i="31"/>
  <c r="O469" i="31"/>
  <c r="Q468" i="31"/>
  <c r="O468" i="31"/>
  <c r="Q467" i="31"/>
  <c r="O467" i="31"/>
  <c r="O466" i="31"/>
  <c r="Q465" i="31"/>
  <c r="O465" i="31"/>
  <c r="Q464" i="31"/>
  <c r="O464" i="31"/>
  <c r="Q463" i="31"/>
  <c r="O463" i="31"/>
  <c r="Q462" i="31"/>
  <c r="O462" i="31"/>
  <c r="Q461" i="31"/>
  <c r="O461" i="31"/>
  <c r="Q460" i="31"/>
  <c r="O460" i="31"/>
  <c r="Q459" i="31"/>
  <c r="O459" i="31"/>
  <c r="O458" i="31"/>
  <c r="Q457" i="31"/>
  <c r="O457" i="31"/>
  <c r="Q456" i="31"/>
  <c r="O456" i="31"/>
  <c r="Q455" i="31"/>
  <c r="O455" i="31"/>
  <c r="Q454" i="31"/>
  <c r="O454" i="31"/>
  <c r="Q453" i="31"/>
  <c r="O453" i="31"/>
  <c r="Q452" i="31"/>
  <c r="O452" i="31"/>
  <c r="Q451" i="31"/>
  <c r="O451" i="31"/>
  <c r="O450" i="31"/>
  <c r="Q449" i="31"/>
  <c r="O449" i="31"/>
  <c r="Q448" i="31"/>
  <c r="O448" i="31"/>
  <c r="Q447" i="31"/>
  <c r="O447" i="31"/>
  <c r="Q446" i="31"/>
  <c r="O446" i="31"/>
  <c r="Q445" i="31"/>
  <c r="O445" i="31"/>
  <c r="Q444" i="31"/>
  <c r="O444" i="31"/>
  <c r="Q443" i="31"/>
  <c r="O443" i="31"/>
  <c r="O442" i="31"/>
  <c r="Q441" i="31"/>
  <c r="O441" i="31"/>
  <c r="Q440" i="31"/>
  <c r="O440" i="31"/>
  <c r="Q439" i="31"/>
  <c r="O439" i="31"/>
  <c r="Q438" i="31"/>
  <c r="O438" i="31"/>
  <c r="Q437" i="31"/>
  <c r="O437" i="31"/>
  <c r="Q436" i="31"/>
  <c r="O436" i="31"/>
  <c r="Q435" i="31"/>
  <c r="O435" i="31"/>
  <c r="O434" i="31"/>
  <c r="Q433" i="31"/>
  <c r="O433" i="31"/>
  <c r="Q432" i="31"/>
  <c r="O432" i="31"/>
  <c r="Q431" i="31"/>
  <c r="O431" i="31"/>
  <c r="Q430" i="31"/>
  <c r="O430" i="31"/>
  <c r="Q429" i="31"/>
  <c r="O429" i="31"/>
  <c r="Q428" i="31"/>
  <c r="O428" i="31"/>
  <c r="Q427" i="31"/>
  <c r="O427" i="31"/>
  <c r="O426" i="31"/>
  <c r="Q425" i="31"/>
  <c r="O425" i="31"/>
  <c r="Q424" i="31"/>
  <c r="O424" i="31"/>
  <c r="Q423" i="31"/>
  <c r="O423" i="31"/>
  <c r="Q434" i="31"/>
  <c r="O422" i="31"/>
  <c r="Q421" i="31"/>
  <c r="O421" i="31"/>
  <c r="Q420" i="31"/>
  <c r="O420" i="31"/>
  <c r="Q419" i="31"/>
  <c r="O419" i="31"/>
  <c r="O418" i="31"/>
  <c r="Q417" i="31"/>
  <c r="O417" i="31"/>
  <c r="Q416" i="31"/>
  <c r="O416" i="31"/>
  <c r="Q415" i="31"/>
  <c r="O415" i="31"/>
  <c r="Q414" i="31"/>
  <c r="O414" i="31"/>
  <c r="Q413" i="31"/>
  <c r="O413" i="31"/>
  <c r="Q412" i="31"/>
  <c r="O412" i="31"/>
  <c r="Q411" i="31"/>
  <c r="O411" i="31"/>
  <c r="Q422" i="31"/>
  <c r="O410" i="31"/>
  <c r="Q409" i="31"/>
  <c r="O409" i="31"/>
  <c r="Q408" i="31"/>
  <c r="O408" i="31"/>
  <c r="Q407" i="31"/>
  <c r="O407" i="31"/>
  <c r="Q406" i="31"/>
  <c r="O406" i="31"/>
  <c r="Q405" i="31"/>
  <c r="O405" i="31"/>
  <c r="Q404" i="31"/>
  <c r="O404" i="31"/>
  <c r="Q403" i="31"/>
  <c r="O403" i="31"/>
  <c r="O402" i="31"/>
  <c r="Q401" i="31"/>
  <c r="O401" i="31"/>
  <c r="Q400" i="31"/>
  <c r="O400" i="31"/>
  <c r="Q399" i="31"/>
  <c r="O399" i="31"/>
  <c r="Q398" i="31"/>
  <c r="O398" i="31"/>
  <c r="Q397" i="31"/>
  <c r="O397" i="31"/>
  <c r="Q396" i="31"/>
  <c r="O396" i="31"/>
  <c r="Q395" i="31"/>
  <c r="O395" i="31"/>
  <c r="O394" i="31"/>
  <c r="Q393" i="31"/>
  <c r="O393" i="31"/>
  <c r="Q392" i="31"/>
  <c r="O392" i="31"/>
  <c r="Q391" i="31"/>
  <c r="O391" i="31"/>
  <c r="Q390" i="31"/>
  <c r="O390" i="31"/>
  <c r="Q389" i="31"/>
  <c r="O389" i="31"/>
  <c r="Q388" i="31"/>
  <c r="O388" i="31"/>
  <c r="Q387" i="31"/>
  <c r="O387" i="31"/>
  <c r="O386" i="31"/>
  <c r="Q385" i="31"/>
  <c r="O385" i="31"/>
  <c r="Q384" i="31"/>
  <c r="O384" i="31"/>
  <c r="Q383" i="31"/>
  <c r="O383" i="31"/>
  <c r="Q382" i="31"/>
  <c r="O382" i="31"/>
  <c r="Q381" i="31"/>
  <c r="O381" i="31"/>
  <c r="Q380" i="31"/>
  <c r="O380" i="31"/>
  <c r="Q379" i="31"/>
  <c r="O379" i="31"/>
  <c r="O378" i="31"/>
  <c r="Q377" i="31"/>
  <c r="O377" i="31"/>
  <c r="Q376" i="31"/>
  <c r="O376" i="31"/>
  <c r="Q375" i="31"/>
  <c r="O375" i="31"/>
  <c r="Q374" i="31"/>
  <c r="O374" i="31"/>
  <c r="Q373" i="31"/>
  <c r="O373" i="31"/>
  <c r="Q372" i="31"/>
  <c r="O372" i="31"/>
  <c r="Q371" i="31"/>
  <c r="O371" i="31"/>
  <c r="O370" i="31"/>
  <c r="Q369" i="31"/>
  <c r="O369" i="31"/>
  <c r="Q368" i="31"/>
  <c r="O368" i="31"/>
  <c r="Q367" i="31"/>
  <c r="O367" i="31"/>
  <c r="Q366" i="31"/>
  <c r="O366" i="31"/>
  <c r="Q365" i="31"/>
  <c r="O365" i="31"/>
  <c r="Q364" i="31"/>
  <c r="O364" i="31"/>
  <c r="Q363" i="31"/>
  <c r="O363" i="31"/>
  <c r="O362" i="31"/>
  <c r="Q361" i="31"/>
  <c r="O361" i="31"/>
  <c r="Q360" i="31"/>
  <c r="O360" i="31"/>
  <c r="Q359" i="31"/>
  <c r="O359" i="31"/>
  <c r="Q358" i="31"/>
  <c r="O358" i="31"/>
  <c r="Q357" i="31"/>
  <c r="O357" i="31"/>
  <c r="Q356" i="31"/>
  <c r="O356" i="31"/>
  <c r="Q355" i="31"/>
  <c r="O355" i="31"/>
  <c r="O354" i="31"/>
  <c r="Q353" i="31"/>
  <c r="O353" i="31"/>
  <c r="Q352" i="31"/>
  <c r="O352" i="31"/>
  <c r="Q351" i="31"/>
  <c r="O351" i="31"/>
  <c r="Q350" i="31"/>
  <c r="O350" i="31"/>
  <c r="Q349" i="31"/>
  <c r="O349" i="31"/>
  <c r="Q348" i="31"/>
  <c r="O348" i="31"/>
  <c r="Q347" i="31"/>
  <c r="O347" i="31"/>
  <c r="O346" i="31"/>
  <c r="Q345" i="31"/>
  <c r="O345" i="31"/>
  <c r="Q344" i="31"/>
  <c r="O344" i="31"/>
  <c r="Q343" i="31"/>
  <c r="O343" i="31"/>
  <c r="Q342" i="31"/>
  <c r="O342" i="31"/>
  <c r="Q341" i="31"/>
  <c r="O341" i="31"/>
  <c r="Q340" i="31"/>
  <c r="O340" i="31"/>
  <c r="Q339" i="31"/>
  <c r="O339" i="31"/>
  <c r="O338" i="31"/>
  <c r="Q337" i="31"/>
  <c r="O337" i="31"/>
  <c r="Q336" i="31"/>
  <c r="O336" i="31"/>
  <c r="Q335" i="31"/>
  <c r="O335" i="31"/>
  <c r="Q334" i="31"/>
  <c r="O334" i="31"/>
  <c r="Q333" i="31"/>
  <c r="O333" i="31"/>
  <c r="Q332" i="31"/>
  <c r="O332" i="31"/>
  <c r="Q331" i="31"/>
  <c r="O331" i="31"/>
  <c r="O330" i="31"/>
  <c r="Q329" i="31"/>
  <c r="O329" i="31"/>
  <c r="Q328" i="31"/>
  <c r="O328" i="31"/>
  <c r="Q327" i="31"/>
  <c r="O327" i="31"/>
  <c r="Q326" i="31"/>
  <c r="O326" i="31"/>
  <c r="Q325" i="31"/>
  <c r="O325" i="31"/>
  <c r="Q324" i="31"/>
  <c r="O324" i="31"/>
  <c r="Q323" i="31"/>
  <c r="O323" i="31"/>
  <c r="O322" i="31"/>
  <c r="Q321" i="31"/>
  <c r="O321" i="31"/>
  <c r="Q320" i="31"/>
  <c r="O320" i="31"/>
  <c r="Q319" i="31"/>
  <c r="O319" i="31"/>
  <c r="Q318" i="31"/>
  <c r="O318" i="31"/>
  <c r="Q317" i="31"/>
  <c r="O317" i="31"/>
  <c r="Q316" i="31"/>
  <c r="O316" i="31"/>
  <c r="Q315" i="31"/>
  <c r="O315" i="31"/>
  <c r="O314" i="31"/>
  <c r="Q313" i="31"/>
  <c r="O313" i="31"/>
  <c r="Q312" i="31"/>
  <c r="O312" i="31"/>
  <c r="Q311" i="31"/>
  <c r="O311" i="31"/>
  <c r="Q310" i="31"/>
  <c r="O310" i="31"/>
  <c r="Q309" i="31"/>
  <c r="O309" i="31"/>
  <c r="Q308" i="31"/>
  <c r="O308" i="31"/>
  <c r="Q307" i="31"/>
  <c r="O307" i="31"/>
  <c r="O306" i="31"/>
  <c r="Q305" i="31"/>
  <c r="O305" i="31"/>
  <c r="Q304" i="31"/>
  <c r="O304" i="31"/>
  <c r="Q303" i="31"/>
  <c r="O303" i="31"/>
  <c r="Q302" i="31"/>
  <c r="O302" i="31"/>
  <c r="Q301" i="31"/>
  <c r="O301" i="31"/>
  <c r="Q300" i="31"/>
  <c r="O300" i="31"/>
  <c r="Q299" i="31"/>
  <c r="O299" i="31"/>
  <c r="O298" i="31"/>
  <c r="Q297" i="31"/>
  <c r="O297" i="31"/>
  <c r="Q296" i="31"/>
  <c r="O296" i="31"/>
  <c r="Q295" i="31"/>
  <c r="O295" i="31"/>
  <c r="Q294" i="31"/>
  <c r="O294" i="31"/>
  <c r="Q293" i="31"/>
  <c r="O293" i="31"/>
  <c r="Q292" i="31"/>
  <c r="O292" i="31"/>
  <c r="Q291" i="31"/>
  <c r="O291" i="31"/>
  <c r="O290" i="31"/>
  <c r="Q289" i="31"/>
  <c r="O289" i="31"/>
  <c r="Q288" i="31"/>
  <c r="O288" i="31"/>
  <c r="Q287" i="31"/>
  <c r="O287" i="31"/>
  <c r="Q286" i="31"/>
  <c r="O286" i="31"/>
  <c r="Q285" i="31"/>
  <c r="O285" i="31"/>
  <c r="Q284" i="31"/>
  <c r="O284" i="31"/>
  <c r="Q283" i="31"/>
  <c r="O283" i="31"/>
  <c r="O282" i="31"/>
  <c r="Q281" i="31"/>
  <c r="O281" i="31"/>
  <c r="Q280" i="31"/>
  <c r="O280" i="31"/>
  <c r="Q279" i="31"/>
  <c r="O279" i="31"/>
  <c r="Q278" i="31"/>
  <c r="O278" i="31"/>
  <c r="Q277" i="31"/>
  <c r="O277" i="31"/>
  <c r="Q276" i="31"/>
  <c r="O276" i="31"/>
  <c r="Q275" i="31"/>
  <c r="O275" i="31"/>
  <c r="O274" i="31"/>
  <c r="Q273" i="31"/>
  <c r="O273" i="31"/>
  <c r="Q272" i="31"/>
  <c r="O272" i="31"/>
  <c r="Q271" i="31"/>
  <c r="O271" i="31"/>
  <c r="Q270" i="31"/>
  <c r="O270" i="31"/>
  <c r="Q269" i="31"/>
  <c r="O269" i="31"/>
  <c r="Q268" i="31"/>
  <c r="O268" i="31"/>
  <c r="Q267" i="31"/>
  <c r="O267" i="31"/>
  <c r="O266" i="31"/>
  <c r="Q265" i="31"/>
  <c r="O265" i="31"/>
  <c r="Q264" i="31"/>
  <c r="O264" i="31"/>
  <c r="Q263" i="31"/>
  <c r="O263" i="31"/>
  <c r="Q262" i="31"/>
  <c r="O262" i="31"/>
  <c r="Q261" i="31"/>
  <c r="O261" i="31"/>
  <c r="Q260" i="31"/>
  <c r="O260" i="31"/>
  <c r="Q259" i="31"/>
  <c r="O259" i="31"/>
  <c r="O258" i="31"/>
  <c r="Q257" i="31"/>
  <c r="O257" i="31"/>
  <c r="Q256" i="31"/>
  <c r="O256" i="31"/>
  <c r="Q255" i="31"/>
  <c r="O255" i="31"/>
  <c r="Q254" i="31"/>
  <c r="O254" i="31"/>
  <c r="Q253" i="31"/>
  <c r="O253" i="31"/>
  <c r="Q252" i="31"/>
  <c r="O252" i="31"/>
  <c r="Q251" i="31"/>
  <c r="O251" i="31"/>
  <c r="O250" i="31"/>
  <c r="Q249" i="31"/>
  <c r="O249" i="31"/>
  <c r="Q248" i="31"/>
  <c r="O248" i="31"/>
  <c r="Q247" i="31"/>
  <c r="O247" i="31"/>
  <c r="Q246" i="31"/>
  <c r="O246" i="31"/>
  <c r="Q245" i="31"/>
  <c r="O245" i="31"/>
  <c r="Q244" i="31"/>
  <c r="O244" i="31"/>
  <c r="Q243" i="31"/>
  <c r="O243" i="31"/>
  <c r="O242" i="31"/>
  <c r="Q241" i="31"/>
  <c r="O241" i="31"/>
  <c r="Q240" i="31"/>
  <c r="O240" i="31"/>
  <c r="Q239" i="31"/>
  <c r="O239" i="31"/>
  <c r="Q238" i="31"/>
  <c r="O238" i="31"/>
  <c r="Q237" i="31"/>
  <c r="O237" i="31"/>
  <c r="Q236" i="31"/>
  <c r="O236" i="31"/>
  <c r="Q235" i="31"/>
  <c r="O235" i="31"/>
  <c r="O234" i="31"/>
  <c r="Q233" i="31"/>
  <c r="O233" i="31"/>
  <c r="Q232" i="31"/>
  <c r="O232" i="31"/>
  <c r="Q231" i="31"/>
  <c r="O231" i="31"/>
  <c r="Q230" i="31"/>
  <c r="O230" i="31"/>
  <c r="Q229" i="31"/>
  <c r="O229" i="31"/>
  <c r="Q228" i="31"/>
  <c r="O228" i="31"/>
  <c r="Q227" i="31"/>
  <c r="O227" i="31"/>
  <c r="O226" i="31"/>
  <c r="Q225" i="31"/>
  <c r="O225" i="31"/>
  <c r="Q224" i="31"/>
  <c r="O224" i="31"/>
  <c r="Q223" i="31"/>
  <c r="O223" i="31"/>
  <c r="Q222" i="31"/>
  <c r="O222" i="31"/>
  <c r="Q221" i="31"/>
  <c r="O221" i="31"/>
  <c r="Q220" i="31"/>
  <c r="O220" i="31"/>
  <c r="Q219" i="31"/>
  <c r="O219" i="31"/>
  <c r="O218" i="31"/>
  <c r="Q217" i="31"/>
  <c r="O217" i="31"/>
  <c r="Q216" i="31"/>
  <c r="O216" i="31"/>
  <c r="Q215" i="31"/>
  <c r="O215" i="31"/>
  <c r="Q214" i="31"/>
  <c r="O214" i="31"/>
  <c r="Q213" i="31"/>
  <c r="O213" i="31"/>
  <c r="Q212" i="31"/>
  <c r="O212" i="31"/>
  <c r="Q211" i="31"/>
  <c r="O211" i="31"/>
  <c r="O210" i="31"/>
  <c r="Q209" i="31"/>
  <c r="O209" i="31"/>
  <c r="Q208" i="31"/>
  <c r="O208" i="31"/>
  <c r="Q207" i="31"/>
  <c r="O207" i="31"/>
  <c r="Q206" i="31"/>
  <c r="O206" i="31"/>
  <c r="Q205" i="31"/>
  <c r="O205" i="31"/>
  <c r="Q204" i="31"/>
  <c r="O204" i="31"/>
  <c r="Q203" i="31"/>
  <c r="O203" i="31"/>
  <c r="O202" i="31"/>
  <c r="Q201" i="31"/>
  <c r="O201" i="31"/>
  <c r="Q200" i="31"/>
  <c r="O200" i="31"/>
  <c r="Q199" i="31"/>
  <c r="O199" i="31"/>
  <c r="Q198" i="31"/>
  <c r="O198" i="31"/>
  <c r="Q197" i="31"/>
  <c r="O197" i="31"/>
  <c r="Q196" i="31"/>
  <c r="O196" i="31"/>
  <c r="Q195" i="31"/>
  <c r="O195" i="31"/>
  <c r="O194" i="31"/>
  <c r="Q193" i="31"/>
  <c r="O193" i="31"/>
  <c r="Q192" i="31"/>
  <c r="O192" i="31"/>
  <c r="Q191" i="31"/>
  <c r="O191" i="31"/>
  <c r="Q190" i="31"/>
  <c r="O190" i="31"/>
  <c r="Q189" i="31"/>
  <c r="O189" i="31"/>
  <c r="Q188" i="31"/>
  <c r="O188" i="31"/>
  <c r="Q187" i="31"/>
  <c r="O187" i="31"/>
  <c r="O186" i="31"/>
  <c r="Q185" i="31"/>
  <c r="O185" i="31"/>
  <c r="Q184" i="31"/>
  <c r="O184" i="31"/>
  <c r="Q183" i="31"/>
  <c r="O183" i="31"/>
  <c r="Q182" i="31"/>
  <c r="O182" i="31"/>
  <c r="Q181" i="31"/>
  <c r="O181" i="31"/>
  <c r="Q180" i="31"/>
  <c r="O180" i="31"/>
  <c r="Q179" i="31"/>
  <c r="O179" i="31"/>
  <c r="O178" i="31"/>
  <c r="Q177" i="31"/>
  <c r="O177" i="31"/>
  <c r="Q176" i="31"/>
  <c r="O176" i="31"/>
  <c r="Q175" i="31"/>
  <c r="O175" i="31"/>
  <c r="Q174" i="31"/>
  <c r="O174" i="31"/>
  <c r="Q173" i="31"/>
  <c r="O173" i="31"/>
  <c r="Q172" i="31"/>
  <c r="O172" i="31"/>
  <c r="Q171" i="31"/>
  <c r="O171" i="31"/>
  <c r="O170" i="31"/>
  <c r="Q169" i="31"/>
  <c r="O169" i="31"/>
  <c r="Q168" i="31"/>
  <c r="O168" i="31"/>
  <c r="Q167" i="31"/>
  <c r="O167" i="31"/>
  <c r="Q166" i="31"/>
  <c r="O166" i="31"/>
  <c r="Q165" i="31"/>
  <c r="O165" i="31"/>
  <c r="Q164" i="31"/>
  <c r="O164" i="31"/>
  <c r="Q163" i="31"/>
  <c r="O163" i="31"/>
  <c r="O162" i="31"/>
  <c r="Q161" i="31"/>
  <c r="O161" i="31"/>
  <c r="Q160" i="31"/>
  <c r="O160" i="31"/>
  <c r="Q159" i="31"/>
  <c r="O159" i="31"/>
  <c r="Q158" i="31"/>
  <c r="O158" i="31"/>
  <c r="Q157" i="31"/>
  <c r="O157" i="31"/>
  <c r="Q156" i="31"/>
  <c r="O156" i="31"/>
  <c r="Q155" i="31"/>
  <c r="O155" i="31"/>
  <c r="O154" i="31"/>
  <c r="Q153" i="31"/>
  <c r="O153" i="31"/>
  <c r="Q152" i="31"/>
  <c r="O152" i="31"/>
  <c r="Q151" i="31"/>
  <c r="O151" i="31"/>
  <c r="Q150" i="31"/>
  <c r="O150" i="31"/>
  <c r="Q149" i="31"/>
  <c r="O149" i="31"/>
  <c r="Q148" i="31"/>
  <c r="O148" i="31"/>
  <c r="Q147" i="31"/>
  <c r="O147" i="31"/>
  <c r="O146" i="31"/>
  <c r="Q145" i="31"/>
  <c r="O145" i="31"/>
  <c r="Q144" i="31"/>
  <c r="O144" i="31"/>
  <c r="Q143" i="31"/>
  <c r="O143" i="31"/>
  <c r="Q142" i="31"/>
  <c r="O142" i="31"/>
  <c r="Q141" i="31"/>
  <c r="O141" i="31"/>
  <c r="Q140" i="31"/>
  <c r="O140" i="31"/>
  <c r="Q139" i="31"/>
  <c r="O139" i="31"/>
  <c r="O138" i="31"/>
  <c r="Q137" i="31"/>
  <c r="O137" i="31"/>
  <c r="Q136" i="31"/>
  <c r="O136" i="31"/>
  <c r="Q135" i="31"/>
  <c r="O135" i="31"/>
  <c r="Q146" i="31"/>
  <c r="O134" i="31"/>
  <c r="Q133" i="31"/>
  <c r="O133" i="31"/>
  <c r="Q132" i="31"/>
  <c r="O132" i="31"/>
  <c r="Q131" i="31"/>
  <c r="O131" i="31"/>
  <c r="O130" i="31"/>
  <c r="Q129" i="31"/>
  <c r="O129" i="31"/>
  <c r="Q128" i="31"/>
  <c r="O128" i="31"/>
  <c r="Q127" i="31"/>
  <c r="O127" i="31"/>
  <c r="Q138" i="31"/>
  <c r="O126" i="31"/>
  <c r="Q125" i="31"/>
  <c r="O125" i="31"/>
  <c r="Q124" i="31"/>
  <c r="O124" i="31"/>
  <c r="Q123" i="31"/>
  <c r="O123" i="31"/>
  <c r="Q134" i="31"/>
  <c r="O122" i="31"/>
  <c r="Q121" i="31"/>
  <c r="O121" i="31"/>
  <c r="Q120" i="31"/>
  <c r="O120" i="31"/>
  <c r="Q119" i="31"/>
  <c r="O119" i="31"/>
  <c r="Q130" i="31"/>
  <c r="O118" i="31"/>
  <c r="Q117" i="31"/>
  <c r="O117" i="31"/>
  <c r="Q116" i="31"/>
  <c r="O116" i="31"/>
  <c r="Q115" i="31"/>
  <c r="O115" i="31"/>
  <c r="Q126" i="31"/>
  <c r="O114" i="31"/>
  <c r="Q113" i="31"/>
  <c r="O113" i="31"/>
  <c r="Q112" i="31"/>
  <c r="O112" i="31"/>
  <c r="Q111" i="31"/>
  <c r="O111" i="31"/>
  <c r="Q110" i="31"/>
  <c r="O110" i="31"/>
  <c r="Q109" i="31"/>
  <c r="O109" i="31"/>
  <c r="Q108" i="31"/>
  <c r="O108" i="31"/>
  <c r="Q107" i="31"/>
  <c r="O107" i="31"/>
  <c r="Q118" i="31"/>
  <c r="O106" i="31"/>
  <c r="Q105" i="31"/>
  <c r="O105" i="31"/>
  <c r="Q104" i="31"/>
  <c r="O104" i="31"/>
  <c r="Q103" i="31"/>
  <c r="O103" i="31"/>
  <c r="Q102" i="31"/>
  <c r="O102" i="31"/>
  <c r="Q101" i="31"/>
  <c r="O101" i="31"/>
  <c r="Q100" i="31"/>
  <c r="O100" i="31"/>
  <c r="Q99" i="31"/>
  <c r="O99" i="31"/>
  <c r="O98" i="31"/>
  <c r="Q97" i="31"/>
  <c r="O97" i="31"/>
  <c r="Q96" i="31"/>
  <c r="O96" i="31"/>
  <c r="Q95" i="31"/>
  <c r="O95" i="31"/>
  <c r="Q94" i="31"/>
  <c r="O94" i="31"/>
  <c r="Q93" i="31"/>
  <c r="O93" i="31"/>
  <c r="Q92" i="31"/>
  <c r="O92" i="31"/>
  <c r="Q91" i="31"/>
  <c r="O91" i="31"/>
  <c r="O90" i="31"/>
  <c r="Q89" i="31"/>
  <c r="O89" i="31"/>
  <c r="Q88" i="31"/>
  <c r="O88" i="31"/>
  <c r="Q87" i="31"/>
  <c r="O87" i="31"/>
  <c r="Q86" i="31"/>
  <c r="O86" i="31"/>
  <c r="Q85" i="31"/>
  <c r="O85" i="31"/>
  <c r="Q84" i="31"/>
  <c r="O84" i="31"/>
  <c r="Q83" i="31"/>
  <c r="O83" i="31"/>
  <c r="O82" i="31"/>
  <c r="Q81" i="31"/>
  <c r="O81" i="31"/>
  <c r="Q80" i="31"/>
  <c r="O80" i="31"/>
  <c r="Q79" i="31"/>
  <c r="O79" i="31"/>
  <c r="Q78" i="31"/>
  <c r="O78" i="31"/>
  <c r="Q77" i="31"/>
  <c r="O77" i="31"/>
  <c r="Q76" i="31"/>
  <c r="O76" i="31"/>
  <c r="Q75" i="31"/>
  <c r="O75" i="31"/>
  <c r="O74" i="31"/>
  <c r="Q73" i="31"/>
  <c r="O73" i="31"/>
  <c r="Q72" i="31"/>
  <c r="O72" i="31"/>
  <c r="Q71" i="31"/>
  <c r="O71" i="31"/>
  <c r="Q70" i="31"/>
  <c r="O70" i="31"/>
  <c r="Q69" i="31"/>
  <c r="O69" i="31"/>
  <c r="Q68" i="31"/>
  <c r="O68" i="31"/>
  <c r="Q67" i="31"/>
  <c r="O67" i="31"/>
  <c r="O66" i="31"/>
  <c r="Q65" i="31"/>
  <c r="O65" i="31"/>
  <c r="Q64" i="31"/>
  <c r="O64" i="31"/>
  <c r="Q63" i="31"/>
  <c r="O63" i="31"/>
  <c r="Q62" i="31"/>
  <c r="O62" i="31"/>
  <c r="Q61" i="31"/>
  <c r="O61" i="31"/>
  <c r="Q60" i="31"/>
  <c r="O60" i="31"/>
  <c r="Q59" i="31"/>
  <c r="O59" i="31"/>
  <c r="O58" i="31"/>
  <c r="Q57" i="31"/>
  <c r="O57" i="31"/>
  <c r="Q56" i="31"/>
  <c r="O56" i="31"/>
  <c r="Q55" i="31"/>
  <c r="O55" i="31"/>
  <c r="Q54" i="31"/>
  <c r="O54" i="31"/>
  <c r="Q53" i="31"/>
  <c r="O53" i="31"/>
  <c r="Q52" i="31"/>
  <c r="O52" i="31"/>
  <c r="Q51" i="31"/>
  <c r="O51" i="31"/>
  <c r="O50" i="31"/>
  <c r="Q49" i="31"/>
  <c r="O49" i="31"/>
  <c r="Q48" i="31"/>
  <c r="O48" i="31"/>
  <c r="Q47" i="31"/>
  <c r="O47" i="31"/>
  <c r="Q46" i="31"/>
  <c r="O46" i="31"/>
  <c r="Q45" i="31"/>
  <c r="O45" i="31"/>
  <c r="Q44" i="31"/>
  <c r="O44" i="31"/>
  <c r="Q43" i="31"/>
  <c r="O43" i="31"/>
  <c r="O42" i="31"/>
  <c r="Q41" i="31"/>
  <c r="O41" i="31"/>
  <c r="Q40" i="31"/>
  <c r="O40" i="31"/>
  <c r="Q39" i="31"/>
  <c r="O39" i="31"/>
  <c r="Q38" i="31"/>
  <c r="O38" i="31"/>
  <c r="Q37" i="31"/>
  <c r="O37" i="31"/>
  <c r="Q36" i="31"/>
  <c r="O36" i="31"/>
  <c r="Q35" i="31"/>
  <c r="O35" i="31"/>
  <c r="O34" i="31"/>
  <c r="Q33" i="31"/>
  <c r="O33" i="31"/>
  <c r="Q32" i="31"/>
  <c r="O32" i="31"/>
  <c r="Q31" i="31"/>
  <c r="O31" i="31"/>
  <c r="Q30" i="31"/>
  <c r="O30" i="31"/>
  <c r="Q29" i="31"/>
  <c r="O29" i="31"/>
  <c r="Q28" i="31"/>
  <c r="O28" i="31"/>
  <c r="Q27" i="31"/>
  <c r="O27" i="31"/>
  <c r="Q26" i="31"/>
  <c r="O26" i="31"/>
  <c r="Q25" i="31"/>
  <c r="O25" i="31"/>
  <c r="Q24" i="31"/>
  <c r="O24" i="31"/>
  <c r="Q23" i="31"/>
  <c r="O23" i="31"/>
  <c r="Q22" i="31"/>
  <c r="O22" i="31"/>
  <c r="AF548" i="32"/>
  <c r="AF549" i="32"/>
  <c r="AA548" i="32"/>
  <c r="AA549" i="32"/>
  <c r="AA545" i="32"/>
  <c r="AA546" i="32"/>
  <c r="AA547" i="32"/>
  <c r="AF545" i="32"/>
  <c r="AF546" i="32"/>
  <c r="AF547" i="32"/>
  <c r="AF541" i="32"/>
  <c r="AF542" i="32"/>
  <c r="AF543" i="32"/>
  <c r="AF544" i="32"/>
  <c r="AA541" i="32"/>
  <c r="AA542" i="32"/>
  <c r="AA543" i="32"/>
  <c r="AA544" i="32"/>
  <c r="AB561" i="31"/>
  <c r="AB560" i="31"/>
  <c r="AB559" i="31"/>
  <c r="AB558" i="31"/>
  <c r="AB557" i="31"/>
  <c r="AB556" i="31"/>
  <c r="AB555" i="31"/>
  <c r="AB554" i="31"/>
  <c r="AB553" i="31"/>
  <c r="AB552" i="31"/>
  <c r="AB551" i="31"/>
  <c r="AB550" i="31"/>
  <c r="AB549" i="31"/>
  <c r="AB548" i="31"/>
  <c r="AB547" i="31"/>
  <c r="AB546" i="31"/>
  <c r="AB545" i="31"/>
  <c r="AB544" i="31"/>
  <c r="AB543" i="31"/>
  <c r="AB542" i="31"/>
  <c r="AB541" i="31"/>
  <c r="AB540" i="31"/>
  <c r="AB539" i="31"/>
  <c r="AB538" i="31"/>
  <c r="AB537" i="31"/>
  <c r="AB536" i="31"/>
  <c r="AB535" i="31"/>
  <c r="AB534" i="31"/>
  <c r="AB533" i="31"/>
  <c r="AB532" i="31"/>
  <c r="AB531" i="31"/>
  <c r="AB530" i="31"/>
  <c r="AB529" i="31"/>
  <c r="AB528" i="31"/>
  <c r="AB527" i="31"/>
  <c r="AB526" i="31"/>
  <c r="AB525" i="31"/>
  <c r="AB524" i="31"/>
  <c r="AB523" i="31"/>
  <c r="AB522" i="31"/>
  <c r="AB521" i="31"/>
  <c r="AB520" i="31"/>
  <c r="AB519" i="31"/>
  <c r="AB518" i="31"/>
  <c r="AB517" i="31"/>
  <c r="AB516" i="31"/>
  <c r="AB515" i="31"/>
  <c r="AB514" i="31"/>
  <c r="AB513" i="31"/>
  <c r="AB512" i="31"/>
  <c r="AB511" i="31"/>
  <c r="AB510" i="31"/>
  <c r="AB509" i="31"/>
  <c r="AB508" i="31"/>
  <c r="AB507" i="31"/>
  <c r="AB506" i="31"/>
  <c r="AB505" i="31"/>
  <c r="AB504" i="31"/>
  <c r="AB503" i="31"/>
  <c r="AB502" i="31"/>
  <c r="AB501" i="31"/>
  <c r="AB500" i="31"/>
  <c r="AB499" i="31"/>
  <c r="AB498" i="31"/>
  <c r="AB497" i="31"/>
  <c r="AB496" i="31"/>
  <c r="AB495" i="31"/>
  <c r="AB494" i="31"/>
  <c r="AB493" i="31"/>
  <c r="AB492" i="31"/>
  <c r="AB491" i="31"/>
  <c r="AB490" i="31"/>
  <c r="AB489" i="31"/>
  <c r="AB488" i="31"/>
  <c r="AB487" i="31"/>
  <c r="AB486" i="31"/>
  <c r="AB485" i="31"/>
  <c r="AB484" i="31"/>
  <c r="AB483" i="31"/>
  <c r="AB482" i="31"/>
  <c r="AB481" i="31"/>
  <c r="AB480" i="31"/>
  <c r="AB479" i="31"/>
  <c r="AB478" i="31"/>
  <c r="AB477" i="31"/>
  <c r="AB476" i="31"/>
  <c r="AB475" i="31"/>
  <c r="AB474" i="31"/>
  <c r="AB473" i="31"/>
  <c r="AB472" i="31"/>
  <c r="AB471" i="31"/>
  <c r="AB470" i="31"/>
  <c r="AB469" i="31"/>
  <c r="AB468" i="31"/>
  <c r="AB467" i="31"/>
  <c r="AB466" i="31"/>
  <c r="AB465" i="31"/>
  <c r="AB464" i="31"/>
  <c r="AB463" i="31"/>
  <c r="AB462" i="31"/>
  <c r="AB461" i="31"/>
  <c r="AB460" i="31"/>
  <c r="AB459" i="31"/>
  <c r="AB458" i="31"/>
  <c r="AB457" i="31"/>
  <c r="AB456" i="31"/>
  <c r="AB455" i="31"/>
  <c r="AB454" i="31"/>
  <c r="AB453" i="31"/>
  <c r="AB452" i="31"/>
  <c r="AB451" i="31"/>
  <c r="AB450" i="31"/>
  <c r="AB449" i="31"/>
  <c r="AB448" i="31"/>
  <c r="AB447" i="31"/>
  <c r="AB446" i="31"/>
  <c r="AB445" i="31"/>
  <c r="AB444" i="31"/>
  <c r="AB443" i="31"/>
  <c r="AB442" i="31"/>
  <c r="AB441" i="31"/>
  <c r="AB440" i="31"/>
  <c r="AB439" i="31"/>
  <c r="AB438" i="31"/>
  <c r="AB437" i="31"/>
  <c r="AB436" i="31"/>
  <c r="AB435" i="31"/>
  <c r="AB434" i="31"/>
  <c r="AB433" i="31"/>
  <c r="AB432" i="31"/>
  <c r="AB431" i="31"/>
  <c r="AB430" i="31"/>
  <c r="AB429" i="31"/>
  <c r="AB428" i="31"/>
  <c r="AB427" i="31"/>
  <c r="AB426" i="31"/>
  <c r="AB425" i="31"/>
  <c r="AB424" i="31"/>
  <c r="AB423" i="31"/>
  <c r="AB422" i="31"/>
  <c r="AB421" i="31"/>
  <c r="AB420" i="31"/>
  <c r="AB419" i="31"/>
  <c r="AB418" i="31"/>
  <c r="AB417" i="31"/>
  <c r="AB416" i="31"/>
  <c r="AB415" i="31"/>
  <c r="M410" i="31"/>
  <c r="X409" i="31"/>
  <c r="U409" i="31"/>
  <c r="R409" i="31"/>
  <c r="M409" i="31"/>
  <c r="X408" i="31"/>
  <c r="U408" i="31"/>
  <c r="R408" i="31"/>
  <c r="M408" i="31"/>
  <c r="X407" i="31"/>
  <c r="U407" i="31"/>
  <c r="R407" i="31"/>
  <c r="M407" i="31"/>
  <c r="X406" i="31"/>
  <c r="U406" i="31"/>
  <c r="R406" i="31"/>
  <c r="M406" i="31"/>
  <c r="X405" i="31"/>
  <c r="U405" i="31"/>
  <c r="T405" i="31"/>
  <c r="X404" i="31"/>
  <c r="U404" i="31"/>
  <c r="T404" i="31"/>
  <c r="X403" i="31"/>
  <c r="U403" i="31"/>
  <c r="T403" i="31"/>
  <c r="X402" i="31"/>
  <c r="U402" i="31"/>
  <c r="T402" i="31"/>
  <c r="X401" i="31"/>
  <c r="T401" i="31"/>
  <c r="X400" i="31"/>
  <c r="T400" i="31"/>
  <c r="X399" i="31"/>
  <c r="T399" i="31"/>
  <c r="X398" i="31"/>
  <c r="T398" i="31"/>
  <c r="X397" i="31"/>
  <c r="T397" i="31"/>
  <c r="X396" i="31"/>
  <c r="T396" i="31"/>
  <c r="X395" i="31"/>
  <c r="T395" i="31"/>
  <c r="X394" i="31"/>
  <c r="T394" i="31"/>
  <c r="Q21" i="31"/>
  <c r="L21" i="31"/>
  <c r="O21" i="31"/>
  <c r="I21" i="31"/>
  <c r="Q20" i="31"/>
  <c r="L20" i="31" s="1"/>
  <c r="O20" i="31"/>
  <c r="I20" i="31" s="1"/>
  <c r="Q19" i="31"/>
  <c r="L19" i="31" s="1"/>
  <c r="O19" i="31"/>
  <c r="I19" i="31" s="1"/>
  <c r="AF540" i="32"/>
  <c r="AA540" i="32"/>
  <c r="X540" i="32"/>
  <c r="AF539" i="32"/>
  <c r="AA539" i="32"/>
  <c r="X539" i="32"/>
  <c r="AF538" i="32"/>
  <c r="AA538" i="32"/>
  <c r="X538" i="32"/>
  <c r="AF537" i="32"/>
  <c r="AA537" i="32"/>
  <c r="X537" i="32"/>
  <c r="O537" i="32"/>
  <c r="AF536" i="32"/>
  <c r="AA536" i="32"/>
  <c r="X536" i="32"/>
  <c r="O536" i="32"/>
  <c r="AF535" i="32"/>
  <c r="AA535" i="32"/>
  <c r="X535" i="32"/>
  <c r="O535" i="32"/>
  <c r="P537" i="32"/>
  <c r="AF534" i="32"/>
  <c r="AA534" i="32"/>
  <c r="X534" i="32"/>
  <c r="O534" i="32"/>
  <c r="AF533" i="32"/>
  <c r="AA533" i="32"/>
  <c r="X533" i="32"/>
  <c r="O533" i="32"/>
  <c r="AF532" i="32"/>
  <c r="AA532" i="32"/>
  <c r="X532" i="32"/>
  <c r="O532" i="32"/>
  <c r="AF531" i="32"/>
  <c r="AA531" i="32"/>
  <c r="X531" i="32"/>
  <c r="O531" i="32"/>
  <c r="P533" i="32" s="1"/>
  <c r="AF530" i="32"/>
  <c r="AA530" i="32"/>
  <c r="X530" i="32"/>
  <c r="O530" i="32"/>
  <c r="AF529" i="32"/>
  <c r="AA529" i="32"/>
  <c r="X529" i="32"/>
  <c r="O529" i="32"/>
  <c r="AF528" i="32"/>
  <c r="AA528" i="32"/>
  <c r="X528" i="32"/>
  <c r="O528" i="32"/>
  <c r="AF527" i="32"/>
  <c r="AA527" i="32"/>
  <c r="X527" i="32"/>
  <c r="O527" i="32"/>
  <c r="AF526" i="32"/>
  <c r="AA526" i="32"/>
  <c r="X526" i="32"/>
  <c r="O526" i="32"/>
  <c r="AF525" i="32"/>
  <c r="AA525" i="32"/>
  <c r="X525" i="32"/>
  <c r="O525" i="32"/>
  <c r="AF524" i="32"/>
  <c r="AA524" i="32"/>
  <c r="X524" i="32"/>
  <c r="O524" i="32"/>
  <c r="AF523" i="32"/>
  <c r="AA523" i="32"/>
  <c r="X523" i="32"/>
  <c r="O523" i="32"/>
  <c r="AF522" i="32"/>
  <c r="AA522" i="32"/>
  <c r="X522" i="32"/>
  <c r="O522" i="32"/>
  <c r="AF521" i="32"/>
  <c r="AA521" i="32"/>
  <c r="X521" i="32"/>
  <c r="O521" i="32"/>
  <c r="AF520" i="32"/>
  <c r="AA520" i="32"/>
  <c r="X520" i="32"/>
  <c r="O520" i="32"/>
  <c r="AF519" i="32"/>
  <c r="AA519" i="32"/>
  <c r="X519" i="32"/>
  <c r="O519" i="32"/>
  <c r="AF518" i="32"/>
  <c r="AA518" i="32"/>
  <c r="X518" i="32"/>
  <c r="O518" i="32"/>
  <c r="AF517" i="32"/>
  <c r="AA517" i="32"/>
  <c r="X517" i="32"/>
  <c r="O517" i="32"/>
  <c r="AF516" i="32"/>
  <c r="AA516" i="32"/>
  <c r="X516" i="32"/>
  <c r="O516" i="32"/>
  <c r="AF515" i="32"/>
  <c r="AA515" i="32"/>
  <c r="X515" i="32"/>
  <c r="O515" i="32"/>
  <c r="AF514" i="32"/>
  <c r="AA514" i="32"/>
  <c r="X514" i="32"/>
  <c r="O514" i="32"/>
  <c r="AF513" i="32"/>
  <c r="AA513" i="32"/>
  <c r="X513" i="32"/>
  <c r="O513" i="32"/>
  <c r="AF512" i="32"/>
  <c r="AA512" i="32"/>
  <c r="X512" i="32"/>
  <c r="O512" i="32"/>
  <c r="AF511" i="32"/>
  <c r="AA511" i="32"/>
  <c r="X511" i="32"/>
  <c r="O511" i="32"/>
  <c r="AF510" i="32"/>
  <c r="AA510" i="32"/>
  <c r="X510" i="32"/>
  <c r="O510" i="32"/>
  <c r="P511" i="32" s="1"/>
  <c r="AF509" i="32"/>
  <c r="AA509" i="32"/>
  <c r="X509" i="32"/>
  <c r="O509" i="32"/>
  <c r="AF508" i="32"/>
  <c r="AA508" i="32"/>
  <c r="X508" i="32"/>
  <c r="O508" i="32"/>
  <c r="AF507" i="32"/>
  <c r="AA507" i="32"/>
  <c r="X507" i="32"/>
  <c r="O507" i="32"/>
  <c r="AF506" i="32"/>
  <c r="AA506" i="32"/>
  <c r="X506" i="32"/>
  <c r="O506" i="32"/>
  <c r="AF505" i="32"/>
  <c r="AA505" i="32"/>
  <c r="X505" i="32"/>
  <c r="O505" i="32"/>
  <c r="AF504" i="32"/>
  <c r="AA504" i="32"/>
  <c r="X504" i="32"/>
  <c r="O504" i="32"/>
  <c r="AF503" i="32"/>
  <c r="AA503" i="32"/>
  <c r="X503" i="32"/>
  <c r="O503" i="32"/>
  <c r="AF502" i="32"/>
  <c r="AA502" i="32"/>
  <c r="X502" i="32"/>
  <c r="O502" i="32"/>
  <c r="AF501" i="32"/>
  <c r="AA501" i="32"/>
  <c r="X501" i="32"/>
  <c r="O501" i="32"/>
  <c r="AF500" i="32"/>
  <c r="AA500" i="32"/>
  <c r="X500" i="32"/>
  <c r="O500" i="32"/>
  <c r="AF499" i="32"/>
  <c r="AA499" i="32"/>
  <c r="X499" i="32"/>
  <c r="O499" i="32"/>
  <c r="AF498" i="32"/>
  <c r="AA498" i="32"/>
  <c r="X498" i="32"/>
  <c r="AF497" i="32"/>
  <c r="AA497" i="32"/>
  <c r="X497" i="32"/>
  <c r="AF496" i="32"/>
  <c r="AA496" i="32"/>
  <c r="X496" i="32"/>
  <c r="AF495" i="32"/>
  <c r="AA495" i="32"/>
  <c r="X495" i="32"/>
  <c r="AF494" i="32"/>
  <c r="AA494" i="32"/>
  <c r="X494" i="32"/>
  <c r="AF493" i="32"/>
  <c r="AA493" i="32"/>
  <c r="X493" i="32"/>
  <c r="AF492" i="32"/>
  <c r="AA492" i="32"/>
  <c r="X492" i="32"/>
  <c r="AF491" i="32"/>
  <c r="AA491" i="32"/>
  <c r="X491" i="32"/>
  <c r="AF490" i="32"/>
  <c r="AA490" i="32"/>
  <c r="X490" i="32"/>
  <c r="AF489" i="32"/>
  <c r="AA489" i="32"/>
  <c r="X489" i="32"/>
  <c r="AF488" i="32"/>
  <c r="AA488" i="32"/>
  <c r="X488" i="32"/>
  <c r="AF487" i="32"/>
  <c r="AA487" i="32"/>
  <c r="X487" i="32"/>
  <c r="AF486" i="32"/>
  <c r="AA486" i="32"/>
  <c r="X486" i="32"/>
  <c r="AF485" i="32"/>
  <c r="AA485" i="32"/>
  <c r="X485" i="32"/>
  <c r="AF484" i="32"/>
  <c r="AA484" i="32"/>
  <c r="X484" i="32"/>
  <c r="AF483" i="32"/>
  <c r="AA483" i="32"/>
  <c r="X483" i="32"/>
  <c r="AF482" i="32"/>
  <c r="AA482" i="32"/>
  <c r="X482" i="32"/>
  <c r="AF481" i="32"/>
  <c r="AA481" i="32"/>
  <c r="X481" i="32"/>
  <c r="AF480" i="32"/>
  <c r="AA480" i="32"/>
  <c r="X480" i="32"/>
  <c r="AF479" i="32"/>
  <c r="AA479" i="32"/>
  <c r="X479" i="32"/>
  <c r="AF478" i="32"/>
  <c r="AA478" i="32"/>
  <c r="X478" i="32"/>
  <c r="AF477" i="32"/>
  <c r="AA477" i="32"/>
  <c r="X477" i="32"/>
  <c r="AF476" i="32"/>
  <c r="AA476" i="32"/>
  <c r="X476" i="32"/>
  <c r="AF475" i="32"/>
  <c r="AA475" i="32"/>
  <c r="X475" i="32"/>
  <c r="AF474" i="32"/>
  <c r="AA474" i="32"/>
  <c r="X474" i="32"/>
  <c r="AF473" i="32"/>
  <c r="AA473" i="32"/>
  <c r="X473" i="32"/>
  <c r="AF472" i="32"/>
  <c r="AA472" i="32"/>
  <c r="X472" i="32"/>
  <c r="AF471" i="32"/>
  <c r="AA471" i="32"/>
  <c r="X471" i="32"/>
  <c r="AF470" i="32"/>
  <c r="AA470" i="32"/>
  <c r="X470" i="32"/>
  <c r="AF469" i="32"/>
  <c r="AA469" i="32"/>
  <c r="X469" i="32"/>
  <c r="AF468" i="32"/>
  <c r="AA468" i="32"/>
  <c r="X468" i="32"/>
  <c r="AF467" i="32"/>
  <c r="AA467" i="32"/>
  <c r="X467" i="32"/>
  <c r="AF466" i="32"/>
  <c r="AA466" i="32"/>
  <c r="X466" i="32"/>
  <c r="AF465" i="32"/>
  <c r="AA465" i="32"/>
  <c r="X465" i="32"/>
  <c r="AF464" i="32"/>
  <c r="AA464" i="32"/>
  <c r="X464" i="32"/>
  <c r="AF463" i="32"/>
  <c r="AA463" i="32"/>
  <c r="X463" i="32"/>
  <c r="AF462" i="32"/>
  <c r="AA462" i="32"/>
  <c r="X462" i="32"/>
  <c r="AF461" i="32"/>
  <c r="AA461" i="32"/>
  <c r="X461" i="32"/>
  <c r="AF460" i="32"/>
  <c r="AA460" i="32"/>
  <c r="X460" i="32"/>
  <c r="AF459" i="32"/>
  <c r="AA459" i="32"/>
  <c r="X459" i="32"/>
  <c r="AF458" i="32"/>
  <c r="AA458" i="32"/>
  <c r="X458" i="32"/>
  <c r="AF457" i="32"/>
  <c r="AA457" i="32"/>
  <c r="X457" i="32"/>
  <c r="AF456" i="32"/>
  <c r="AA456" i="32"/>
  <c r="X456" i="32"/>
  <c r="AF455" i="32"/>
  <c r="AA455" i="32"/>
  <c r="X455" i="32"/>
  <c r="AF454" i="32"/>
  <c r="AA454" i="32"/>
  <c r="X454" i="32"/>
  <c r="AF453" i="32"/>
  <c r="AA453" i="32"/>
  <c r="X453" i="32"/>
  <c r="AF452" i="32"/>
  <c r="AA452" i="32"/>
  <c r="X452" i="32"/>
  <c r="AF451" i="32"/>
  <c r="AA451" i="32"/>
  <c r="X451" i="32"/>
  <c r="AF450" i="32"/>
  <c r="AA450" i="32"/>
  <c r="X450" i="32"/>
  <c r="AF449" i="32"/>
  <c r="AA449" i="32"/>
  <c r="X449" i="32"/>
  <c r="AF448" i="32"/>
  <c r="AA448" i="32"/>
  <c r="X448" i="32"/>
  <c r="AF447" i="32"/>
  <c r="AA447" i="32"/>
  <c r="X447" i="32"/>
  <c r="AF446" i="32"/>
  <c r="AA446" i="32"/>
  <c r="X446" i="32"/>
  <c r="AF445" i="32"/>
  <c r="AA445" i="32"/>
  <c r="X445" i="32"/>
  <c r="AF444" i="32"/>
  <c r="AA444" i="32"/>
  <c r="X444" i="32"/>
  <c r="AF443" i="32"/>
  <c r="AA443" i="32"/>
  <c r="X443" i="32"/>
  <c r="AF442" i="32"/>
  <c r="AA442" i="32"/>
  <c r="X442" i="32"/>
  <c r="AF441" i="32"/>
  <c r="AA441" i="32"/>
  <c r="X441" i="32"/>
  <c r="AF440" i="32"/>
  <c r="AA440" i="32"/>
  <c r="X440" i="32"/>
  <c r="AF439" i="32"/>
  <c r="AA439" i="32"/>
  <c r="X439" i="32"/>
  <c r="AF438" i="32"/>
  <c r="AA438" i="32"/>
  <c r="X438" i="32"/>
  <c r="AF437" i="32"/>
  <c r="AA437" i="32"/>
  <c r="X437" i="32"/>
  <c r="AF436" i="32"/>
  <c r="AA436" i="32"/>
  <c r="X436" i="32"/>
  <c r="AF435" i="32"/>
  <c r="AA435" i="32"/>
  <c r="X435" i="32"/>
  <c r="AF434" i="32"/>
  <c r="AA434" i="32"/>
  <c r="X434" i="32"/>
  <c r="AF433" i="32"/>
  <c r="AA433" i="32"/>
  <c r="X433" i="32"/>
  <c r="AF432" i="32"/>
  <c r="AA432" i="32"/>
  <c r="X432" i="32"/>
  <c r="AF431" i="32"/>
  <c r="AA431" i="32"/>
  <c r="X431" i="32"/>
  <c r="AF430" i="32"/>
  <c r="AA430" i="32"/>
  <c r="X430" i="32"/>
  <c r="AF429" i="32"/>
  <c r="AA429" i="32"/>
  <c r="X429" i="32"/>
  <c r="AF428" i="32"/>
  <c r="AA428" i="32"/>
  <c r="X428" i="32"/>
  <c r="AF427" i="32"/>
  <c r="AA427" i="32"/>
  <c r="X427" i="32"/>
  <c r="AF426" i="32"/>
  <c r="AA426" i="32"/>
  <c r="X426" i="32"/>
  <c r="AF425" i="32"/>
  <c r="AA425" i="32"/>
  <c r="X425" i="32"/>
  <c r="AF424" i="32"/>
  <c r="AA424" i="32"/>
  <c r="X424" i="32"/>
  <c r="AF423" i="32"/>
  <c r="AA423" i="32"/>
  <c r="X423" i="32"/>
  <c r="AF422" i="32"/>
  <c r="AA422" i="32"/>
  <c r="X422" i="32"/>
  <c r="AF421" i="32"/>
  <c r="AA421" i="32"/>
  <c r="X421" i="32"/>
  <c r="AF420" i="32"/>
  <c r="AA420" i="32"/>
  <c r="X420" i="32"/>
  <c r="AF419" i="32"/>
  <c r="AA419" i="32"/>
  <c r="X419" i="32"/>
  <c r="AF418" i="32"/>
  <c r="AA418" i="32"/>
  <c r="X418" i="32"/>
  <c r="AF417" i="32"/>
  <c r="AA417" i="32"/>
  <c r="X417" i="32"/>
  <c r="AF416" i="32"/>
  <c r="AA416" i="32"/>
  <c r="X416" i="32"/>
  <c r="AF415" i="32"/>
  <c r="AA415" i="32"/>
  <c r="X415" i="32"/>
  <c r="AF414" i="32"/>
  <c r="AA414" i="32"/>
  <c r="X414" i="32"/>
  <c r="AF413" i="32"/>
  <c r="AA413" i="32"/>
  <c r="X413" i="32"/>
  <c r="AF412" i="32"/>
  <c r="AA412" i="32"/>
  <c r="X412" i="32"/>
  <c r="AF411" i="32"/>
  <c r="AA411" i="32"/>
  <c r="X411" i="32"/>
  <c r="AF410" i="32"/>
  <c r="AA410" i="32"/>
  <c r="X410" i="32"/>
  <c r="AF409" i="32"/>
  <c r="AA409" i="32"/>
  <c r="X409" i="32"/>
  <c r="AF408" i="32"/>
  <c r="AA408" i="32"/>
  <c r="X408" i="32"/>
  <c r="AF407" i="32"/>
  <c r="AA407" i="32"/>
  <c r="X407" i="32"/>
  <c r="AF406" i="32"/>
  <c r="AA406" i="32"/>
  <c r="X406" i="32"/>
  <c r="AF405" i="32"/>
  <c r="AA405" i="32"/>
  <c r="X405" i="32"/>
  <c r="AF404" i="32"/>
  <c r="AA404" i="32"/>
  <c r="X404" i="32"/>
  <c r="AF403" i="32"/>
  <c r="AA403" i="32"/>
  <c r="X403" i="32"/>
  <c r="AF402" i="32"/>
  <c r="AA402" i="32"/>
  <c r="X402" i="32"/>
  <c r="AF401" i="32"/>
  <c r="AA401" i="32"/>
  <c r="X401" i="32"/>
  <c r="AF400" i="32"/>
  <c r="AA400" i="32"/>
  <c r="X400" i="32"/>
  <c r="AF399" i="32"/>
  <c r="AA399" i="32"/>
  <c r="X399" i="32"/>
  <c r="AF398" i="32"/>
  <c r="AA398" i="32"/>
  <c r="X398" i="32"/>
  <c r="AF397" i="32"/>
  <c r="AA397" i="32"/>
  <c r="X397" i="32"/>
  <c r="AF396" i="32"/>
  <c r="AA396" i="32"/>
  <c r="X396" i="32"/>
  <c r="AF395" i="32"/>
  <c r="AA395" i="32"/>
  <c r="X395" i="32"/>
  <c r="AK394" i="32"/>
  <c r="AF394" i="32"/>
  <c r="AA394" i="32"/>
  <c r="X394" i="32"/>
  <c r="AL393" i="32"/>
  <c r="AK393" i="32"/>
  <c r="AF393" i="32"/>
  <c r="AA393" i="32"/>
  <c r="X393" i="32"/>
  <c r="AT392" i="32"/>
  <c r="AU392" i="32" s="1"/>
  <c r="AL392" i="32"/>
  <c r="AK392" i="32"/>
  <c r="AF392" i="32"/>
  <c r="AA392" i="32"/>
  <c r="X392" i="32"/>
  <c r="AT391" i="32"/>
  <c r="AU391" i="32" s="1"/>
  <c r="AR391" i="32"/>
  <c r="AP392" i="32" s="1"/>
  <c r="AK391" i="32"/>
  <c r="AF391" i="32"/>
  <c r="AA391" i="32"/>
  <c r="X391" i="32"/>
  <c r="AR390" i="32"/>
  <c r="AK390" i="32"/>
  <c r="AF390" i="32"/>
  <c r="AA390" i="32"/>
  <c r="X390" i="32"/>
  <c r="AR389" i="32"/>
  <c r="AK389" i="32"/>
  <c r="AF389" i="32"/>
  <c r="AA389" i="32"/>
  <c r="X389" i="32"/>
  <c r="AR388" i="32"/>
  <c r="AK388" i="32"/>
  <c r="AF388" i="32"/>
  <c r="AA388" i="32"/>
  <c r="X388" i="32"/>
  <c r="AR387" i="32"/>
  <c r="AK387" i="32"/>
  <c r="AF387" i="32"/>
  <c r="AA387" i="32"/>
  <c r="X387" i="32"/>
  <c r="AR386" i="32"/>
  <c r="AK386" i="32"/>
  <c r="AF386" i="32"/>
  <c r="AA386" i="32"/>
  <c r="X386" i="32"/>
  <c r="AR385" i="32"/>
  <c r="AK385" i="32"/>
  <c r="AF385" i="32"/>
  <c r="AA385" i="32"/>
  <c r="X385" i="32"/>
  <c r="AR384" i="32"/>
  <c r="AK384" i="32"/>
  <c r="AF384" i="32"/>
  <c r="AA384" i="32"/>
  <c r="X384" i="32"/>
  <c r="AR383" i="32"/>
  <c r="AK383" i="32"/>
  <c r="AF383" i="32"/>
  <c r="AA383" i="32"/>
  <c r="X383" i="32"/>
  <c r="AR382" i="32"/>
  <c r="AK382" i="32"/>
  <c r="AF382" i="32"/>
  <c r="AA382" i="32"/>
  <c r="X382" i="32"/>
  <c r="AR381" i="32"/>
  <c r="AK381" i="32"/>
  <c r="AF381" i="32"/>
  <c r="AA381" i="32"/>
  <c r="X381" i="32"/>
  <c r="AR380" i="32"/>
  <c r="AK380" i="32"/>
  <c r="AF380" i="32"/>
  <c r="AA380" i="32"/>
  <c r="X380" i="32"/>
  <c r="AR379" i="32"/>
  <c r="AK379" i="32"/>
  <c r="AF379" i="32"/>
  <c r="AA379" i="32"/>
  <c r="X379" i="32"/>
  <c r="AR378" i="32"/>
  <c r="AK378" i="32"/>
  <c r="AF378" i="32"/>
  <c r="AA378" i="32"/>
  <c r="X378" i="32"/>
  <c r="AR377" i="32"/>
  <c r="AF377" i="32"/>
  <c r="AA377" i="32"/>
  <c r="X377" i="32"/>
  <c r="AR376" i="32"/>
  <c r="AF376" i="32"/>
  <c r="AA376" i="32"/>
  <c r="X376" i="32"/>
  <c r="AR375" i="32"/>
  <c r="AF375" i="32"/>
  <c r="AA375" i="32"/>
  <c r="X375" i="32"/>
  <c r="AR374" i="32"/>
  <c r="AF374" i="32"/>
  <c r="AA374" i="32"/>
  <c r="X374" i="32"/>
  <c r="AR373" i="32"/>
  <c r="AF373" i="32"/>
  <c r="AA373" i="32"/>
  <c r="X373" i="32"/>
  <c r="AR372" i="32"/>
  <c r="AF372" i="32"/>
  <c r="AA372" i="32"/>
  <c r="X372" i="32"/>
  <c r="AR371" i="32"/>
  <c r="AF371" i="32"/>
  <c r="AA371" i="32"/>
  <c r="X371" i="32"/>
  <c r="AR370" i="32"/>
  <c r="AF370" i="32"/>
  <c r="AA370" i="32"/>
  <c r="X370" i="32"/>
  <c r="AF369" i="32"/>
  <c r="AA369" i="32"/>
  <c r="X369" i="32"/>
  <c r="AF368" i="32"/>
  <c r="AA368" i="32"/>
  <c r="X368" i="32"/>
  <c r="AF367" i="32"/>
  <c r="AA367" i="32"/>
  <c r="X367" i="32"/>
  <c r="AF366" i="32"/>
  <c r="AA366" i="32"/>
  <c r="X366" i="32"/>
  <c r="AF365" i="32"/>
  <c r="AA365" i="32"/>
  <c r="X365" i="32"/>
  <c r="AF364" i="32"/>
  <c r="AA364" i="32"/>
  <c r="X364" i="32"/>
  <c r="AF363" i="32"/>
  <c r="AA363" i="32"/>
  <c r="X363" i="32"/>
  <c r="AF362" i="32"/>
  <c r="AA362" i="32"/>
  <c r="X362" i="32"/>
  <c r="AF361" i="32"/>
  <c r="AA361" i="32"/>
  <c r="X361" i="32"/>
  <c r="AF360" i="32"/>
  <c r="AA360" i="32"/>
  <c r="X360" i="32"/>
  <c r="AF359" i="32"/>
  <c r="AA359" i="32"/>
  <c r="X359" i="32"/>
  <c r="AF358" i="32"/>
  <c r="AA358" i="32"/>
  <c r="X358" i="32"/>
  <c r="AF357" i="32"/>
  <c r="AA357" i="32"/>
  <c r="X357" i="32"/>
  <c r="AF356" i="32"/>
  <c r="AA356" i="32"/>
  <c r="X356" i="32"/>
  <c r="AF355" i="32"/>
  <c r="AA355" i="32"/>
  <c r="X355" i="32"/>
  <c r="AF354" i="32"/>
  <c r="AA354" i="32"/>
  <c r="X354" i="32"/>
  <c r="AF353" i="32"/>
  <c r="AA353" i="32"/>
  <c r="X353" i="32"/>
  <c r="AF352" i="32"/>
  <c r="AA352" i="32"/>
  <c r="X352" i="32"/>
  <c r="AF351" i="32"/>
  <c r="AA351" i="32"/>
  <c r="X351" i="32"/>
  <c r="AF350" i="32"/>
  <c r="AA350" i="32"/>
  <c r="X350" i="32"/>
  <c r="AF349" i="32"/>
  <c r="AA349" i="32"/>
  <c r="X349" i="32"/>
  <c r="AF348" i="32"/>
  <c r="AA348" i="32"/>
  <c r="X348" i="32"/>
  <c r="AF347" i="32"/>
  <c r="AA347" i="32"/>
  <c r="X347" i="32"/>
  <c r="AF346" i="32"/>
  <c r="AA346" i="32"/>
  <c r="X346" i="32"/>
  <c r="AF345" i="32"/>
  <c r="AA345" i="32"/>
  <c r="X345" i="32"/>
  <c r="AF344" i="32"/>
  <c r="AA344" i="32"/>
  <c r="X344" i="32"/>
  <c r="AF343" i="32"/>
  <c r="AA343" i="32"/>
  <c r="X343" i="32"/>
  <c r="AF342" i="32"/>
  <c r="AA342" i="32"/>
  <c r="X342" i="32"/>
  <c r="AF341" i="32"/>
  <c r="AA341" i="32"/>
  <c r="X341" i="32"/>
  <c r="AF340" i="32"/>
  <c r="AA340" i="32"/>
  <c r="X340" i="32"/>
  <c r="AF339" i="32"/>
  <c r="AA339" i="32"/>
  <c r="X339" i="32"/>
  <c r="AF338" i="32"/>
  <c r="AA338" i="32"/>
  <c r="X338" i="32"/>
  <c r="AF337" i="32"/>
  <c r="AA337" i="32"/>
  <c r="X337" i="32"/>
  <c r="AF336" i="32"/>
  <c r="AA336" i="32"/>
  <c r="X336" i="32"/>
  <c r="AF335" i="32"/>
  <c r="AA335" i="32"/>
  <c r="X335" i="32"/>
  <c r="AF334" i="32"/>
  <c r="AA334" i="32"/>
  <c r="X334" i="32"/>
  <c r="AF333" i="32"/>
  <c r="AA333" i="32"/>
  <c r="X333" i="32"/>
  <c r="AF332" i="32"/>
  <c r="AA332" i="32"/>
  <c r="X332" i="32"/>
  <c r="AF331" i="32"/>
  <c r="AA331" i="32"/>
  <c r="X331" i="32"/>
  <c r="AF330" i="32"/>
  <c r="AA330" i="32"/>
  <c r="X330" i="32"/>
  <c r="AF329" i="32"/>
  <c r="AA329" i="32"/>
  <c r="X329" i="32"/>
  <c r="AF328" i="32"/>
  <c r="AA328" i="32"/>
  <c r="X328" i="32"/>
  <c r="AF327" i="32"/>
  <c r="AA327" i="32"/>
  <c r="X327" i="32"/>
  <c r="AF326" i="32"/>
  <c r="AA326" i="32"/>
  <c r="X326" i="32"/>
  <c r="AF325" i="32"/>
  <c r="AA325" i="32"/>
  <c r="X325" i="32"/>
  <c r="AF324" i="32"/>
  <c r="AA324" i="32"/>
  <c r="X324" i="32"/>
  <c r="AF323" i="32"/>
  <c r="AA323" i="32"/>
  <c r="X323" i="32"/>
  <c r="AF322" i="32"/>
  <c r="AA322" i="32"/>
  <c r="X322" i="32"/>
  <c r="AF321" i="32"/>
  <c r="AA321" i="32"/>
  <c r="X321" i="32"/>
  <c r="AF320" i="32"/>
  <c r="AA320" i="32"/>
  <c r="X320" i="32"/>
  <c r="AF319" i="32"/>
  <c r="AA319" i="32"/>
  <c r="X319" i="32"/>
  <c r="AF318" i="32"/>
  <c r="AA318" i="32"/>
  <c r="X318" i="32"/>
  <c r="AF317" i="32"/>
  <c r="AA317" i="32"/>
  <c r="X317" i="32"/>
  <c r="AF316" i="32"/>
  <c r="AA316" i="32"/>
  <c r="X316" i="32"/>
  <c r="AF315" i="32"/>
  <c r="AA315" i="32"/>
  <c r="X315" i="32"/>
  <c r="AF314" i="32"/>
  <c r="AA314" i="32"/>
  <c r="X314" i="32"/>
  <c r="AF313" i="32"/>
  <c r="AA313" i="32"/>
  <c r="X313" i="32"/>
  <c r="AF312" i="32"/>
  <c r="AA312" i="32"/>
  <c r="X312" i="32"/>
  <c r="AF311" i="32"/>
  <c r="AA311" i="32"/>
  <c r="X311" i="32"/>
  <c r="AF310" i="32"/>
  <c r="AA310" i="32"/>
  <c r="X310" i="32"/>
  <c r="AF309" i="32"/>
  <c r="AA309" i="32"/>
  <c r="X309" i="32"/>
  <c r="AF308" i="32"/>
  <c r="AA308" i="32"/>
  <c r="X308" i="32"/>
  <c r="AF307" i="32"/>
  <c r="AA307" i="32"/>
  <c r="X307" i="32"/>
  <c r="AF306" i="32"/>
  <c r="AA306" i="32"/>
  <c r="X306" i="32"/>
  <c r="AF305" i="32"/>
  <c r="AA305" i="32"/>
  <c r="X305" i="32"/>
  <c r="AF304" i="32"/>
  <c r="AA304" i="32"/>
  <c r="X304" i="32"/>
  <c r="AF303" i="32"/>
  <c r="AA303" i="32"/>
  <c r="X303" i="32"/>
  <c r="AF302" i="32"/>
  <c r="AA302" i="32"/>
  <c r="X302" i="32"/>
  <c r="AF301" i="32"/>
  <c r="AA301" i="32"/>
  <c r="X301" i="32"/>
  <c r="AF300" i="32"/>
  <c r="AA300" i="32"/>
  <c r="X300" i="32"/>
  <c r="AF299" i="32"/>
  <c r="AA299" i="32"/>
  <c r="X299" i="32"/>
  <c r="AF298" i="32"/>
  <c r="AA298" i="32"/>
  <c r="X298" i="32"/>
  <c r="AF297" i="32"/>
  <c r="AA297" i="32"/>
  <c r="X297" i="32"/>
  <c r="AF296" i="32"/>
  <c r="AA296" i="32"/>
  <c r="X296" i="32"/>
  <c r="AF295" i="32"/>
  <c r="AA295" i="32"/>
  <c r="X295" i="32"/>
  <c r="AF294" i="32"/>
  <c r="AA294" i="32"/>
  <c r="X294" i="32"/>
  <c r="AF293" i="32"/>
  <c r="AA293" i="32"/>
  <c r="X293" i="32"/>
  <c r="AF292" i="32"/>
  <c r="AA292" i="32"/>
  <c r="X292" i="32"/>
  <c r="AF291" i="32"/>
  <c r="AA291" i="32"/>
  <c r="X291" i="32"/>
  <c r="AF290" i="32"/>
  <c r="AA290" i="32"/>
  <c r="X290" i="32"/>
  <c r="AF289" i="32"/>
  <c r="AA289" i="32"/>
  <c r="X289" i="32"/>
  <c r="AF288" i="32"/>
  <c r="AA288" i="32"/>
  <c r="X288" i="32"/>
  <c r="AF287" i="32"/>
  <c r="AA287" i="32"/>
  <c r="X287" i="32"/>
  <c r="AF286" i="32"/>
  <c r="AA286" i="32"/>
  <c r="X286" i="32"/>
  <c r="AF285" i="32"/>
  <c r="AA285" i="32"/>
  <c r="X285" i="32"/>
  <c r="AF284" i="32"/>
  <c r="AA284" i="32"/>
  <c r="X284" i="32"/>
  <c r="AF283" i="32"/>
  <c r="AA283" i="32"/>
  <c r="X283" i="32"/>
  <c r="AF282" i="32"/>
  <c r="AA282" i="32"/>
  <c r="X282" i="32"/>
  <c r="AF281" i="32"/>
  <c r="AA281" i="32"/>
  <c r="X281" i="32"/>
  <c r="AF280" i="32"/>
  <c r="AA280" i="32"/>
  <c r="X280" i="32"/>
  <c r="AF279" i="32"/>
  <c r="AA279" i="32"/>
  <c r="X279" i="32"/>
  <c r="AF278" i="32"/>
  <c r="AA278" i="32"/>
  <c r="X278" i="32"/>
  <c r="AF277" i="32"/>
  <c r="AA277" i="32"/>
  <c r="X277" i="32"/>
  <c r="AF276" i="32"/>
  <c r="AA276" i="32"/>
  <c r="X276" i="32"/>
  <c r="AF275" i="32"/>
  <c r="AA275" i="32"/>
  <c r="X275" i="32"/>
  <c r="AF274" i="32"/>
  <c r="AA274" i="32"/>
  <c r="X274" i="32"/>
  <c r="AF273" i="32"/>
  <c r="AA273" i="32"/>
  <c r="AF272" i="32"/>
  <c r="AA272" i="32"/>
  <c r="AF271" i="32"/>
  <c r="AA271" i="32"/>
  <c r="AF270" i="32"/>
  <c r="AA270" i="32"/>
  <c r="AF269" i="32"/>
  <c r="AA269" i="32"/>
  <c r="AF268" i="32"/>
  <c r="AA268" i="32"/>
  <c r="AF267" i="32"/>
  <c r="AA267" i="32"/>
  <c r="AF266" i="32"/>
  <c r="AA266" i="32"/>
  <c r="AF265" i="32"/>
  <c r="AA265" i="32"/>
  <c r="AF264" i="32"/>
  <c r="AA264" i="32"/>
  <c r="AF263" i="32"/>
  <c r="AA263" i="32"/>
  <c r="AF262" i="32"/>
  <c r="AA262" i="32"/>
  <c r="AF261" i="32"/>
  <c r="AA261" i="32"/>
  <c r="AF260" i="32"/>
  <c r="AA260" i="32"/>
  <c r="AF259" i="32"/>
  <c r="AA259" i="32"/>
  <c r="AF258" i="32"/>
  <c r="AA258" i="32"/>
  <c r="AF257" i="32"/>
  <c r="AA257" i="32"/>
  <c r="AF256" i="32"/>
  <c r="AA256" i="32"/>
  <c r="AF255" i="32"/>
  <c r="AA255" i="32"/>
  <c r="AF254" i="32"/>
  <c r="AA254" i="32"/>
  <c r="AF253" i="32"/>
  <c r="AA253" i="32"/>
  <c r="AF252" i="32"/>
  <c r="AA252" i="32"/>
  <c r="AF251" i="32"/>
  <c r="AA251" i="32"/>
  <c r="AF250" i="32"/>
  <c r="AA250" i="32"/>
  <c r="AF249" i="32"/>
  <c r="AA249" i="32"/>
  <c r="AF248" i="32"/>
  <c r="AA248" i="32"/>
  <c r="AF247" i="32"/>
  <c r="AA247" i="32"/>
  <c r="AF246" i="32"/>
  <c r="AA246" i="32"/>
  <c r="AF245" i="32"/>
  <c r="AA245" i="32"/>
  <c r="AF244" i="32"/>
  <c r="AA244" i="32"/>
  <c r="AF243" i="32"/>
  <c r="AA243" i="32"/>
  <c r="AF242" i="32"/>
  <c r="AA242" i="32"/>
  <c r="AF241" i="32"/>
  <c r="AA241" i="32"/>
  <c r="AF240" i="32"/>
  <c r="AA240" i="32"/>
  <c r="AF239" i="32"/>
  <c r="AA239" i="32"/>
  <c r="AF238" i="32"/>
  <c r="AA238" i="32"/>
  <c r="AF237" i="32"/>
  <c r="AA237" i="32"/>
  <c r="AF236" i="32"/>
  <c r="AA236" i="32"/>
  <c r="AF235" i="32"/>
  <c r="AA235" i="32"/>
  <c r="AF234" i="32"/>
  <c r="AA234" i="32"/>
  <c r="AF233" i="32"/>
  <c r="AA233" i="32"/>
  <c r="AF232" i="32"/>
  <c r="AA232" i="32"/>
  <c r="AF231" i="32"/>
  <c r="AA231" i="32"/>
  <c r="AF230" i="32"/>
  <c r="AA230" i="32"/>
  <c r="AF229" i="32"/>
  <c r="AA229" i="32"/>
  <c r="AF228" i="32"/>
  <c r="AA228" i="32"/>
  <c r="AF227" i="32"/>
  <c r="AA227" i="32"/>
  <c r="AF226" i="32"/>
  <c r="AA226" i="32"/>
  <c r="AF225" i="32"/>
  <c r="AA225" i="32"/>
  <c r="AF224" i="32"/>
  <c r="AA224" i="32"/>
  <c r="AF223" i="32"/>
  <c r="AA223" i="32"/>
  <c r="AF222" i="32"/>
  <c r="AA222" i="32"/>
  <c r="AF221" i="32"/>
  <c r="AA221" i="32"/>
  <c r="AF220" i="32"/>
  <c r="AA220" i="32"/>
  <c r="AF219" i="32"/>
  <c r="AA219" i="32"/>
  <c r="AF218" i="32"/>
  <c r="AA218" i="32"/>
  <c r="AF217" i="32"/>
  <c r="AA217" i="32"/>
  <c r="AF216" i="32"/>
  <c r="AA216" i="32"/>
  <c r="AF215" i="32"/>
  <c r="AA215" i="32"/>
  <c r="AF214" i="32"/>
  <c r="AA214" i="32"/>
  <c r="AF213" i="32"/>
  <c r="AA213" i="32"/>
  <c r="AF212" i="32"/>
  <c r="AA212" i="32"/>
  <c r="AF211" i="32"/>
  <c r="AA211" i="32"/>
  <c r="AF210" i="32"/>
  <c r="AA210" i="32"/>
  <c r="AF209" i="32"/>
  <c r="AA209" i="32"/>
  <c r="AF208" i="32"/>
  <c r="AA208" i="32"/>
  <c r="AF207" i="32"/>
  <c r="AA207" i="32"/>
  <c r="AF206" i="32"/>
  <c r="AA206" i="32"/>
  <c r="AF205" i="32"/>
  <c r="AA205" i="32"/>
  <c r="AF204" i="32"/>
  <c r="AA204" i="32"/>
  <c r="AF203" i="32"/>
  <c r="AA203" i="32"/>
  <c r="AF202" i="32"/>
  <c r="AA202" i="32"/>
  <c r="AF201" i="32"/>
  <c r="AA201" i="32"/>
  <c r="AF200" i="32"/>
  <c r="AA200" i="32"/>
  <c r="AF199" i="32"/>
  <c r="AA199" i="32"/>
  <c r="AF198" i="32"/>
  <c r="AA198" i="32"/>
  <c r="AF197" i="32"/>
  <c r="AA197" i="32"/>
  <c r="AF196" i="32"/>
  <c r="AA196" i="32"/>
  <c r="AF195" i="32"/>
  <c r="AA195" i="32"/>
  <c r="AF194" i="32"/>
  <c r="AA194" i="32"/>
  <c r="AF193" i="32"/>
  <c r="AA193" i="32"/>
  <c r="AF192" i="32"/>
  <c r="AA192" i="32"/>
  <c r="AF191" i="32"/>
  <c r="AA191" i="32"/>
  <c r="AF190" i="32"/>
  <c r="AA190" i="32"/>
  <c r="AF189" i="32"/>
  <c r="AA189" i="32"/>
  <c r="AF188" i="32"/>
  <c r="AA188" i="32"/>
  <c r="AF187" i="32"/>
  <c r="AA187" i="32"/>
  <c r="AF186" i="32"/>
  <c r="AA186" i="32"/>
  <c r="AF185" i="32"/>
  <c r="AA185" i="32"/>
  <c r="AF184" i="32"/>
  <c r="AA184" i="32"/>
  <c r="AF183" i="32"/>
  <c r="AA183" i="32"/>
  <c r="AF182" i="32"/>
  <c r="AA182" i="32"/>
  <c r="AF181" i="32"/>
  <c r="AA181" i="32"/>
  <c r="AF180" i="32"/>
  <c r="AA180" i="32"/>
  <c r="AF179" i="32"/>
  <c r="AA179" i="32"/>
  <c r="AF178" i="32"/>
  <c r="AA178" i="32"/>
  <c r="AF177" i="32"/>
  <c r="AA177" i="32"/>
  <c r="AF176" i="32"/>
  <c r="AA176" i="32"/>
  <c r="AF175" i="32"/>
  <c r="AA175" i="32"/>
  <c r="AF174" i="32"/>
  <c r="AA174" i="32"/>
  <c r="AF173" i="32"/>
  <c r="AA173" i="32"/>
  <c r="AF172" i="32"/>
  <c r="AA172" i="32"/>
  <c r="AF171" i="32"/>
  <c r="AA171" i="32"/>
  <c r="AF170" i="32"/>
  <c r="AA170" i="32"/>
  <c r="AF169" i="32"/>
  <c r="AA169" i="32"/>
  <c r="AF168" i="32"/>
  <c r="AA168" i="32"/>
  <c r="AF167" i="32"/>
  <c r="AA167" i="32"/>
  <c r="AF166" i="32"/>
  <c r="AA166" i="32"/>
  <c r="AF165" i="32"/>
  <c r="AA165" i="32"/>
  <c r="AF164" i="32"/>
  <c r="AA164" i="32"/>
  <c r="AF163" i="32"/>
  <c r="AA163" i="32"/>
  <c r="AF162" i="32"/>
  <c r="AA162" i="32"/>
  <c r="AF161" i="32"/>
  <c r="AA161" i="32"/>
  <c r="AF160" i="32"/>
  <c r="AA160" i="32"/>
  <c r="AF159" i="32"/>
  <c r="AA159" i="32"/>
  <c r="AF158" i="32"/>
  <c r="AA158" i="32"/>
  <c r="AF157" i="32"/>
  <c r="AA157" i="32"/>
  <c r="AF156" i="32"/>
  <c r="AA156" i="32"/>
  <c r="AF155" i="32"/>
  <c r="AA155" i="32"/>
  <c r="AF154" i="32"/>
  <c r="AA154" i="32"/>
  <c r="AF153" i="32"/>
  <c r="AA153" i="32"/>
  <c r="AF152" i="32"/>
  <c r="AA152" i="32"/>
  <c r="AF151" i="32"/>
  <c r="AA151" i="32"/>
  <c r="AF150" i="32"/>
  <c r="AA150" i="32"/>
  <c r="AF149" i="32"/>
  <c r="AA149" i="32"/>
  <c r="AF148" i="32"/>
  <c r="AA148" i="32"/>
  <c r="AF147" i="32"/>
  <c r="AA147" i="32"/>
  <c r="AF146" i="32"/>
  <c r="AA146" i="32"/>
  <c r="AF145" i="32"/>
  <c r="AA145" i="32"/>
  <c r="AF144" i="32"/>
  <c r="AA144" i="32"/>
  <c r="AF143" i="32"/>
  <c r="AA143" i="32"/>
  <c r="AF142" i="32"/>
  <c r="AA142" i="32"/>
  <c r="AF141" i="32"/>
  <c r="AA141" i="32"/>
  <c r="AF140" i="32"/>
  <c r="AA140" i="32"/>
  <c r="AF139" i="32"/>
  <c r="AA139" i="32"/>
  <c r="AF138" i="32"/>
  <c r="AA138" i="32"/>
  <c r="AF137" i="32"/>
  <c r="AA137" i="32"/>
  <c r="AF136" i="32"/>
  <c r="AA136" i="32"/>
  <c r="AF135" i="32"/>
  <c r="AA135" i="32"/>
  <c r="AF134" i="32"/>
  <c r="AA134" i="32"/>
  <c r="AF133" i="32"/>
  <c r="AA133" i="32"/>
  <c r="AF132" i="32"/>
  <c r="AA132" i="32"/>
  <c r="AF131" i="32"/>
  <c r="AA131" i="32"/>
  <c r="AF130" i="32"/>
  <c r="AA130" i="32"/>
  <c r="AF129" i="32"/>
  <c r="AA129" i="32"/>
  <c r="AF128" i="32"/>
  <c r="AA128" i="32"/>
  <c r="AF127" i="32"/>
  <c r="AA127" i="32"/>
  <c r="AF126" i="32"/>
  <c r="AA126" i="32"/>
  <c r="AF125" i="32"/>
  <c r="AA125" i="32"/>
  <c r="AF124" i="32"/>
  <c r="AA124" i="32"/>
  <c r="AF123" i="32"/>
  <c r="AA123" i="32"/>
  <c r="AF122" i="32"/>
  <c r="AA122" i="32"/>
  <c r="AF121" i="32"/>
  <c r="AA121" i="32"/>
  <c r="AF120" i="32"/>
  <c r="AA120" i="32"/>
  <c r="AF119" i="32"/>
  <c r="AA119" i="32"/>
  <c r="AF118" i="32"/>
  <c r="AA118" i="32"/>
  <c r="AF117" i="32"/>
  <c r="AA117" i="32"/>
  <c r="AF116" i="32"/>
  <c r="AA116" i="32"/>
  <c r="AF115" i="32"/>
  <c r="AA115" i="32"/>
  <c r="AF114" i="32"/>
  <c r="AA114" i="32"/>
  <c r="AF113" i="32"/>
  <c r="AA113" i="32"/>
  <c r="AF112" i="32"/>
  <c r="AA112" i="32"/>
  <c r="AF111" i="32"/>
  <c r="AA111" i="32"/>
  <c r="AF110" i="32"/>
  <c r="AA110" i="32"/>
  <c r="AF109" i="32"/>
  <c r="AA109" i="32"/>
  <c r="AF108" i="32"/>
  <c r="AA108" i="32"/>
  <c r="AF107" i="32"/>
  <c r="AA107" i="32"/>
  <c r="AF106" i="32"/>
  <c r="AA106" i="32"/>
  <c r="AF105" i="32"/>
  <c r="AA105" i="32"/>
  <c r="AF104" i="32"/>
  <c r="AA104" i="32"/>
  <c r="AF103" i="32"/>
  <c r="AA103" i="32"/>
  <c r="AF102" i="32"/>
  <c r="AA102" i="32"/>
  <c r="AF101" i="32"/>
  <c r="AA101" i="32"/>
  <c r="AF100" i="32"/>
  <c r="AA100" i="32"/>
  <c r="AF99" i="32"/>
  <c r="AA99" i="32"/>
  <c r="AF98" i="32"/>
  <c r="AA98" i="32"/>
  <c r="AF97" i="32"/>
  <c r="AA97" i="32"/>
  <c r="AF96" i="32"/>
  <c r="AA96" i="32"/>
  <c r="AF95" i="32"/>
  <c r="AA95" i="32"/>
  <c r="AF94" i="32"/>
  <c r="AA94" i="32"/>
  <c r="AF93" i="32"/>
  <c r="AA93" i="32"/>
  <c r="AF92" i="32"/>
  <c r="AA92" i="32"/>
  <c r="AF91" i="32"/>
  <c r="AA91" i="32"/>
  <c r="AF90" i="32"/>
  <c r="AA90" i="32"/>
  <c r="AF89" i="32"/>
  <c r="AA89" i="32"/>
  <c r="AF88" i="32"/>
  <c r="AA88" i="32"/>
  <c r="AF87" i="32"/>
  <c r="AA87" i="32"/>
  <c r="AF86" i="32"/>
  <c r="AA86" i="32"/>
  <c r="AF85" i="32"/>
  <c r="AA85" i="32"/>
  <c r="AF84" i="32"/>
  <c r="AA84" i="32"/>
  <c r="AF83" i="32"/>
  <c r="AA83" i="32"/>
  <c r="AF82" i="32"/>
  <c r="AA82" i="32"/>
  <c r="AF81" i="32"/>
  <c r="AA81" i="32"/>
  <c r="AF80" i="32"/>
  <c r="AA80" i="32"/>
  <c r="AF79" i="32"/>
  <c r="AA79" i="32"/>
  <c r="AF78" i="32"/>
  <c r="AA78" i="32"/>
  <c r="AF77" i="32"/>
  <c r="AA77" i="32"/>
  <c r="AF76" i="32"/>
  <c r="AA76" i="32"/>
  <c r="AF75" i="32"/>
  <c r="AA75" i="32"/>
  <c r="AF74" i="32"/>
  <c r="AA74" i="32"/>
  <c r="AF73" i="32"/>
  <c r="AA73" i="32"/>
  <c r="AF72" i="32"/>
  <c r="AA72" i="32"/>
  <c r="AF71" i="32"/>
  <c r="AA71" i="32"/>
  <c r="AF70" i="32"/>
  <c r="AA70" i="32"/>
  <c r="AF69" i="32"/>
  <c r="AA69" i="32"/>
  <c r="AF68" i="32"/>
  <c r="AA68" i="32"/>
  <c r="AF67" i="32"/>
  <c r="AA67" i="32"/>
  <c r="AF66" i="32"/>
  <c r="AA66" i="32"/>
  <c r="AF65" i="32"/>
  <c r="AA65" i="32"/>
  <c r="AF64" i="32"/>
  <c r="AA64" i="32"/>
  <c r="AF63" i="32"/>
  <c r="AA63" i="32"/>
  <c r="AF62" i="32"/>
  <c r="AA62" i="32"/>
  <c r="AF61" i="32"/>
  <c r="AA61" i="32"/>
  <c r="AF60" i="32"/>
  <c r="AA60" i="32"/>
  <c r="AF59" i="32"/>
  <c r="AA59" i="32"/>
  <c r="AF58" i="32"/>
  <c r="AA58" i="32"/>
  <c r="AF57" i="32"/>
  <c r="AA57" i="32"/>
  <c r="AF56" i="32"/>
  <c r="AA56" i="32"/>
  <c r="AF55" i="32"/>
  <c r="AA55" i="32"/>
  <c r="AF54" i="32"/>
  <c r="AA54" i="32"/>
  <c r="AF53" i="32"/>
  <c r="AA53" i="32"/>
  <c r="AF52" i="32"/>
  <c r="AA52" i="32"/>
  <c r="AF51" i="32"/>
  <c r="AA51" i="32"/>
  <c r="AF50" i="32"/>
  <c r="AA50" i="32"/>
  <c r="AF49" i="32"/>
  <c r="AA49" i="32"/>
  <c r="AF48" i="32"/>
  <c r="AA48" i="32"/>
  <c r="AF47" i="32"/>
  <c r="AA47" i="32"/>
  <c r="AF46" i="32"/>
  <c r="AA46" i="32"/>
  <c r="AF45" i="32"/>
  <c r="AA45" i="32"/>
  <c r="AF44" i="32"/>
  <c r="AA44" i="32"/>
  <c r="AF43" i="32"/>
  <c r="AA43" i="32"/>
  <c r="AF42" i="32"/>
  <c r="AA42" i="32"/>
  <c r="AF41" i="32"/>
  <c r="AA41" i="32"/>
  <c r="AF40" i="32"/>
  <c r="AA40" i="32"/>
  <c r="AP6" i="32"/>
  <c r="Q4" i="32"/>
  <c r="Q507" i="32" s="1"/>
  <c r="K539" i="33"/>
  <c r="K538" i="33"/>
  <c r="K537" i="33"/>
  <c r="K536" i="33"/>
  <c r="K535" i="33"/>
  <c r="K534" i="33"/>
  <c r="K533" i="33"/>
  <c r="K532" i="33"/>
  <c r="K531" i="33"/>
  <c r="K530" i="33"/>
  <c r="K529" i="33"/>
  <c r="K528" i="33"/>
  <c r="K527" i="33"/>
  <c r="K526" i="33"/>
  <c r="K525" i="33"/>
  <c r="K524" i="33"/>
  <c r="K523" i="33"/>
  <c r="K522" i="33"/>
  <c r="K521" i="33"/>
  <c r="K520" i="33"/>
  <c r="K519" i="33"/>
  <c r="K518" i="33"/>
  <c r="K517" i="33"/>
  <c r="K516" i="33"/>
  <c r="K515" i="33"/>
  <c r="K514" i="33"/>
  <c r="K513" i="33"/>
  <c r="K512" i="33"/>
  <c r="K511" i="33"/>
  <c r="K510" i="33"/>
  <c r="K509" i="33"/>
  <c r="K508" i="33"/>
  <c r="K507" i="33"/>
  <c r="K506" i="33"/>
  <c r="K505" i="33"/>
  <c r="K504" i="33"/>
  <c r="K503" i="33"/>
  <c r="K502" i="33"/>
  <c r="K501" i="33"/>
  <c r="K500" i="33"/>
  <c r="K499" i="33"/>
  <c r="K498" i="33"/>
  <c r="K497" i="33"/>
  <c r="K496" i="33"/>
  <c r="K495" i="33"/>
  <c r="K494" i="33"/>
  <c r="K493" i="33"/>
  <c r="K492" i="33"/>
  <c r="K491" i="33"/>
  <c r="K490" i="33"/>
  <c r="K489" i="33"/>
  <c r="K488" i="33"/>
  <c r="K487" i="33"/>
  <c r="K486" i="33"/>
  <c r="K485" i="33"/>
  <c r="K484" i="33"/>
  <c r="K483" i="33"/>
  <c r="K482" i="33"/>
  <c r="K481" i="33"/>
  <c r="K480" i="33"/>
  <c r="K479" i="33"/>
  <c r="K478" i="33"/>
  <c r="K477" i="33"/>
  <c r="K476" i="33"/>
  <c r="K475" i="33"/>
  <c r="K474" i="33"/>
  <c r="K473" i="33"/>
  <c r="K472" i="33"/>
  <c r="K471" i="33"/>
  <c r="K470" i="33"/>
  <c r="K469" i="33"/>
  <c r="K468" i="33"/>
  <c r="K467" i="33"/>
  <c r="K466" i="33"/>
  <c r="K465" i="33"/>
  <c r="K464" i="33"/>
  <c r="K463" i="33"/>
  <c r="K462" i="33"/>
  <c r="K461" i="33"/>
  <c r="K460" i="33"/>
  <c r="K459" i="33"/>
  <c r="K458" i="33"/>
  <c r="K457" i="33"/>
  <c r="K456" i="33"/>
  <c r="K455" i="33"/>
  <c r="K454" i="33"/>
  <c r="K453" i="33"/>
  <c r="M452" i="33"/>
  <c r="L452" i="33"/>
  <c r="K452" i="33"/>
  <c r="M451" i="33"/>
  <c r="L451" i="33"/>
  <c r="K451" i="33"/>
  <c r="M450" i="33"/>
  <c r="L450" i="33"/>
  <c r="K450" i="33"/>
  <c r="M449" i="33"/>
  <c r="L449" i="33"/>
  <c r="K449" i="33"/>
  <c r="M448" i="33"/>
  <c r="L448" i="33"/>
  <c r="K448" i="33"/>
  <c r="M447" i="33"/>
  <c r="L447" i="33"/>
  <c r="K447" i="33"/>
  <c r="M446" i="33"/>
  <c r="L446" i="33"/>
  <c r="K446" i="33"/>
  <c r="M445" i="33"/>
  <c r="L445" i="33"/>
  <c r="K445" i="33"/>
  <c r="M444" i="33"/>
  <c r="L444" i="33"/>
  <c r="K444" i="33"/>
  <c r="M443" i="33"/>
  <c r="L443" i="33"/>
  <c r="K443" i="33"/>
  <c r="M442" i="33"/>
  <c r="L442" i="33"/>
  <c r="K442" i="33"/>
  <c r="M441" i="33"/>
  <c r="L441" i="33"/>
  <c r="K441" i="33"/>
  <c r="M440" i="33"/>
  <c r="L440" i="33"/>
  <c r="K440" i="33"/>
  <c r="M439" i="33"/>
  <c r="L439" i="33"/>
  <c r="K439" i="33"/>
  <c r="M438" i="33"/>
  <c r="L438" i="33"/>
  <c r="K438" i="33"/>
  <c r="M437" i="33"/>
  <c r="L437" i="33"/>
  <c r="K437" i="33"/>
  <c r="M436" i="33"/>
  <c r="L436" i="33"/>
  <c r="K436" i="33"/>
  <c r="M435" i="33"/>
  <c r="L435" i="33"/>
  <c r="K435" i="33"/>
  <c r="M434" i="33"/>
  <c r="L434" i="33"/>
  <c r="K434" i="33"/>
  <c r="M433" i="33"/>
  <c r="L433" i="33"/>
  <c r="K433" i="33"/>
  <c r="M432" i="33"/>
  <c r="L432" i="33"/>
  <c r="K432" i="33"/>
  <c r="M431" i="33"/>
  <c r="L431" i="33"/>
  <c r="K431" i="33"/>
  <c r="M430" i="33"/>
  <c r="L430" i="33"/>
  <c r="K430" i="33"/>
  <c r="M429" i="33"/>
  <c r="L429" i="33"/>
  <c r="K429" i="33"/>
  <c r="M428" i="33"/>
  <c r="L428" i="33"/>
  <c r="K428" i="33"/>
  <c r="M427" i="33"/>
  <c r="L427" i="33"/>
  <c r="K427" i="33"/>
  <c r="M426" i="33"/>
  <c r="L426" i="33"/>
  <c r="K426" i="33"/>
  <c r="M425" i="33"/>
  <c r="L425" i="33"/>
  <c r="K425" i="33"/>
  <c r="M424" i="33"/>
  <c r="L424" i="33"/>
  <c r="K424" i="33"/>
  <c r="M423" i="33"/>
  <c r="L423" i="33"/>
  <c r="K423" i="33"/>
  <c r="M422" i="33"/>
  <c r="L422" i="33"/>
  <c r="K422" i="33"/>
  <c r="M421" i="33"/>
  <c r="L421" i="33"/>
  <c r="K421" i="33"/>
  <c r="M420" i="33"/>
  <c r="L420" i="33"/>
  <c r="K420" i="33"/>
  <c r="M419" i="33"/>
  <c r="L419" i="33"/>
  <c r="K419" i="33"/>
  <c r="M418" i="33"/>
  <c r="L418" i="33"/>
  <c r="K418" i="33"/>
  <c r="M417" i="33"/>
  <c r="L417" i="33"/>
  <c r="K417" i="33"/>
  <c r="M416" i="33"/>
  <c r="L416" i="33"/>
  <c r="K416" i="33"/>
  <c r="M415" i="33"/>
  <c r="L415" i="33"/>
  <c r="K415" i="33"/>
  <c r="M414" i="33"/>
  <c r="L414" i="33"/>
  <c r="K414" i="33"/>
  <c r="M413" i="33"/>
  <c r="L413" i="33"/>
  <c r="K413" i="33"/>
  <c r="M412" i="33"/>
  <c r="L412" i="33"/>
  <c r="K412" i="33"/>
  <c r="M411" i="33"/>
  <c r="L411" i="33"/>
  <c r="K411" i="33"/>
  <c r="M410" i="33"/>
  <c r="L410" i="33"/>
  <c r="K410" i="33"/>
  <c r="M409" i="33"/>
  <c r="L409" i="33"/>
  <c r="K409" i="33"/>
  <c r="M408" i="33"/>
  <c r="L408" i="33"/>
  <c r="K408" i="33"/>
  <c r="K407" i="33"/>
  <c r="K406" i="33"/>
  <c r="K405" i="33"/>
  <c r="K404" i="33"/>
  <c r="K403" i="33"/>
  <c r="K402" i="33"/>
  <c r="K401" i="33"/>
  <c r="K400" i="33"/>
  <c r="K399" i="33"/>
  <c r="K398" i="33"/>
  <c r="K397" i="33"/>
  <c r="K396" i="33"/>
  <c r="K395" i="33"/>
  <c r="K394" i="33"/>
  <c r="K393" i="33"/>
  <c r="K392" i="33"/>
  <c r="K391" i="33"/>
  <c r="K390" i="33"/>
  <c r="K389" i="33"/>
  <c r="K388" i="33"/>
  <c r="K387" i="33"/>
  <c r="K386" i="33"/>
  <c r="K385" i="33"/>
  <c r="K384" i="33"/>
  <c r="K383" i="33"/>
  <c r="K382" i="33"/>
  <c r="K381" i="33"/>
  <c r="K380" i="33"/>
  <c r="K379" i="33"/>
  <c r="K378" i="33"/>
  <c r="K377" i="33"/>
  <c r="K376" i="33"/>
  <c r="K375" i="33"/>
  <c r="K374" i="33"/>
  <c r="K373" i="33"/>
  <c r="K372" i="33"/>
  <c r="K371" i="33"/>
  <c r="K370" i="33"/>
  <c r="K369" i="33"/>
  <c r="K368" i="33"/>
  <c r="K367" i="33"/>
  <c r="K366" i="33"/>
  <c r="K365" i="33"/>
  <c r="K364" i="33"/>
  <c r="K363" i="33"/>
  <c r="K362" i="33"/>
  <c r="K361" i="33"/>
  <c r="K360" i="33"/>
  <c r="K359" i="33"/>
  <c r="K358" i="33"/>
  <c r="K357" i="33"/>
  <c r="K356" i="33"/>
  <c r="K355" i="33"/>
  <c r="K354" i="33"/>
  <c r="K353" i="33"/>
  <c r="K352" i="33"/>
  <c r="K351" i="33"/>
  <c r="K350" i="33"/>
  <c r="K349" i="33"/>
  <c r="K348" i="33"/>
  <c r="K347" i="33"/>
  <c r="K346" i="33"/>
  <c r="K345" i="33"/>
  <c r="K344" i="33"/>
  <c r="N343" i="33"/>
  <c r="K343" i="33"/>
  <c r="N342" i="33"/>
  <c r="K342" i="33"/>
  <c r="N341" i="33"/>
  <c r="K341" i="33"/>
  <c r="N340" i="33"/>
  <c r="K340" i="33"/>
  <c r="N339" i="33"/>
  <c r="K339" i="33"/>
  <c r="N338" i="33"/>
  <c r="K338" i="33"/>
  <c r="N337" i="33"/>
  <c r="K337" i="33"/>
  <c r="N336" i="33"/>
  <c r="K336" i="33"/>
  <c r="N335" i="33"/>
  <c r="K335" i="33"/>
  <c r="N334" i="33"/>
  <c r="K334" i="33"/>
  <c r="N333" i="33"/>
  <c r="K333" i="33"/>
  <c r="N332" i="33"/>
  <c r="K332" i="33"/>
  <c r="N331" i="33"/>
  <c r="K331" i="33"/>
  <c r="N330" i="33"/>
  <c r="K330" i="33"/>
  <c r="N329" i="33"/>
  <c r="K329" i="33"/>
  <c r="N328" i="33"/>
  <c r="K328" i="33"/>
  <c r="N327" i="33"/>
  <c r="K327" i="33"/>
  <c r="N326" i="33"/>
  <c r="K326" i="33"/>
  <c r="N325" i="33"/>
  <c r="K325" i="33"/>
  <c r="N324" i="33"/>
  <c r="K324" i="33"/>
  <c r="N323" i="33"/>
  <c r="K323" i="33"/>
  <c r="N322" i="33"/>
  <c r="K322" i="33"/>
  <c r="N321" i="33"/>
  <c r="K321" i="33"/>
  <c r="N320" i="33"/>
  <c r="K320" i="33"/>
  <c r="N319" i="33"/>
  <c r="K319" i="33"/>
  <c r="N318" i="33"/>
  <c r="K318" i="33"/>
  <c r="N317" i="33"/>
  <c r="K317" i="33"/>
  <c r="N316" i="33"/>
  <c r="K316" i="33"/>
  <c r="N315" i="33"/>
  <c r="K315" i="33"/>
  <c r="N314" i="33"/>
  <c r="K314" i="33"/>
  <c r="N313" i="33"/>
  <c r="K313" i="33"/>
  <c r="N312" i="33"/>
  <c r="K312" i="33"/>
  <c r="N311" i="33"/>
  <c r="K311" i="33"/>
  <c r="N310" i="33"/>
  <c r="K310" i="33"/>
  <c r="N309" i="33"/>
  <c r="K309" i="33"/>
  <c r="N308" i="33"/>
  <c r="K308" i="33"/>
  <c r="N307" i="33"/>
  <c r="K307" i="33"/>
  <c r="N306" i="33"/>
  <c r="K306" i="33"/>
  <c r="N305" i="33"/>
  <c r="K305" i="33"/>
  <c r="N304" i="33"/>
  <c r="K304" i="33"/>
  <c r="N303" i="33"/>
  <c r="K303" i="33"/>
  <c r="N302" i="33"/>
  <c r="K302" i="33"/>
  <c r="N301" i="33"/>
  <c r="K301" i="33"/>
  <c r="N300" i="33"/>
  <c r="K300" i="33"/>
  <c r="N299" i="33"/>
  <c r="K299" i="33"/>
  <c r="N298" i="33"/>
  <c r="K298" i="33"/>
  <c r="N297" i="33"/>
  <c r="K297" i="33"/>
  <c r="N296" i="33"/>
  <c r="K296" i="33"/>
  <c r="N295" i="33"/>
  <c r="K295" i="33"/>
  <c r="N294" i="33"/>
  <c r="K294" i="33"/>
  <c r="N293" i="33"/>
  <c r="K293" i="33"/>
  <c r="N292" i="33"/>
  <c r="K292" i="33"/>
  <c r="N291" i="33"/>
  <c r="K291" i="33"/>
  <c r="N290" i="33"/>
  <c r="K290" i="33"/>
  <c r="N289" i="33"/>
  <c r="K289" i="33"/>
  <c r="N288" i="33"/>
  <c r="K288" i="33"/>
  <c r="N287" i="33"/>
  <c r="K287" i="33"/>
  <c r="N286" i="33"/>
  <c r="K286" i="33"/>
  <c r="N285" i="33"/>
  <c r="K285" i="33"/>
  <c r="N284" i="33"/>
  <c r="K284" i="33"/>
  <c r="N283" i="33"/>
  <c r="K283" i="33"/>
  <c r="N282" i="33"/>
  <c r="K282" i="33"/>
  <c r="N281" i="33"/>
  <c r="K281" i="33"/>
  <c r="N280" i="33"/>
  <c r="K280" i="33"/>
  <c r="N279" i="33"/>
  <c r="K279" i="33"/>
  <c r="N278" i="33"/>
  <c r="K278" i="33"/>
  <c r="N277" i="33"/>
  <c r="K277" i="33"/>
  <c r="N276" i="33"/>
  <c r="K276" i="33"/>
  <c r="N275" i="33"/>
  <c r="K275" i="33"/>
  <c r="N274" i="33"/>
  <c r="K274" i="33"/>
  <c r="N273" i="33"/>
  <c r="K273" i="33"/>
  <c r="N272" i="33"/>
  <c r="K272" i="33"/>
  <c r="N271" i="33"/>
  <c r="K271" i="33"/>
  <c r="N270" i="33"/>
  <c r="K270" i="33"/>
  <c r="N269" i="33"/>
  <c r="K269" i="33"/>
  <c r="N268" i="33"/>
  <c r="K268" i="33"/>
  <c r="N267" i="33"/>
  <c r="K267" i="33"/>
  <c r="N266" i="33"/>
  <c r="K266" i="33"/>
  <c r="N265" i="33"/>
  <c r="K265" i="33"/>
  <c r="N264" i="33"/>
  <c r="K264" i="33"/>
  <c r="N263" i="33"/>
  <c r="K263" i="33"/>
  <c r="N262" i="33"/>
  <c r="K262" i="33"/>
  <c r="N261" i="33"/>
  <c r="K261" i="33"/>
  <c r="N260" i="33"/>
  <c r="K260" i="33"/>
  <c r="N259" i="33"/>
  <c r="K259" i="33"/>
  <c r="N258" i="33"/>
  <c r="K258" i="33"/>
  <c r="N257" i="33"/>
  <c r="K257" i="33"/>
  <c r="N256" i="33"/>
  <c r="K256" i="33"/>
  <c r="N255" i="33"/>
  <c r="K255" i="33"/>
  <c r="N254" i="33"/>
  <c r="K254" i="33"/>
  <c r="N253" i="33"/>
  <c r="K253" i="33"/>
  <c r="N252" i="33"/>
  <c r="K252" i="33"/>
  <c r="N251" i="33"/>
  <c r="K251" i="33"/>
  <c r="N250" i="33"/>
  <c r="K250" i="33"/>
  <c r="N249" i="33"/>
  <c r="K249" i="33"/>
  <c r="N248" i="33"/>
  <c r="K248" i="33"/>
  <c r="N247" i="33"/>
  <c r="K247" i="33"/>
  <c r="N246" i="33"/>
  <c r="K246" i="33"/>
  <c r="N245" i="33"/>
  <c r="K245" i="33"/>
  <c r="N244" i="33"/>
  <c r="K244" i="33"/>
  <c r="N243" i="33"/>
  <c r="K243" i="33"/>
  <c r="N242" i="33"/>
  <c r="K242" i="33"/>
  <c r="N241" i="33"/>
  <c r="K241" i="33"/>
  <c r="N240" i="33"/>
  <c r="K240" i="33"/>
  <c r="N239" i="33"/>
  <c r="K239" i="33"/>
  <c r="N238" i="33"/>
  <c r="K238" i="33"/>
  <c r="N237" i="33"/>
  <c r="K237" i="33"/>
  <c r="N236" i="33"/>
  <c r="K236" i="33"/>
  <c r="N235" i="33"/>
  <c r="K235" i="33"/>
  <c r="N234" i="33"/>
  <c r="K234" i="33"/>
  <c r="N233" i="33"/>
  <c r="K233" i="33"/>
  <c r="N232" i="33"/>
  <c r="K232" i="33"/>
  <c r="N231" i="33"/>
  <c r="K231" i="33"/>
  <c r="N230" i="33"/>
  <c r="K230" i="33"/>
  <c r="N229" i="33"/>
  <c r="K229" i="33"/>
  <c r="N228" i="33"/>
  <c r="K228" i="33"/>
  <c r="N227" i="33"/>
  <c r="K227" i="33"/>
  <c r="N226" i="33"/>
  <c r="K226" i="33"/>
  <c r="N225" i="33"/>
  <c r="K225" i="33"/>
  <c r="N224" i="33"/>
  <c r="K224" i="33"/>
  <c r="N223" i="33"/>
  <c r="K223" i="33"/>
  <c r="N222" i="33"/>
  <c r="K222" i="33"/>
  <c r="N221" i="33"/>
  <c r="K221" i="33"/>
  <c r="N220" i="33"/>
  <c r="K220" i="33"/>
  <c r="N219" i="33"/>
  <c r="K219" i="33"/>
  <c r="N218" i="33"/>
  <c r="K218" i="33"/>
  <c r="N217" i="33"/>
  <c r="K217" i="33"/>
  <c r="N216" i="33"/>
  <c r="K216" i="33"/>
  <c r="N215" i="33"/>
  <c r="K215" i="33"/>
  <c r="N214" i="33"/>
  <c r="K214" i="33"/>
  <c r="N213" i="33"/>
  <c r="K213" i="33"/>
  <c r="N212" i="33"/>
  <c r="K212" i="33"/>
  <c r="N211" i="33"/>
  <c r="K211" i="33"/>
  <c r="N210" i="33"/>
  <c r="K210" i="33"/>
  <c r="N209" i="33"/>
  <c r="K209" i="33"/>
  <c r="N208" i="33"/>
  <c r="K208" i="33"/>
  <c r="N207" i="33"/>
  <c r="K207" i="33"/>
  <c r="N206" i="33"/>
  <c r="K206" i="33"/>
  <c r="N205" i="33"/>
  <c r="K205" i="33"/>
  <c r="N204" i="33"/>
  <c r="K204" i="33"/>
  <c r="N203" i="33"/>
  <c r="K203" i="33"/>
  <c r="N202" i="33"/>
  <c r="K202" i="33"/>
  <c r="N201" i="33"/>
  <c r="K201" i="33"/>
  <c r="N200" i="33"/>
  <c r="K200" i="33"/>
  <c r="N199" i="33"/>
  <c r="K199" i="33"/>
  <c r="N198" i="33"/>
  <c r="K198" i="33"/>
  <c r="N197" i="33"/>
  <c r="K197" i="33"/>
  <c r="N196" i="33"/>
  <c r="K196" i="33"/>
  <c r="N195" i="33"/>
  <c r="K195" i="33"/>
  <c r="N194" i="33"/>
  <c r="K194" i="33"/>
  <c r="N193" i="33"/>
  <c r="K193" i="33"/>
  <c r="N192" i="33"/>
  <c r="K192" i="33"/>
  <c r="N191" i="33"/>
  <c r="K191" i="33"/>
  <c r="N190" i="33"/>
  <c r="K190" i="33"/>
  <c r="N189" i="33"/>
  <c r="K189" i="33"/>
  <c r="N188" i="33"/>
  <c r="K188" i="33"/>
  <c r="N187" i="33"/>
  <c r="K187" i="33"/>
  <c r="N186" i="33"/>
  <c r="K186" i="33"/>
  <c r="N185" i="33"/>
  <c r="K185" i="33"/>
  <c r="N184" i="33"/>
  <c r="K184" i="33"/>
  <c r="N183" i="33"/>
  <c r="K183" i="33"/>
  <c r="N182" i="33"/>
  <c r="K182" i="33"/>
  <c r="N181" i="33"/>
  <c r="K181" i="33"/>
  <c r="N180" i="33"/>
  <c r="K180" i="33"/>
  <c r="N179" i="33"/>
  <c r="K179" i="33"/>
  <c r="N178" i="33"/>
  <c r="K178" i="33"/>
  <c r="N177" i="33"/>
  <c r="K177" i="33"/>
  <c r="N176" i="33"/>
  <c r="K176" i="33"/>
  <c r="N175" i="33"/>
  <c r="K175" i="33"/>
  <c r="N174" i="33"/>
  <c r="K174" i="33"/>
  <c r="N173" i="33"/>
  <c r="K173" i="33"/>
  <c r="N172" i="33"/>
  <c r="K172" i="33"/>
  <c r="N171" i="33"/>
  <c r="K171" i="33"/>
  <c r="N170" i="33"/>
  <c r="K170" i="33"/>
  <c r="N169" i="33"/>
  <c r="K169" i="33"/>
  <c r="N168" i="33"/>
  <c r="K168" i="33"/>
  <c r="N167" i="33"/>
  <c r="K167" i="33"/>
  <c r="N166" i="33"/>
  <c r="K166" i="33"/>
  <c r="N165" i="33"/>
  <c r="K165" i="33"/>
  <c r="N164" i="33"/>
  <c r="K164" i="33"/>
  <c r="N163" i="33"/>
  <c r="K163" i="33"/>
  <c r="N162" i="33"/>
  <c r="K162" i="33"/>
  <c r="N161" i="33"/>
  <c r="K161" i="33"/>
  <c r="N160" i="33"/>
  <c r="K160" i="33"/>
  <c r="N159" i="33"/>
  <c r="K159" i="33"/>
  <c r="N158" i="33"/>
  <c r="K158" i="33"/>
  <c r="N157" i="33"/>
  <c r="K157" i="33"/>
  <c r="N156" i="33"/>
  <c r="K156" i="33"/>
  <c r="N155" i="33"/>
  <c r="K155" i="33"/>
  <c r="N154" i="33"/>
  <c r="K154" i="33"/>
  <c r="N153" i="33"/>
  <c r="K153" i="33"/>
  <c r="N152" i="33"/>
  <c r="K152" i="33"/>
  <c r="N151" i="33"/>
  <c r="K151" i="33"/>
  <c r="N150" i="33"/>
  <c r="K150" i="33"/>
  <c r="N149" i="33"/>
  <c r="K149" i="33"/>
  <c r="N148" i="33"/>
  <c r="K148" i="33"/>
  <c r="N147" i="33"/>
  <c r="K147" i="33"/>
  <c r="N146" i="33"/>
  <c r="K146" i="33"/>
  <c r="N145" i="33"/>
  <c r="K145" i="33"/>
  <c r="N144" i="33"/>
  <c r="K144" i="33"/>
  <c r="N143" i="33"/>
  <c r="K143" i="33"/>
  <c r="N142" i="33"/>
  <c r="K142" i="33"/>
  <c r="N141" i="33"/>
  <c r="K141" i="33"/>
  <c r="N140" i="33"/>
  <c r="K140" i="33"/>
  <c r="N139" i="33"/>
  <c r="K139" i="33"/>
  <c r="N138" i="33"/>
  <c r="K138" i="33"/>
  <c r="N137" i="33"/>
  <c r="K137" i="33"/>
  <c r="N136" i="33"/>
  <c r="K136" i="33"/>
  <c r="N135" i="33"/>
  <c r="K135" i="33"/>
  <c r="N134" i="33"/>
  <c r="K134" i="33"/>
  <c r="N133" i="33"/>
  <c r="K133" i="33"/>
  <c r="N132" i="33"/>
  <c r="K132" i="33"/>
  <c r="N131" i="33"/>
  <c r="K131" i="33"/>
  <c r="N130" i="33"/>
  <c r="K130" i="33"/>
  <c r="N129" i="33"/>
  <c r="K129" i="33"/>
  <c r="N128" i="33"/>
  <c r="K128" i="33"/>
  <c r="N127" i="33"/>
  <c r="K127" i="33"/>
  <c r="N126" i="33"/>
  <c r="K126" i="33"/>
  <c r="N125" i="33"/>
  <c r="K125" i="33"/>
  <c r="N124" i="33"/>
  <c r="K124" i="33"/>
  <c r="N123" i="33"/>
  <c r="K123" i="33"/>
  <c r="N122" i="33"/>
  <c r="K122" i="33"/>
  <c r="N121" i="33"/>
  <c r="K121" i="33"/>
  <c r="N120" i="33"/>
  <c r="K120" i="33"/>
  <c r="N119" i="33"/>
  <c r="K119" i="33"/>
  <c r="N118" i="33"/>
  <c r="K118" i="33"/>
  <c r="N117"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N12" i="30"/>
  <c r="H12" i="30"/>
  <c r="N11" i="30"/>
  <c r="H11" i="30"/>
  <c r="N10" i="30"/>
  <c r="H10" i="30"/>
  <c r="N9" i="30"/>
  <c r="H9" i="30"/>
  <c r="N8" i="30"/>
  <c r="H8" i="30"/>
  <c r="N7" i="30"/>
  <c r="H7" i="30"/>
  <c r="N6" i="30"/>
  <c r="H6" i="30"/>
  <c r="N5" i="30"/>
  <c r="H5" i="30"/>
  <c r="P512" i="32"/>
  <c r="P516" i="32"/>
  <c r="P524" i="32"/>
  <c r="P527" i="32"/>
  <c r="P531" i="32"/>
  <c r="P510" i="32"/>
  <c r="P523" i="32"/>
  <c r="P526" i="32"/>
  <c r="P530" i="32"/>
  <c r="P534" i="32"/>
  <c r="P520" i="32"/>
  <c r="N116" i="33"/>
  <c r="P514" i="32"/>
  <c r="P515" i="32"/>
  <c r="P521" i="32"/>
  <c r="N115" i="33"/>
  <c r="N114" i="33"/>
  <c r="N113" i="33"/>
  <c r="N112" i="33"/>
  <c r="N111" i="33"/>
  <c r="N110" i="33"/>
  <c r="N109" i="33"/>
  <c r="N108" i="33"/>
  <c r="N107" i="33"/>
  <c r="N106" i="33"/>
  <c r="N105" i="33"/>
  <c r="N104" i="33"/>
  <c r="N103" i="33"/>
  <c r="N102" i="33"/>
  <c r="N101" i="33"/>
  <c r="N100" i="33"/>
  <c r="N99" i="33"/>
  <c r="N98" i="33"/>
  <c r="N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N71" i="33"/>
  <c r="N70" i="33"/>
  <c r="N69" i="33"/>
  <c r="N68" i="33"/>
  <c r="N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N41" i="33"/>
  <c r="N40" i="33"/>
  <c r="N39" i="33"/>
  <c r="N38" i="33"/>
  <c r="N37" i="33"/>
  <c r="N36" i="33"/>
  <c r="N35" i="33"/>
  <c r="N34" i="33"/>
  <c r="N33" i="33"/>
  <c r="N32" i="33"/>
  <c r="N31" i="33"/>
  <c r="N30" i="33"/>
  <c r="N29" i="33"/>
  <c r="N28" i="33"/>
  <c r="N27" i="33"/>
  <c r="N26" i="33"/>
  <c r="N25" i="33"/>
  <c r="N24" i="33"/>
  <c r="N23" i="33"/>
  <c r="N22" i="33"/>
  <c r="N21" i="33"/>
  <c r="N20" i="33"/>
  <c r="N19" i="33"/>
  <c r="N18" i="33"/>
  <c r="N17" i="33"/>
  <c r="N16" i="33"/>
  <c r="N15" i="33"/>
  <c r="N14" i="33"/>
  <c r="Q34" i="31"/>
  <c r="Q42" i="31"/>
  <c r="Q50" i="31"/>
  <c r="Q58" i="31"/>
  <c r="Q66" i="31"/>
  <c r="Q74" i="31"/>
  <c r="Q82" i="31"/>
  <c r="Q90" i="31"/>
  <c r="Q98" i="31"/>
  <c r="Q106" i="31"/>
  <c r="Q114" i="31"/>
  <c r="Q122" i="31"/>
  <c r="Q154" i="31"/>
  <c r="Q162" i="31"/>
  <c r="Q170" i="31"/>
  <c r="Q178" i="31"/>
  <c r="Q186" i="31"/>
  <c r="Q194" i="31"/>
  <c r="Q202" i="31"/>
  <c r="Q210" i="31"/>
  <c r="Q218" i="31"/>
  <c r="Q226" i="31"/>
  <c r="Q234" i="31"/>
  <c r="Q242" i="31"/>
  <c r="Q250" i="31"/>
  <c r="Q258" i="31"/>
  <c r="Q266" i="31"/>
  <c r="Q274" i="31"/>
  <c r="Q282" i="31"/>
  <c r="Q290" i="31"/>
  <c r="Q298" i="31"/>
  <c r="Q306" i="31"/>
  <c r="Q314" i="31"/>
  <c r="Q322" i="31"/>
  <c r="Q330" i="31"/>
  <c r="Q338" i="31"/>
  <c r="Q346" i="31"/>
  <c r="Q354" i="31"/>
  <c r="Q362" i="31"/>
  <c r="Q370" i="31"/>
  <c r="Q378" i="31"/>
  <c r="Q386" i="31"/>
  <c r="Q394" i="31"/>
  <c r="Q402" i="31"/>
  <c r="Q410" i="31"/>
  <c r="Q418" i="31"/>
  <c r="Q426" i="31"/>
  <c r="Q442" i="31"/>
  <c r="Q450" i="31"/>
  <c r="Q458" i="31"/>
  <c r="Q466" i="31"/>
  <c r="Q474" i="31"/>
  <c r="Q482" i="31"/>
  <c r="Q490" i="31"/>
  <c r="Q498" i="31"/>
  <c r="Q506" i="31"/>
  <c r="Q514" i="31"/>
  <c r="Q522" i="31"/>
  <c r="Q530" i="31"/>
  <c r="Q538" i="31"/>
  <c r="Q546" i="31"/>
  <c r="Q554" i="31"/>
  <c r="P518" i="32"/>
  <c r="P529" i="32"/>
  <c r="P536" i="32"/>
  <c r="Q549" i="32" l="1"/>
  <c r="Q546" i="32"/>
  <c r="Q550" i="32"/>
  <c r="Q554" i="32"/>
  <c r="Q558" i="32"/>
  <c r="Q562" i="32"/>
  <c r="Q539" i="32"/>
  <c r="Q543" i="32"/>
  <c r="Q552" i="32"/>
  <c r="Q560" i="32"/>
  <c r="Q541" i="32"/>
  <c r="Q557" i="32"/>
  <c r="Q538" i="32"/>
  <c r="Q547" i="32"/>
  <c r="Q551" i="32"/>
  <c r="Q555" i="32"/>
  <c r="Q559" i="32"/>
  <c r="Q563" i="32"/>
  <c r="Q540" i="32"/>
  <c r="Q544" i="32"/>
  <c r="Q548" i="32"/>
  <c r="Q556" i="32"/>
  <c r="Q564" i="32"/>
  <c r="Q545" i="32"/>
  <c r="Q553" i="32"/>
  <c r="Q561" i="32"/>
  <c r="Q542" i="32"/>
  <c r="Q518" i="32"/>
  <c r="Q496" i="32"/>
  <c r="Q516" i="32"/>
  <c r="Q511" i="32"/>
  <c r="Q508" i="32"/>
  <c r="Q512" i="32"/>
  <c r="Q529" i="32"/>
  <c r="Q531" i="32"/>
  <c r="Q517" i="32"/>
  <c r="Q510" i="32"/>
  <c r="P513" i="32"/>
  <c r="P519" i="32"/>
  <c r="P522" i="32"/>
  <c r="Q534" i="32"/>
  <c r="Q521" i="32"/>
  <c r="Q530" i="32"/>
  <c r="Q525" i="32"/>
  <c r="Q493" i="32"/>
  <c r="Q502" i="32"/>
  <c r="Q520" i="32"/>
  <c r="Q515" i="32"/>
  <c r="Q513" i="32"/>
  <c r="Q522" i="32"/>
  <c r="Q499" i="32"/>
  <c r="Q535" i="32"/>
  <c r="Q514" i="32"/>
  <c r="Q494" i="32"/>
  <c r="Q533" i="32"/>
  <c r="Q504" i="32"/>
  <c r="Q536" i="32"/>
  <c r="Q500" i="32"/>
  <c r="Q527" i="32"/>
  <c r="Q505" i="32"/>
  <c r="Q501" i="32"/>
  <c r="Q524" i="32"/>
  <c r="Q495" i="32"/>
  <c r="Q523" i="32"/>
  <c r="Q497" i="32"/>
  <c r="Q537" i="32"/>
  <c r="Q498" i="32"/>
  <c r="Q503" i="32"/>
  <c r="Q528" i="32"/>
  <c r="Q526" i="32"/>
  <c r="Q519" i="32"/>
  <c r="Q509" i="32"/>
  <c r="Q506" i="32"/>
  <c r="AP393" i="32"/>
  <c r="P525" i="32"/>
  <c r="P528" i="32"/>
  <c r="P535" i="32"/>
  <c r="Q532" i="32"/>
  <c r="P517" i="32"/>
  <c r="AU393" i="32"/>
  <c r="P532"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m097068</author>
  </authors>
  <commentList>
    <comment ref="H116" authorId="0" shapeId="0" xr:uid="{00000000-0006-0000-0500-000001000000}">
      <text>
        <r>
          <rPr>
            <b/>
            <sz val="9"/>
            <color indexed="81"/>
            <rFont val="ＭＳ Ｐゴシック"/>
            <family val="3"/>
            <charset val="128"/>
          </rPr>
          <t>S59年12月以前の数字についてはナンバーベースの数字をシャーシベースの数字の比率で延長したもの
（2004/2/16）
ナンバーベースとシャーシベースでは差がほとんどないため、採用指標から排除せずに接続することにした。
（2004/2/16）</t>
        </r>
      </text>
    </comment>
    <comment ref="L344" authorId="0" shapeId="0" xr:uid="{00000000-0006-0000-0500-000002000000}">
      <text>
        <r>
          <rPr>
            <sz val="9"/>
            <color indexed="81"/>
            <rFont val="ＭＳ Ｐゴシック"/>
            <family val="3"/>
            <charset val="128"/>
          </rPr>
          <t xml:space="preserve">現在使用しているのはナンバーベース。
H16年11月分以降提供がない。平成16年2月に変更。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m088071</author>
    <author>m090070</author>
    <author>Administrator</author>
  </authors>
  <commentList>
    <comment ref="E286" authorId="0" shapeId="0" xr:uid="{00000000-0006-0000-0600-000001000000}">
      <text>
        <r>
          <rPr>
            <sz val="9"/>
            <color indexed="81"/>
            <rFont val="ＭＳ Ｐゴシック"/>
            <family val="3"/>
            <charset val="128"/>
          </rPr>
          <t>H19.3.26関西電力全体分の大口電力消費量に入替（兵庫県分を提供してもらえなくなったため）</t>
        </r>
      </text>
    </comment>
    <comment ref="R333" authorId="1" shapeId="0" xr:uid="{00000000-0006-0000-0600-000002000000}">
      <text>
        <r>
          <rPr>
            <sz val="9"/>
            <color indexed="81"/>
            <rFont val="ＭＳ Ｐゴシック"/>
            <family val="3"/>
            <charset val="128"/>
          </rPr>
          <t xml:space="preserve">平成１４年以前は接続係数０．９７５６９９を乗じて算出（H17→H12)
</t>
        </r>
      </text>
    </comment>
    <comment ref="S333" authorId="1" shapeId="0" xr:uid="{00000000-0006-0000-0600-000003000000}">
      <text>
        <r>
          <rPr>
            <sz val="9"/>
            <color indexed="81"/>
            <rFont val="ＭＳ Ｐゴシック"/>
            <family val="3"/>
            <charset val="128"/>
          </rPr>
          <t xml:space="preserve">平成１４年以前は接続係数０．７０７４２を乗じて算出（H17→H12)
</t>
        </r>
      </text>
    </comment>
    <comment ref="T333" authorId="1" shapeId="0" xr:uid="{00000000-0006-0000-0600-000004000000}">
      <text>
        <r>
          <rPr>
            <sz val="9"/>
            <color indexed="81"/>
            <rFont val="ＭＳ Ｐゴシック"/>
            <family val="3"/>
            <charset val="128"/>
          </rPr>
          <t xml:space="preserve">平成１４年以前は接続係数１．３５６３７１を乗じて算出（H17→H12)
</t>
        </r>
      </text>
    </comment>
    <comment ref="U333" authorId="1" shapeId="0" xr:uid="{00000000-0006-0000-0600-000005000000}">
      <text>
        <r>
          <rPr>
            <sz val="9"/>
            <color indexed="81"/>
            <rFont val="ＭＳ Ｐゴシック"/>
            <family val="3"/>
            <charset val="128"/>
          </rPr>
          <t xml:space="preserve">平成１４年以前は接続係数０．４５４６０２を乗じて算出（H17→H12)
</t>
        </r>
      </text>
    </comment>
    <comment ref="V333" authorId="1" shapeId="0" xr:uid="{00000000-0006-0000-0600-000006000000}">
      <text>
        <r>
          <rPr>
            <sz val="9"/>
            <color indexed="81"/>
            <rFont val="ＭＳ Ｐゴシック"/>
            <family val="3"/>
            <charset val="128"/>
          </rPr>
          <t xml:space="preserve">平成１４年以前は接続係数０．７６６６９６を乗じて算出（H17→H12)
</t>
        </r>
      </text>
    </comment>
    <comment ref="W333" authorId="1" shapeId="0" xr:uid="{00000000-0006-0000-0600-000007000000}">
      <text>
        <r>
          <rPr>
            <sz val="9"/>
            <color indexed="81"/>
            <rFont val="ＭＳ Ｐゴシック"/>
            <family val="3"/>
            <charset val="128"/>
          </rPr>
          <t>平成１４年以前は接続係数１．０１９１４４を乗じて算出（H17→H12)</t>
        </r>
      </text>
    </comment>
    <comment ref="R382" authorId="0" shapeId="0" xr:uid="{00000000-0006-0000-0600-000008000000}">
      <text>
        <r>
          <rPr>
            <sz val="10"/>
            <color indexed="81"/>
            <rFont val="ＭＳ Ｐゴシック"/>
            <family val="3"/>
            <charset val="128"/>
          </rPr>
          <t>H20.7.18 IIP年報書換え</t>
        </r>
      </text>
    </comment>
    <comment ref="S382" authorId="0" shapeId="0" xr:uid="{00000000-0006-0000-0600-000009000000}">
      <text>
        <r>
          <rPr>
            <sz val="10"/>
            <color indexed="81"/>
            <rFont val="ＭＳ Ｐゴシック"/>
            <family val="3"/>
            <charset val="128"/>
          </rPr>
          <t>H20.7.18 IIP年報書換え</t>
        </r>
      </text>
    </comment>
    <comment ref="T382" authorId="0" shapeId="0" xr:uid="{00000000-0006-0000-0600-00000A000000}">
      <text>
        <r>
          <rPr>
            <sz val="10"/>
            <color indexed="81"/>
            <rFont val="ＭＳ Ｐゴシック"/>
            <family val="3"/>
            <charset val="128"/>
          </rPr>
          <t>H20.7.18 IIP年報書換え</t>
        </r>
      </text>
    </comment>
    <comment ref="U382" authorId="0" shapeId="0" xr:uid="{00000000-0006-0000-0600-00000B000000}">
      <text>
        <r>
          <rPr>
            <sz val="10"/>
            <color indexed="81"/>
            <rFont val="ＭＳ Ｐゴシック"/>
            <family val="3"/>
            <charset val="128"/>
          </rPr>
          <t>H20.7.18 IIP年報書換え</t>
        </r>
      </text>
    </comment>
    <comment ref="V382" authorId="0" shapeId="0" xr:uid="{00000000-0006-0000-0600-00000C000000}">
      <text>
        <r>
          <rPr>
            <sz val="10"/>
            <color indexed="81"/>
            <rFont val="ＭＳ Ｐゴシック"/>
            <family val="3"/>
            <charset val="128"/>
          </rPr>
          <t>H20.7.18 IIP年報書換え</t>
        </r>
      </text>
    </comment>
    <comment ref="AC561" authorId="2" shapeId="0" xr:uid="{5C38F8C2-4587-49F1-B2F2-577072242911}">
      <text>
        <r>
          <rPr>
            <b/>
            <sz val="8"/>
            <color indexed="81"/>
            <rFont val="MS P ゴシック"/>
            <family val="3"/>
            <charset val="128"/>
          </rPr>
          <t>4/14公表値により更新</t>
        </r>
      </text>
    </comment>
    <comment ref="AF561" authorId="2" shapeId="0" xr:uid="{D2AD7409-4F8F-4003-8394-2BAD52F22320}">
      <text>
        <r>
          <rPr>
            <b/>
            <sz val="8"/>
            <color indexed="81"/>
            <rFont val="MS P ゴシック"/>
            <family val="3"/>
            <charset val="128"/>
          </rPr>
          <t>4/14 国内企業物価指数の更新（108.9→109.1)に伴い、1.174→1.176に変わった。</t>
        </r>
      </text>
    </comment>
    <comment ref="Y562" authorId="2" shapeId="0" xr:uid="{F573A1CD-6571-49DD-9268-AE560D6F9DBC}">
      <text>
        <r>
          <rPr>
            <sz val="9"/>
            <color indexed="10"/>
            <rFont val="MS P ゴシック"/>
            <family val="3"/>
            <charset val="128"/>
          </rPr>
          <t xml:space="preserve">指標変更により1月より不採用(R4.3.11)
</t>
        </r>
        <r>
          <rPr>
            <sz val="9"/>
            <color indexed="81"/>
            <rFont val="MS P ゴシック"/>
            <family val="3"/>
            <charset val="128"/>
          </rPr>
          <t xml:space="preserve">
</t>
        </r>
      </text>
    </comment>
    <comment ref="Z562" authorId="2" shapeId="0" xr:uid="{6BDD6F24-F263-480A-BAD2-79098B8C996D}">
      <text>
        <r>
          <rPr>
            <sz val="9"/>
            <color indexed="10"/>
            <rFont val="MS P ゴシック"/>
            <family val="3"/>
            <charset val="128"/>
          </rPr>
          <t>指標変更により1月より不採用(R4.3.11)</t>
        </r>
        <r>
          <rPr>
            <sz val="9"/>
            <color indexed="81"/>
            <rFont val="MS P ゴシック"/>
            <family val="3"/>
            <charset val="128"/>
          </rPr>
          <t xml:space="preserve">
</t>
        </r>
      </text>
    </comment>
    <comment ref="AC562" authorId="2" shapeId="0" xr:uid="{A80E682E-8295-4423-9F8B-E722C195D6B6}">
      <text>
        <r>
          <rPr>
            <b/>
            <sz val="8"/>
            <color indexed="81"/>
            <rFont val="MS P ゴシック"/>
            <family val="3"/>
            <charset val="128"/>
          </rPr>
          <t>5/16公表値により更新</t>
        </r>
        <r>
          <rPr>
            <sz val="9"/>
            <color indexed="81"/>
            <rFont val="MS P ゴシック"/>
            <family val="3"/>
            <charset val="128"/>
          </rPr>
          <t xml:space="preserve">
</t>
        </r>
      </text>
    </comment>
    <comment ref="AC563" authorId="2" shapeId="0" xr:uid="{C02181C0-CCFB-464A-A36C-DAFABCD1ABCC}">
      <text>
        <r>
          <rPr>
            <b/>
            <sz val="8"/>
            <color indexed="81"/>
            <rFont val="MS P ゴシック"/>
            <family val="3"/>
            <charset val="128"/>
          </rPr>
          <t>5/16公表値により更新</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m088071</author>
    <author>m090070</author>
  </authors>
  <commentList>
    <comment ref="E393" authorId="0" shapeId="0" xr:uid="{00000000-0006-0000-0700-000001000000}">
      <text>
        <r>
          <rPr>
            <sz val="9"/>
            <color indexed="81"/>
            <rFont val="ＭＳ Ｐゴシック"/>
            <family val="3"/>
            <charset val="128"/>
          </rPr>
          <t>H19.3.20 
10～12月期 神戸運輸監理部より</t>
        </r>
      </text>
    </comment>
    <comment ref="N406" authorId="1" shapeId="0" xr:uid="{00000000-0006-0000-0700-000002000000}">
      <text>
        <r>
          <rPr>
            <sz val="9"/>
            <color indexed="81"/>
            <rFont val="ＭＳ Ｐゴシック"/>
            <family val="3"/>
            <charset val="128"/>
          </rPr>
          <t xml:space="preserve">１月以降農林漁業世帯除くデータが廃止となったため、農林漁業世帯含むデータを採用する。
</t>
        </r>
      </text>
    </comment>
    <comment ref="O406" authorId="0" shapeId="0" xr:uid="{00000000-0006-0000-0700-000003000000}">
      <text>
        <r>
          <rPr>
            <sz val="9"/>
            <color indexed="81"/>
            <rFont val="ＭＳ Ｐゴシック"/>
            <family val="3"/>
            <charset val="128"/>
          </rPr>
          <t xml:space="preserve">H19.12までは農林漁業を含まない。H20.1からは農林漁業含むとなるため、H20.1～H20.12の間は計算式注意！
(H20.6.24)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H51" authorId="0" shapeId="0" xr:uid="{538D64E8-6BA4-4B0F-999D-83B31CA61F81}">
      <text>
        <r>
          <rPr>
            <b/>
            <sz val="9"/>
            <color indexed="81"/>
            <rFont val="ＭＳ Ｐゴシック"/>
            <family val="3"/>
            <charset val="128"/>
          </rPr>
          <t>～92 国民経済計算年報</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N3" authorId="0" shapeId="0" xr:uid="{2A46380A-E8B7-4E50-A7B0-535D5766271A}">
      <text>
        <r>
          <rPr>
            <sz val="9"/>
            <color indexed="81"/>
            <rFont val="ＭＳ Ｐゴシック"/>
            <family val="3"/>
            <charset val="128"/>
          </rPr>
          <t xml:space="preserve">７か月後方移動平均を５か月後方移動平均に変更（H30.2.16）
</t>
        </r>
      </text>
    </comment>
    <comment ref="M5" authorId="0" shapeId="0" xr:uid="{F38D4C4D-8E8D-489D-8A27-D3D01256BF84}">
      <text>
        <r>
          <rPr>
            <sz val="9"/>
            <color indexed="81"/>
            <rFont val="ＭＳ Ｐゴシック"/>
            <family val="3"/>
            <charset val="128"/>
          </rPr>
          <t xml:space="preserve">７か月後方移動平均を５か月後方移動平均に変更（H30.2.16）
</t>
        </r>
      </text>
    </comment>
    <comment ref="R6" authorId="0" shapeId="0" xr:uid="{0A2EA653-EAEB-4BF5-A43F-56145228DC71}">
      <text>
        <r>
          <rPr>
            <sz val="9"/>
            <color indexed="81"/>
            <rFont val="ＭＳ Ｐゴシック"/>
            <family val="3"/>
            <charset val="128"/>
          </rPr>
          <t xml:space="preserve">ここに記載の基調判断は、過去に実際に公表した判断とは異なる。H25.8月のCI新算出方式で左表の数値が改定されたことに連動して見直した基調判断である。（ただし、遡及して判断を改定公表はしていない。）
</t>
        </r>
        <r>
          <rPr>
            <sz val="9"/>
            <color indexed="10"/>
            <rFont val="ＭＳ Ｐゴシック"/>
            <family val="3"/>
            <charset val="128"/>
          </rPr>
          <t>ところがその後、H26.1月に基準改定を行ったことにより、左表の数値は更に改定され、その数値で基調判断を行うと、さらに変更になる箇所があるが、それは反映されていない。</t>
        </r>
      </text>
    </comment>
    <comment ref="T62" authorId="0" shapeId="0" xr:uid="{A890812E-6F45-4093-B236-43E6EF4D4DDC}">
      <text>
        <r>
          <rPr>
            <b/>
            <sz val="9"/>
            <color indexed="81"/>
            <rFont val="ＭＳ Ｐゴシック"/>
            <family val="3"/>
            <charset val="128"/>
          </rPr>
          <t>H25.8月からのCIの新算出方法で計算しても、前月である7月の基調判断は変わらなかった。（6月以前は基調判断が変わってしまう。）
このため、7月の基調判断は「改善」で間違いないだろうということで、新方式での基調判断の起点としている。</t>
        </r>
      </text>
    </comment>
    <comment ref="S71" authorId="0" shapeId="0" xr:uid="{C8E031A8-274D-4961-9B5D-083DE92F2C25}">
      <text>
        <r>
          <rPr>
            <b/>
            <sz val="9"/>
            <color indexed="81"/>
            <rFont val="ＭＳ Ｐゴシック"/>
            <family val="3"/>
            <charset val="128"/>
          </rPr>
          <t>鉱工業指数の年間補正に伴い、過去の数値が遡及改定され、公表済みの基調判断を訂正（改正公表はせず、本シートのみ変更）</t>
        </r>
      </text>
    </comment>
    <comment ref="S72" authorId="0" shapeId="0" xr:uid="{14BEE5BC-E4B7-4972-BE53-350C4684E618}">
      <text>
        <r>
          <rPr>
            <b/>
            <sz val="9"/>
            <color indexed="81"/>
            <rFont val="ＭＳ Ｐゴシック"/>
            <family val="3"/>
            <charset val="128"/>
          </rPr>
          <t>鉱工業指数の年間補正に伴い、過去の数値が遡及改定され、公表済みの基調判断を訂正（改正公表はせず、本シートのみ変更）</t>
        </r>
      </text>
    </comment>
    <comment ref="R80" authorId="0" shapeId="0" xr:uid="{D81F7853-2C07-4557-9B98-407270BA362B}">
      <text>
        <r>
          <rPr>
            <b/>
            <sz val="9"/>
            <color indexed="10"/>
            <rFont val="ＭＳ Ｐゴシック"/>
            <family val="3"/>
            <charset val="128"/>
          </rPr>
          <t>H27.1～H29.11は、景気動向懇話会(H30.2.13）で提示した判断基準見直し後の基調判断結果（懇話会時点でのＣＩ､３か月・５か月後方移動平均等の数値を使用して設定）。
ただし、「下方への局面変化」、「上方への局面変化」の基調判断名は、懇話会後の局長協議により「横ばい局面（下方への局面変化）」、「横ばい（上方への局面変化）」としている。（H30.2.23）</t>
        </r>
        <r>
          <rPr>
            <b/>
            <sz val="9"/>
            <color indexed="81"/>
            <rFont val="ＭＳ Ｐゴシック"/>
            <family val="3"/>
            <charset val="128"/>
          </rPr>
          <t xml:space="preserve">
</t>
        </r>
        <r>
          <rPr>
            <sz val="9"/>
            <color indexed="81"/>
            <rFont val="ＭＳ Ｐゴシック"/>
            <family val="3"/>
            <charset val="128"/>
          </rPr>
          <t xml:space="preserve">
</t>
        </r>
      </text>
    </comment>
    <comment ref="R115" authorId="0" shapeId="0" xr:uid="{96CC066A-BD85-4A15-95DC-2770B2E29150}">
      <text>
        <r>
          <rPr>
            <b/>
            <sz val="9"/>
            <color indexed="10"/>
            <rFont val="ＭＳ Ｐゴシック"/>
            <family val="3"/>
            <charset val="128"/>
          </rPr>
          <t>H29.12からは、月報作成時点でのＣＩ､３か月・５か月後方移動平均等の数値を使用して判断基準見直し後の基準で設定した基調判断</t>
        </r>
        <r>
          <rPr>
            <b/>
            <sz val="9"/>
            <color indexed="81"/>
            <rFont val="ＭＳ Ｐゴシック"/>
            <family val="3"/>
            <charset val="128"/>
          </rPr>
          <t xml:space="preserve">
</t>
        </r>
        <r>
          <rPr>
            <sz val="9"/>
            <color indexed="81"/>
            <rFont val="ＭＳ Ｐゴシック"/>
            <family val="3"/>
            <charset val="128"/>
          </rPr>
          <t xml:space="preserve">
</t>
        </r>
      </text>
    </comment>
  </commentList>
</comments>
</file>

<file path=xl/sharedStrings.xml><?xml version="1.0" encoding="utf-8"?>
<sst xmlns="http://schemas.openxmlformats.org/spreadsheetml/2006/main" count="8090" uniqueCount="1352">
  <si>
    <t>16</t>
    <phoneticPr fontId="3"/>
  </si>
  <si>
    <t>17</t>
    <phoneticPr fontId="3"/>
  </si>
  <si>
    <t>18</t>
    <phoneticPr fontId="3"/>
  </si>
  <si>
    <t>全国ＤＩ</t>
    <rPh sb="0" eb="2">
      <t>ゼンコク</t>
    </rPh>
    <phoneticPr fontId="3"/>
  </si>
  <si>
    <t>全国ＣＩ</t>
    <rPh sb="0" eb="2">
      <t>ゼンコク</t>
    </rPh>
    <phoneticPr fontId="3"/>
  </si>
  <si>
    <t>月別</t>
    <rPh sb="0" eb="2">
      <t>ツキベツ</t>
    </rPh>
    <phoneticPr fontId="3"/>
  </si>
  <si>
    <t>３か月後方移動平均</t>
    <rPh sb="2" eb="3">
      <t>ゲツ</t>
    </rPh>
    <rPh sb="3" eb="5">
      <t>コウホウ</t>
    </rPh>
    <rPh sb="5" eb="7">
      <t>イドウ</t>
    </rPh>
    <rPh sb="7" eb="9">
      <t>ヘイキン</t>
    </rPh>
    <phoneticPr fontId="3"/>
  </si>
  <si>
    <t>７か月後方移動平均</t>
    <rPh sb="2" eb="3">
      <t>ゲツ</t>
    </rPh>
    <rPh sb="3" eb="5">
      <t>コウホウ</t>
    </rPh>
    <rPh sb="5" eb="7">
      <t>イドウ</t>
    </rPh>
    <rPh sb="7" eb="9">
      <t>ヘイキン</t>
    </rPh>
    <phoneticPr fontId="3"/>
  </si>
  <si>
    <t>県累積ＤＩ(グラフ要素）</t>
    <rPh sb="0" eb="1">
      <t>ケン</t>
    </rPh>
    <rPh sb="1" eb="3">
      <t>ルイセキ</t>
    </rPh>
    <rPh sb="9" eb="11">
      <t>ヨウソ</t>
    </rPh>
    <phoneticPr fontId="3"/>
  </si>
  <si>
    <t>兵庫県DI</t>
    <rPh sb="0" eb="3">
      <t>ヒョウゴケン</t>
    </rPh>
    <phoneticPr fontId="3"/>
  </si>
  <si>
    <t>兵庫県CI</t>
    <rPh sb="0" eb="3">
      <t>ヒョウゴケン</t>
    </rPh>
    <phoneticPr fontId="3"/>
  </si>
  <si>
    <t>兵庫県累積ＤＩ</t>
    <rPh sb="0" eb="2">
      <t>ヒョウゴ</t>
    </rPh>
    <rPh sb="2" eb="3">
      <t>ケン</t>
    </rPh>
    <rPh sb="3" eb="5">
      <t>ルイセキ</t>
    </rPh>
    <phoneticPr fontId="3"/>
  </si>
  <si>
    <t xml:space="preserve">  （１）  先行指数</t>
    <rPh sb="7" eb="9">
      <t>センコウ</t>
    </rPh>
    <rPh sb="9" eb="11">
      <t>シスウ</t>
    </rPh>
    <phoneticPr fontId="3"/>
  </si>
  <si>
    <t xml:space="preserve">  （２）  一致指数</t>
    <rPh sb="7" eb="9">
      <t>イッチ</t>
    </rPh>
    <rPh sb="9" eb="11">
      <t>シスウ</t>
    </rPh>
    <phoneticPr fontId="3"/>
  </si>
  <si>
    <t xml:space="preserve">  （３）  遅行指数</t>
    <rPh sb="7" eb="9">
      <t>チコウ</t>
    </rPh>
    <rPh sb="9" eb="11">
      <t>シスウ</t>
    </rPh>
    <phoneticPr fontId="3"/>
  </si>
  <si>
    <t>西暦</t>
    <rPh sb="0" eb="2">
      <t>セイレキ</t>
    </rPh>
    <phoneticPr fontId="3"/>
  </si>
  <si>
    <t>和暦</t>
    <rPh sb="0" eb="2">
      <t>ワレキ</t>
    </rPh>
    <phoneticPr fontId="3"/>
  </si>
  <si>
    <t>月</t>
    <rPh sb="0" eb="1">
      <t>ツキ</t>
    </rPh>
    <phoneticPr fontId="3"/>
  </si>
  <si>
    <t>先行ＤＩ</t>
    <rPh sb="0" eb="2">
      <t>センコウ</t>
    </rPh>
    <phoneticPr fontId="3"/>
  </si>
  <si>
    <t>一致ＤＩ</t>
    <rPh sb="0" eb="2">
      <t>イッチ</t>
    </rPh>
    <phoneticPr fontId="3"/>
  </si>
  <si>
    <t>遅行ＤＩ</t>
    <rPh sb="0" eb="2">
      <t>チコウ</t>
    </rPh>
    <phoneticPr fontId="3"/>
  </si>
  <si>
    <t>先行ＣＩ</t>
    <rPh sb="0" eb="2">
      <t>センコウ</t>
    </rPh>
    <phoneticPr fontId="3"/>
  </si>
  <si>
    <t>一致ＣＩ</t>
    <rPh sb="0" eb="2">
      <t>イッチ</t>
    </rPh>
    <phoneticPr fontId="3"/>
  </si>
  <si>
    <t>遅行ＣＩ</t>
    <rPh sb="0" eb="2">
      <t>チコウ</t>
    </rPh>
    <phoneticPr fontId="3"/>
  </si>
  <si>
    <t>先行</t>
    <rPh sb="0" eb="2">
      <t>センコウ</t>
    </rPh>
    <phoneticPr fontId="3"/>
  </si>
  <si>
    <t>一致</t>
    <rPh sb="0" eb="2">
      <t>イッチ</t>
    </rPh>
    <phoneticPr fontId="3"/>
  </si>
  <si>
    <t>遅行</t>
    <rPh sb="0" eb="2">
      <t>チコウ</t>
    </rPh>
    <phoneticPr fontId="3"/>
  </si>
  <si>
    <t>山</t>
    <rPh sb="0" eb="1">
      <t>ヤマ</t>
    </rPh>
    <phoneticPr fontId="3"/>
  </si>
  <si>
    <t>谷</t>
    <rPh sb="0" eb="1">
      <t>タニ</t>
    </rPh>
    <phoneticPr fontId="3"/>
  </si>
  <si>
    <t>13</t>
    <phoneticPr fontId="3"/>
  </si>
  <si>
    <t>14</t>
    <phoneticPr fontId="3"/>
  </si>
  <si>
    <t>15</t>
    <phoneticPr fontId="3"/>
  </si>
  <si>
    <t>19</t>
    <phoneticPr fontId="3"/>
  </si>
  <si>
    <t>20</t>
    <phoneticPr fontId="3"/>
  </si>
  <si>
    <t>21</t>
    <phoneticPr fontId="3"/>
  </si>
  <si>
    <t>22</t>
    <phoneticPr fontId="3"/>
  </si>
  <si>
    <t>【注】３か月後方移動平均：３か月前との比較（足下の基調の確認）</t>
    <rPh sb="1" eb="2">
      <t>チュウ</t>
    </rPh>
    <rPh sb="5" eb="6">
      <t>ゲツ</t>
    </rPh>
    <rPh sb="6" eb="8">
      <t>コウホウ</t>
    </rPh>
    <rPh sb="8" eb="10">
      <t>イドウ</t>
    </rPh>
    <rPh sb="10" eb="12">
      <t>ヘイキン</t>
    </rPh>
    <rPh sb="15" eb="16">
      <t>ゲツ</t>
    </rPh>
    <rPh sb="16" eb="17">
      <t>マエ</t>
    </rPh>
    <rPh sb="19" eb="21">
      <t>ヒカク</t>
    </rPh>
    <rPh sb="22" eb="24">
      <t>アシモト</t>
    </rPh>
    <rPh sb="25" eb="27">
      <t>キチョウ</t>
    </rPh>
    <rPh sb="28" eb="30">
      <t>カクニン</t>
    </rPh>
    <phoneticPr fontId="3"/>
  </si>
  <si>
    <t>23</t>
    <phoneticPr fontId="3"/>
  </si>
  <si>
    <t>24</t>
    <phoneticPr fontId="3"/>
  </si>
  <si>
    <t>25</t>
    <phoneticPr fontId="3"/>
  </si>
  <si>
    <t>26</t>
    <phoneticPr fontId="3"/>
  </si>
  <si>
    <t>27</t>
    <phoneticPr fontId="3"/>
  </si>
  <si>
    <t>28</t>
    <phoneticPr fontId="3"/>
  </si>
  <si>
    <t>29</t>
    <phoneticPr fontId="3"/>
  </si>
  <si>
    <t>５か月後方移動平均</t>
    <rPh sb="2" eb="3">
      <t>ゲツ</t>
    </rPh>
    <rPh sb="3" eb="5">
      <t>コウホウ</t>
    </rPh>
    <rPh sb="5" eb="7">
      <t>イドウ</t>
    </rPh>
    <rPh sb="7" eb="9">
      <t>ヘイキン</t>
    </rPh>
    <phoneticPr fontId="3"/>
  </si>
  <si>
    <t>　　　７か月後方移動平均：７か月前との比較（足下の基調の確認）</t>
    <rPh sb="5" eb="6">
      <t>ゲツ</t>
    </rPh>
    <rPh sb="6" eb="8">
      <t>コウホウ</t>
    </rPh>
    <rPh sb="8" eb="10">
      <t>イドウ</t>
    </rPh>
    <rPh sb="10" eb="12">
      <t>ヘイキン</t>
    </rPh>
    <rPh sb="15" eb="16">
      <t>ゲツ</t>
    </rPh>
    <rPh sb="16" eb="17">
      <t>マエ</t>
    </rPh>
    <rPh sb="19" eb="21">
      <t>ヒカク</t>
    </rPh>
    <phoneticPr fontId="3"/>
  </si>
  <si>
    <t>　　　５か月後方移動平均：５か月前との比較（基調判断の確認）</t>
    <rPh sb="5" eb="6">
      <t>ゲツ</t>
    </rPh>
    <rPh sb="6" eb="8">
      <t>コウホウ</t>
    </rPh>
    <rPh sb="8" eb="10">
      <t>イドウ</t>
    </rPh>
    <rPh sb="10" eb="12">
      <t>ヘイキン</t>
    </rPh>
    <rPh sb="15" eb="16">
      <t>ゲツ</t>
    </rPh>
    <rPh sb="16" eb="17">
      <t>マエ</t>
    </rPh>
    <rPh sb="19" eb="21">
      <t>ヒカク</t>
    </rPh>
    <rPh sb="22" eb="24">
      <t>キチョウ</t>
    </rPh>
    <rPh sb="24" eb="26">
      <t>ハンダン</t>
    </rPh>
    <rPh sb="27" eb="29">
      <t>カクニン</t>
    </rPh>
    <phoneticPr fontId="3"/>
  </si>
  <si>
    <t>30</t>
    <phoneticPr fontId="3"/>
  </si>
  <si>
    <t>(平成27年＝100）</t>
    <phoneticPr fontId="3"/>
  </si>
  <si>
    <t>31</t>
    <phoneticPr fontId="3"/>
  </si>
  <si>
    <t>(平成27年＝100）</t>
    <rPh sb="1" eb="3">
      <t>ヘイセイ</t>
    </rPh>
    <rPh sb="5" eb="6">
      <t>ネン</t>
    </rPh>
    <phoneticPr fontId="3"/>
  </si>
  <si>
    <t>　　　(平成27年＝100）</t>
    <rPh sb="4" eb="6">
      <t>ヘイセイ</t>
    </rPh>
    <rPh sb="8" eb="9">
      <t>ネン</t>
    </rPh>
    <phoneticPr fontId="3"/>
  </si>
  <si>
    <t>R1</t>
    <phoneticPr fontId="3"/>
  </si>
  <si>
    <t>R2</t>
    <phoneticPr fontId="3"/>
  </si>
  <si>
    <t xml:space="preserve"> </t>
    <phoneticPr fontId="10"/>
  </si>
  <si>
    <t>兵庫県ＣＩ（平成27年=100）</t>
    <rPh sb="0" eb="3">
      <t>ヒョウゴケン</t>
    </rPh>
    <rPh sb="6" eb="8">
      <t>ヘイセイ</t>
    </rPh>
    <rPh sb="10" eb="11">
      <t>ネン</t>
    </rPh>
    <phoneticPr fontId="3"/>
  </si>
  <si>
    <t>景気基準日付</t>
    <rPh sb="0" eb="2">
      <t>ケイキ</t>
    </rPh>
    <rPh sb="2" eb="4">
      <t>キジュン</t>
    </rPh>
    <rPh sb="4" eb="6">
      <t>ヒヅケ</t>
    </rPh>
    <phoneticPr fontId="9"/>
  </si>
  <si>
    <t>平成２年</t>
  </si>
  <si>
    <t>１月</t>
  </si>
  <si>
    <t>２月</t>
  </si>
  <si>
    <t>３月</t>
  </si>
  <si>
    <t>４月</t>
  </si>
  <si>
    <t>５月</t>
  </si>
  <si>
    <t>６月</t>
  </si>
  <si>
    <t>７月</t>
  </si>
  <si>
    <t>８月</t>
  </si>
  <si>
    <t>９月</t>
  </si>
  <si>
    <t>10月</t>
  </si>
  <si>
    <t>11月</t>
  </si>
  <si>
    <t>12月</t>
  </si>
  <si>
    <t>平成３年</t>
  </si>
  <si>
    <t>平成４年</t>
  </si>
  <si>
    <t>平成５年</t>
  </si>
  <si>
    <t>平成６年</t>
  </si>
  <si>
    <t>平成７年</t>
  </si>
  <si>
    <t>平成８年</t>
  </si>
  <si>
    <t>平成９年</t>
  </si>
  <si>
    <t>平成10年</t>
  </si>
  <si>
    <t>平成11年</t>
  </si>
  <si>
    <t>平成12年</t>
    <phoneticPr fontId="10"/>
  </si>
  <si>
    <t>平成13年</t>
    <phoneticPr fontId="10"/>
  </si>
  <si>
    <t>平成14年</t>
    <phoneticPr fontId="10"/>
  </si>
  <si>
    <t>平成15年</t>
    <phoneticPr fontId="10"/>
  </si>
  <si>
    <t>平成16年</t>
    <phoneticPr fontId="10"/>
  </si>
  <si>
    <t>平成17年</t>
    <phoneticPr fontId="10"/>
  </si>
  <si>
    <t>平成18年</t>
    <phoneticPr fontId="10"/>
  </si>
  <si>
    <t>平成19年</t>
    <phoneticPr fontId="10"/>
  </si>
  <si>
    <t>平成20年</t>
    <phoneticPr fontId="10"/>
  </si>
  <si>
    <t>平成21年</t>
    <phoneticPr fontId="10"/>
  </si>
  <si>
    <t>平成22年</t>
    <phoneticPr fontId="10"/>
  </si>
  <si>
    <t>平成23年</t>
    <phoneticPr fontId="10"/>
  </si>
  <si>
    <t>平成24年</t>
    <phoneticPr fontId="10"/>
  </si>
  <si>
    <t>平成25年</t>
    <phoneticPr fontId="10"/>
  </si>
  <si>
    <t>平成26年</t>
    <phoneticPr fontId="10"/>
  </si>
  <si>
    <t>平成27年</t>
    <phoneticPr fontId="10"/>
  </si>
  <si>
    <t>下方への局面変化</t>
  </si>
  <si>
    <t>平成28年</t>
    <phoneticPr fontId="10"/>
  </si>
  <si>
    <t>平成29年</t>
    <phoneticPr fontId="10"/>
  </si>
  <si>
    <t>平成30年</t>
    <phoneticPr fontId="10"/>
  </si>
  <si>
    <t>平成31年</t>
    <phoneticPr fontId="10"/>
  </si>
  <si>
    <t>令和2年</t>
    <rPh sb="0" eb="2">
      <t>レイワ</t>
    </rPh>
    <phoneticPr fontId="10"/>
  </si>
  <si>
    <t>　</t>
    <phoneticPr fontId="10"/>
  </si>
  <si>
    <t>生産財</t>
  </si>
  <si>
    <t>鉱工業製品</t>
    <rPh sb="3" eb="5">
      <t>セイヒン</t>
    </rPh>
    <phoneticPr fontId="10"/>
  </si>
  <si>
    <t>着工新設</t>
    <rPh sb="0" eb="2">
      <t>チャッコウ</t>
    </rPh>
    <phoneticPr fontId="10"/>
  </si>
  <si>
    <t>新規求人数</t>
  </si>
  <si>
    <t>新車新規</t>
  </si>
  <si>
    <t>企業倒産</t>
  </si>
  <si>
    <t>日経商品指数</t>
    <rPh sb="0" eb="2">
      <t>ニッケイ</t>
    </rPh>
    <rPh sb="2" eb="4">
      <t>ショウヒン</t>
    </rPh>
    <rPh sb="4" eb="6">
      <t>シスウ</t>
    </rPh>
    <phoneticPr fontId="10"/>
  </si>
  <si>
    <t>生産指数（季調値）</t>
    <rPh sb="5" eb="6">
      <t>キ</t>
    </rPh>
    <rPh sb="6" eb="7">
      <t>チョウ</t>
    </rPh>
    <rPh sb="7" eb="8">
      <t>アタイ</t>
    </rPh>
    <phoneticPr fontId="10"/>
  </si>
  <si>
    <t>在庫率指数（季調値）</t>
    <rPh sb="6" eb="7">
      <t>キ</t>
    </rPh>
    <rPh sb="7" eb="8">
      <t>チョウ</t>
    </rPh>
    <rPh sb="8" eb="9">
      <t>チ</t>
    </rPh>
    <phoneticPr fontId="10"/>
  </si>
  <si>
    <t>住宅戸数</t>
    <rPh sb="0" eb="2">
      <t>ジュウタク</t>
    </rPh>
    <rPh sb="2" eb="4">
      <t>コスウ</t>
    </rPh>
    <phoneticPr fontId="10"/>
  </si>
  <si>
    <t>（常用）</t>
  </si>
  <si>
    <t>登録台数</t>
  </si>
  <si>
    <t>件数</t>
    <phoneticPr fontId="10"/>
  </si>
  <si>
    <t>（42種）</t>
    <rPh sb="3" eb="4">
      <t>シュ</t>
    </rPh>
    <phoneticPr fontId="10"/>
  </si>
  <si>
    <t>H27=100</t>
    <phoneticPr fontId="10"/>
  </si>
  <si>
    <t xml:space="preserve"> </t>
  </si>
  <si>
    <t>季調(ｾﾝｻｽ)</t>
  </si>
  <si>
    <t>前年同月比</t>
  </si>
  <si>
    <t>L1　</t>
  </si>
  <si>
    <t>L2　</t>
  </si>
  <si>
    <t>L3</t>
    <phoneticPr fontId="10"/>
  </si>
  <si>
    <t>L4</t>
    <phoneticPr fontId="10"/>
  </si>
  <si>
    <t>L5</t>
    <phoneticPr fontId="10"/>
  </si>
  <si>
    <t>L6</t>
    <phoneticPr fontId="10"/>
  </si>
  <si>
    <t>L7</t>
    <phoneticPr fontId="10"/>
  </si>
  <si>
    <t>H22=100</t>
    <phoneticPr fontId="10"/>
  </si>
  <si>
    <t>鉱工業</t>
  </si>
  <si>
    <t>大口電力</t>
  </si>
  <si>
    <t>機械工業</t>
  </si>
  <si>
    <t>有効求人</t>
  </si>
  <si>
    <t>企業</t>
  </si>
  <si>
    <t>輸入通関</t>
  </si>
  <si>
    <t>生産指数</t>
  </si>
  <si>
    <t>消費量</t>
  </si>
  <si>
    <t>倍率</t>
  </si>
  <si>
    <t>販売額</t>
  </si>
  <si>
    <t>収益率</t>
  </si>
  <si>
    <t>実績</t>
  </si>
  <si>
    <t>(季調済)</t>
  </si>
  <si>
    <t>(製造業）</t>
  </si>
  <si>
    <t>季調値</t>
  </si>
  <si>
    <t>(年1回確)</t>
  </si>
  <si>
    <t>C1</t>
  </si>
  <si>
    <t>C2　　</t>
  </si>
  <si>
    <t>C3</t>
  </si>
  <si>
    <t>C4　　</t>
  </si>
  <si>
    <t>C5</t>
  </si>
  <si>
    <t>C6</t>
  </si>
  <si>
    <t>C7</t>
  </si>
  <si>
    <t>C8</t>
  </si>
  <si>
    <t>C9</t>
  </si>
  <si>
    <t>令和元年</t>
    <rPh sb="0" eb="2">
      <t>レイワ</t>
    </rPh>
    <rPh sb="2" eb="4">
      <t>ガンネン</t>
    </rPh>
    <phoneticPr fontId="10"/>
  </si>
  <si>
    <t>H22=100</t>
  </si>
  <si>
    <t>倉庫保管</t>
  </si>
  <si>
    <t>常用雇用</t>
  </si>
  <si>
    <t>雇用保険</t>
  </si>
  <si>
    <t>家計消費支出</t>
  </si>
  <si>
    <t>県内金融機関</t>
  </si>
  <si>
    <t>消費者</t>
  </si>
  <si>
    <t>在庫指数</t>
  </si>
  <si>
    <t>残高</t>
  </si>
  <si>
    <t>指数</t>
  </si>
  <si>
    <t>受給者</t>
  </si>
  <si>
    <t>（神戸市)</t>
  </si>
  <si>
    <t>貸出約定平均</t>
  </si>
  <si>
    <t>物価指数</t>
  </si>
  <si>
    <t>実人員</t>
  </si>
  <si>
    <t>定額（現年）</t>
  </si>
  <si>
    <t>金利</t>
  </si>
  <si>
    <t>　</t>
  </si>
  <si>
    <t>lg1</t>
  </si>
  <si>
    <t>lg2</t>
  </si>
  <si>
    <t>lg3</t>
  </si>
  <si>
    <t>lg4</t>
  </si>
  <si>
    <t>lg5</t>
  </si>
  <si>
    <t>lg6</t>
  </si>
  <si>
    <t>lg7</t>
  </si>
  <si>
    <t>lg8</t>
  </si>
  <si>
    <t>lg9</t>
  </si>
  <si>
    <t>令和2年</t>
    <rPh sb="0" eb="2">
      <t>レイワ</t>
    </rPh>
    <rPh sb="3" eb="4">
      <t>ネン</t>
    </rPh>
    <phoneticPr fontId="10"/>
  </si>
  <si>
    <t>兵 庫 県</t>
    <rPh sb="0" eb="5">
      <t>ヒョウゴケン</t>
    </rPh>
    <phoneticPr fontId="3"/>
  </si>
  <si>
    <t>全    国</t>
    <rPh sb="0" eb="6">
      <t>ゼンコク</t>
    </rPh>
    <phoneticPr fontId="3"/>
  </si>
  <si>
    <t>近畿地域</t>
    <rPh sb="0" eb="2">
      <t>キンキ</t>
    </rPh>
    <rPh sb="2" eb="4">
      <t>チイキ</t>
    </rPh>
    <phoneticPr fontId="3"/>
  </si>
  <si>
    <t>大阪府</t>
    <rPh sb="0" eb="3">
      <t>オオサカフ</t>
    </rPh>
    <phoneticPr fontId="3"/>
  </si>
  <si>
    <t>奈良県</t>
    <rPh sb="0" eb="3">
      <t>ナラケン</t>
    </rPh>
    <phoneticPr fontId="3"/>
  </si>
  <si>
    <t>和歌山県</t>
    <rPh sb="0" eb="4">
      <t>ワカヤマケン</t>
    </rPh>
    <phoneticPr fontId="3"/>
  </si>
  <si>
    <t>福井県</t>
    <rPh sb="0" eb="3">
      <t>フクイケン</t>
    </rPh>
    <phoneticPr fontId="3"/>
  </si>
  <si>
    <t>景気循環</t>
    <rPh sb="0" eb="2">
      <t>ケイキ</t>
    </rPh>
    <rPh sb="2" eb="4">
      <t>ジュンカン</t>
    </rPh>
    <phoneticPr fontId="3"/>
  </si>
  <si>
    <t>期間</t>
    <rPh sb="0" eb="2">
      <t>キカン</t>
    </rPh>
    <phoneticPr fontId="3"/>
  </si>
  <si>
    <t>拡張</t>
    <rPh sb="0" eb="2">
      <t>カクチョウ</t>
    </rPh>
    <phoneticPr fontId="3"/>
  </si>
  <si>
    <t>後退</t>
    <rPh sb="0" eb="2">
      <t>コウタイ</t>
    </rPh>
    <phoneticPr fontId="3"/>
  </si>
  <si>
    <t>全循環</t>
    <rPh sb="0" eb="1">
      <t>ゼン</t>
    </rPh>
    <rPh sb="1" eb="3">
      <t>ジュンカン</t>
    </rPh>
    <phoneticPr fontId="3"/>
  </si>
  <si>
    <t>第６循環</t>
    <rPh sb="0" eb="1">
      <t>ダイ</t>
    </rPh>
    <rPh sb="2" eb="4">
      <t>ジュンカン</t>
    </rPh>
    <phoneticPr fontId="3"/>
  </si>
  <si>
    <t>1965年12月</t>
    <rPh sb="4" eb="5">
      <t>ネン</t>
    </rPh>
    <rPh sb="7" eb="8">
      <t>ガツ</t>
    </rPh>
    <phoneticPr fontId="3"/>
  </si>
  <si>
    <t>1970年 9月</t>
    <rPh sb="4" eb="5">
      <t>ネン</t>
    </rPh>
    <rPh sb="7" eb="8">
      <t>ガツ</t>
    </rPh>
    <phoneticPr fontId="3"/>
  </si>
  <si>
    <t>1972年 1月</t>
    <rPh sb="4" eb="5">
      <t>ネン</t>
    </rPh>
    <rPh sb="7" eb="8">
      <t>ガツ</t>
    </rPh>
    <phoneticPr fontId="3"/>
  </si>
  <si>
    <t>1965年10月</t>
    <rPh sb="4" eb="5">
      <t>ネン</t>
    </rPh>
    <rPh sb="7" eb="8">
      <t>ガツ</t>
    </rPh>
    <phoneticPr fontId="3"/>
  </si>
  <si>
    <t>1970年7月</t>
    <rPh sb="4" eb="5">
      <t>ネン</t>
    </rPh>
    <rPh sb="6" eb="7">
      <t>ガツ</t>
    </rPh>
    <phoneticPr fontId="3"/>
  </si>
  <si>
    <t>1971年12月</t>
    <rPh sb="4" eb="5">
      <t>ネン</t>
    </rPh>
    <rPh sb="7" eb="8">
      <t>ガツ</t>
    </rPh>
    <phoneticPr fontId="3"/>
  </si>
  <si>
    <t>1965年11月</t>
    <rPh sb="4" eb="5">
      <t>ネン</t>
    </rPh>
    <rPh sb="7" eb="8">
      <t>ガツ</t>
    </rPh>
    <phoneticPr fontId="9"/>
  </si>
  <si>
    <t>1970年8月</t>
    <rPh sb="4" eb="5">
      <t>ネン</t>
    </rPh>
    <rPh sb="6" eb="7">
      <t>ガツ</t>
    </rPh>
    <phoneticPr fontId="9"/>
  </si>
  <si>
    <t>1971年12月</t>
    <rPh sb="4" eb="5">
      <t>ネン</t>
    </rPh>
    <rPh sb="7" eb="8">
      <t>ガツ</t>
    </rPh>
    <phoneticPr fontId="9"/>
  </si>
  <si>
    <t>いざなぎ景気</t>
    <rPh sb="4" eb="6">
      <t>ケイキ</t>
    </rPh>
    <phoneticPr fontId="9"/>
  </si>
  <si>
    <t>第７循環</t>
    <rPh sb="0" eb="1">
      <t>ダイ</t>
    </rPh>
    <rPh sb="2" eb="4">
      <t>ジュンカン</t>
    </rPh>
    <phoneticPr fontId="3"/>
  </si>
  <si>
    <t>1973年11月</t>
    <rPh sb="4" eb="5">
      <t>ネン</t>
    </rPh>
    <rPh sb="7" eb="8">
      <t>ガツ</t>
    </rPh>
    <phoneticPr fontId="3"/>
  </si>
  <si>
    <t>1975年 7月</t>
    <rPh sb="4" eb="5">
      <t>ネン</t>
    </rPh>
    <rPh sb="7" eb="8">
      <t>ガツ</t>
    </rPh>
    <phoneticPr fontId="3"/>
  </si>
  <si>
    <t>1975年 3月</t>
    <rPh sb="4" eb="5">
      <t>ネン</t>
    </rPh>
    <rPh sb="7" eb="8">
      <t>ガツ</t>
    </rPh>
    <phoneticPr fontId="3"/>
  </si>
  <si>
    <t>1973年11月</t>
    <rPh sb="4" eb="5">
      <t>ネン</t>
    </rPh>
    <rPh sb="7" eb="8">
      <t>ガツ</t>
    </rPh>
    <phoneticPr fontId="9"/>
  </si>
  <si>
    <t>1975年4月</t>
    <rPh sb="4" eb="5">
      <t>ネン</t>
    </rPh>
    <rPh sb="6" eb="7">
      <t>ガツ</t>
    </rPh>
    <phoneticPr fontId="9"/>
  </si>
  <si>
    <t>第８循環</t>
    <rPh sb="0" eb="1">
      <t>ダイ</t>
    </rPh>
    <rPh sb="2" eb="4">
      <t>ジュンカン</t>
    </rPh>
    <phoneticPr fontId="3"/>
  </si>
  <si>
    <t>1976年12月</t>
    <rPh sb="4" eb="5">
      <t>ネン</t>
    </rPh>
    <rPh sb="7" eb="8">
      <t>ガツ</t>
    </rPh>
    <phoneticPr fontId="3"/>
  </si>
  <si>
    <t>1978年 2月</t>
    <rPh sb="4" eb="5">
      <t>ネン</t>
    </rPh>
    <rPh sb="7" eb="8">
      <t>ガツ</t>
    </rPh>
    <phoneticPr fontId="3"/>
  </si>
  <si>
    <t>1977年 1月</t>
    <rPh sb="4" eb="5">
      <t>ネン</t>
    </rPh>
    <rPh sb="7" eb="8">
      <t>ガツ</t>
    </rPh>
    <phoneticPr fontId="3"/>
  </si>
  <si>
    <t>1977年10月</t>
    <rPh sb="4" eb="5">
      <t>ネン</t>
    </rPh>
    <rPh sb="7" eb="8">
      <t>ガツ</t>
    </rPh>
    <phoneticPr fontId="3"/>
  </si>
  <si>
    <t>1976年9月</t>
    <rPh sb="4" eb="5">
      <t>ネン</t>
    </rPh>
    <rPh sb="6" eb="7">
      <t>ガツ</t>
    </rPh>
    <phoneticPr fontId="9"/>
  </si>
  <si>
    <t>1977年10月</t>
    <rPh sb="4" eb="5">
      <t>ネン</t>
    </rPh>
    <rPh sb="7" eb="8">
      <t>ガツ</t>
    </rPh>
    <phoneticPr fontId="9"/>
  </si>
  <si>
    <t>1975年1月</t>
    <rPh sb="4" eb="5">
      <t>ネン</t>
    </rPh>
    <rPh sb="6" eb="7">
      <t>ガツ</t>
    </rPh>
    <phoneticPr fontId="9"/>
  </si>
  <si>
    <t>1976年1月</t>
    <rPh sb="4" eb="5">
      <t>ネン</t>
    </rPh>
    <rPh sb="6" eb="7">
      <t>ガツ</t>
    </rPh>
    <phoneticPr fontId="9"/>
  </si>
  <si>
    <t>22ヶ月</t>
    <rPh sb="3" eb="4">
      <t>ゲツ</t>
    </rPh>
    <phoneticPr fontId="9"/>
  </si>
  <si>
    <t>11ヶ月</t>
    <rPh sb="3" eb="4">
      <t>ゲツ</t>
    </rPh>
    <phoneticPr fontId="9"/>
  </si>
  <si>
    <t>第９循環</t>
    <rPh sb="0" eb="1">
      <t>ダイ</t>
    </rPh>
    <rPh sb="2" eb="4">
      <t>ジュンカン</t>
    </rPh>
    <phoneticPr fontId="3"/>
  </si>
  <si>
    <t>1980年 5月</t>
    <rPh sb="4" eb="5">
      <t>ネン</t>
    </rPh>
    <rPh sb="7" eb="8">
      <t>ガツ</t>
    </rPh>
    <phoneticPr fontId="3"/>
  </si>
  <si>
    <t>1983年 5月</t>
    <rPh sb="4" eb="5">
      <t>ネン</t>
    </rPh>
    <rPh sb="7" eb="8">
      <t>ガツ</t>
    </rPh>
    <phoneticPr fontId="3"/>
  </si>
  <si>
    <t>1980年 2月</t>
    <rPh sb="4" eb="5">
      <t>ネン</t>
    </rPh>
    <rPh sb="7" eb="8">
      <t>ガツ</t>
    </rPh>
    <phoneticPr fontId="3"/>
  </si>
  <si>
    <t>1983年 2月</t>
    <rPh sb="4" eb="5">
      <t>ネン</t>
    </rPh>
    <rPh sb="7" eb="8">
      <t>ガツ</t>
    </rPh>
    <phoneticPr fontId="3"/>
  </si>
  <si>
    <t>1983年6月</t>
    <rPh sb="4" eb="5">
      <t>ネン</t>
    </rPh>
    <rPh sb="6" eb="7">
      <t>ガツ</t>
    </rPh>
    <phoneticPr fontId="9"/>
  </si>
  <si>
    <t>1980年2月</t>
    <rPh sb="4" eb="5">
      <t>ネン</t>
    </rPh>
    <rPh sb="6" eb="7">
      <t>ガツ</t>
    </rPh>
    <phoneticPr fontId="9"/>
  </si>
  <si>
    <t>1982年10月</t>
    <rPh sb="4" eb="5">
      <t>ネン</t>
    </rPh>
    <rPh sb="7" eb="8">
      <t>ガツ</t>
    </rPh>
    <phoneticPr fontId="9"/>
  </si>
  <si>
    <t>28ヶ月</t>
    <rPh sb="3" eb="4">
      <t>ゲツ</t>
    </rPh>
    <phoneticPr fontId="9"/>
  </si>
  <si>
    <t>32ヶ月</t>
    <rPh sb="3" eb="4">
      <t>ゲツ</t>
    </rPh>
    <phoneticPr fontId="9"/>
  </si>
  <si>
    <t>公共投資景気</t>
    <rPh sb="0" eb="2">
      <t>コウキョウ</t>
    </rPh>
    <rPh sb="2" eb="4">
      <t>トウシ</t>
    </rPh>
    <rPh sb="4" eb="6">
      <t>ケイキ</t>
    </rPh>
    <phoneticPr fontId="9"/>
  </si>
  <si>
    <t>第10循環</t>
    <rPh sb="0" eb="1">
      <t>ダイ</t>
    </rPh>
    <rPh sb="3" eb="5">
      <t>ジュンカン</t>
    </rPh>
    <phoneticPr fontId="3"/>
  </si>
  <si>
    <t>1985年 4月</t>
    <rPh sb="4" eb="5">
      <t>ネン</t>
    </rPh>
    <rPh sb="7" eb="8">
      <t>ガツ</t>
    </rPh>
    <phoneticPr fontId="3"/>
  </si>
  <si>
    <t>1986年11月</t>
    <rPh sb="4" eb="5">
      <t>ネン</t>
    </rPh>
    <rPh sb="7" eb="8">
      <t>ガツ</t>
    </rPh>
    <phoneticPr fontId="3"/>
  </si>
  <si>
    <t>1985年 6月</t>
    <rPh sb="4" eb="5">
      <t>ネン</t>
    </rPh>
    <rPh sb="7" eb="8">
      <t>ガツ</t>
    </rPh>
    <phoneticPr fontId="3"/>
  </si>
  <si>
    <t>1984年2月</t>
    <rPh sb="4" eb="5">
      <t>ネン</t>
    </rPh>
    <rPh sb="6" eb="7">
      <t>ガツ</t>
    </rPh>
    <phoneticPr fontId="9"/>
  </si>
  <si>
    <t>1987年2月</t>
    <rPh sb="4" eb="5">
      <t>ネン</t>
    </rPh>
    <rPh sb="6" eb="7">
      <t>ガツ</t>
    </rPh>
    <phoneticPr fontId="9"/>
  </si>
  <si>
    <t>1985年1月</t>
    <rPh sb="4" eb="5">
      <t>ネン</t>
    </rPh>
    <rPh sb="6" eb="7">
      <t>ガツ</t>
    </rPh>
    <phoneticPr fontId="9"/>
  </si>
  <si>
    <t>1987年1月</t>
    <rPh sb="4" eb="5">
      <t>ネン</t>
    </rPh>
    <rPh sb="6" eb="7">
      <t>ガツ</t>
    </rPh>
    <phoneticPr fontId="9"/>
  </si>
  <si>
    <t>27ヶ月</t>
    <rPh sb="3" eb="4">
      <t>ゲツ</t>
    </rPh>
    <phoneticPr fontId="9"/>
  </si>
  <si>
    <t>24ヶ月</t>
    <rPh sb="3" eb="4">
      <t>ゲツ</t>
    </rPh>
    <phoneticPr fontId="9"/>
  </si>
  <si>
    <t>ハイテク景気</t>
    <rPh sb="4" eb="6">
      <t>ケイキ</t>
    </rPh>
    <phoneticPr fontId="9"/>
  </si>
  <si>
    <t>円高不況</t>
    <rPh sb="0" eb="2">
      <t>エンダカ</t>
    </rPh>
    <rPh sb="2" eb="4">
      <t>フキョウ</t>
    </rPh>
    <phoneticPr fontId="9"/>
  </si>
  <si>
    <t>第11循環</t>
    <rPh sb="0" eb="1">
      <t>ダイ</t>
    </rPh>
    <rPh sb="3" eb="5">
      <t>ジュンカン</t>
    </rPh>
    <phoneticPr fontId="3"/>
  </si>
  <si>
    <t>1991年3月</t>
    <rPh sb="4" eb="5">
      <t>ネン</t>
    </rPh>
    <rPh sb="6" eb="7">
      <t>ガツ</t>
    </rPh>
    <phoneticPr fontId="3"/>
  </si>
  <si>
    <t>1993年10月</t>
    <rPh sb="4" eb="5">
      <t>ネン</t>
    </rPh>
    <rPh sb="7" eb="8">
      <t>ガツ</t>
    </rPh>
    <phoneticPr fontId="3"/>
  </si>
  <si>
    <t>1991年2月</t>
    <rPh sb="4" eb="5">
      <t>ネン</t>
    </rPh>
    <rPh sb="6" eb="7">
      <t>ガツ</t>
    </rPh>
    <phoneticPr fontId="3"/>
  </si>
  <si>
    <t>1990年10月</t>
    <rPh sb="4" eb="5">
      <t>ネン</t>
    </rPh>
    <rPh sb="7" eb="8">
      <t>ガツ</t>
    </rPh>
    <phoneticPr fontId="9"/>
  </si>
  <si>
    <t>1994年1月</t>
    <rPh sb="4" eb="5">
      <t>ネン</t>
    </rPh>
    <rPh sb="6" eb="7">
      <t>ガツ</t>
    </rPh>
    <phoneticPr fontId="9"/>
  </si>
  <si>
    <t>1991年5月</t>
    <rPh sb="4" eb="5">
      <t>ネン</t>
    </rPh>
    <rPh sb="6" eb="7">
      <t>ガツ</t>
    </rPh>
    <phoneticPr fontId="9"/>
  </si>
  <si>
    <t>1994年3月</t>
    <rPh sb="4" eb="5">
      <t>ネン</t>
    </rPh>
    <rPh sb="6" eb="7">
      <t>ガツ</t>
    </rPh>
    <phoneticPr fontId="9"/>
  </si>
  <si>
    <t>52ヶ月</t>
    <rPh sb="3" eb="4">
      <t>ゲツ</t>
    </rPh>
    <phoneticPr fontId="9"/>
  </si>
  <si>
    <t>34ヶ月</t>
    <rPh sb="3" eb="4">
      <t>ゲツ</t>
    </rPh>
    <phoneticPr fontId="9"/>
  </si>
  <si>
    <t>第12循環</t>
    <rPh sb="0" eb="1">
      <t>ダイ</t>
    </rPh>
    <rPh sb="3" eb="5">
      <t>ジュンカン</t>
    </rPh>
    <phoneticPr fontId="3"/>
  </si>
  <si>
    <t>1997年 4月</t>
    <rPh sb="4" eb="5">
      <t>ネン</t>
    </rPh>
    <rPh sb="7" eb="8">
      <t>ガツ</t>
    </rPh>
    <phoneticPr fontId="3"/>
  </si>
  <si>
    <t>1999年 5月</t>
    <rPh sb="4" eb="5">
      <t>ネン</t>
    </rPh>
    <rPh sb="7" eb="8">
      <t>ガツ</t>
    </rPh>
    <phoneticPr fontId="3"/>
  </si>
  <si>
    <t>1997年 5月</t>
    <rPh sb="4" eb="5">
      <t>ネン</t>
    </rPh>
    <rPh sb="7" eb="8">
      <t>ガツ</t>
    </rPh>
    <phoneticPr fontId="3"/>
  </si>
  <si>
    <t>1999年 1月</t>
    <rPh sb="4" eb="5">
      <t>ネン</t>
    </rPh>
    <rPh sb="7" eb="8">
      <t>ガツ</t>
    </rPh>
    <phoneticPr fontId="3"/>
  </si>
  <si>
    <t>1993年12月</t>
    <rPh sb="4" eb="5">
      <t>ネン</t>
    </rPh>
    <rPh sb="7" eb="8">
      <t>ガツ</t>
    </rPh>
    <phoneticPr fontId="9"/>
  </si>
  <si>
    <t>2007年5月</t>
    <rPh sb="4" eb="5">
      <t>ネン</t>
    </rPh>
    <rPh sb="6" eb="7">
      <t>ガツ</t>
    </rPh>
    <phoneticPr fontId="9"/>
  </si>
  <si>
    <t>1999年2月</t>
    <rPh sb="4" eb="5">
      <t>ネン</t>
    </rPh>
    <rPh sb="6" eb="7">
      <t>ガツ</t>
    </rPh>
    <phoneticPr fontId="9"/>
  </si>
  <si>
    <t>41ヶ月</t>
    <rPh sb="3" eb="4">
      <t>ゲツ</t>
    </rPh>
    <phoneticPr fontId="9"/>
  </si>
  <si>
    <t>21ヶ月</t>
    <rPh sb="3" eb="4">
      <t>ゲツ</t>
    </rPh>
    <phoneticPr fontId="9"/>
  </si>
  <si>
    <t>62ヶ月</t>
    <rPh sb="3" eb="4">
      <t>ゲツ</t>
    </rPh>
    <phoneticPr fontId="9"/>
  </si>
  <si>
    <t>1994年2月</t>
    <rPh sb="4" eb="5">
      <t>ネン</t>
    </rPh>
    <rPh sb="6" eb="7">
      <t>ガツ</t>
    </rPh>
    <phoneticPr fontId="9"/>
  </si>
  <si>
    <t>1997年3月</t>
    <rPh sb="4" eb="5">
      <t>ネン</t>
    </rPh>
    <rPh sb="6" eb="7">
      <t>ガツ</t>
    </rPh>
    <phoneticPr fontId="9"/>
  </si>
  <si>
    <t>1999年4月</t>
    <rPh sb="4" eb="5">
      <t>ネン</t>
    </rPh>
    <rPh sb="6" eb="7">
      <t>ガツ</t>
    </rPh>
    <phoneticPr fontId="9"/>
  </si>
  <si>
    <t>37ヶ月</t>
    <rPh sb="3" eb="4">
      <t>ゲツ</t>
    </rPh>
    <phoneticPr fontId="9"/>
  </si>
  <si>
    <t>25ヶ月</t>
    <rPh sb="3" eb="4">
      <t>ゲツ</t>
    </rPh>
    <phoneticPr fontId="9"/>
  </si>
  <si>
    <t>1996年7月</t>
    <rPh sb="4" eb="5">
      <t>ネン</t>
    </rPh>
    <rPh sb="6" eb="7">
      <t>ガツ</t>
    </rPh>
    <phoneticPr fontId="9"/>
  </si>
  <si>
    <t>1999年6月</t>
    <rPh sb="4" eb="5">
      <t>ネン</t>
    </rPh>
    <rPh sb="6" eb="7">
      <t>ガツ</t>
    </rPh>
    <phoneticPr fontId="9"/>
  </si>
  <si>
    <t>1997年6月</t>
    <rPh sb="4" eb="5">
      <t>ネン</t>
    </rPh>
    <rPh sb="6" eb="7">
      <t>ガツ</t>
    </rPh>
    <phoneticPr fontId="9"/>
  </si>
  <si>
    <t>1998年11月</t>
    <rPh sb="4" eb="5">
      <t>ネン</t>
    </rPh>
    <rPh sb="7" eb="8">
      <t>ガツ</t>
    </rPh>
    <phoneticPr fontId="9"/>
  </si>
  <si>
    <t>39ヶ月</t>
    <rPh sb="3" eb="4">
      <t>ゲツ</t>
    </rPh>
    <phoneticPr fontId="9"/>
  </si>
  <si>
    <t>17ヶ月</t>
    <rPh sb="3" eb="4">
      <t>ゲツ</t>
    </rPh>
    <phoneticPr fontId="9"/>
  </si>
  <si>
    <t>第13循環</t>
    <rPh sb="0" eb="1">
      <t>ダイ</t>
    </rPh>
    <rPh sb="3" eb="5">
      <t>ジュンカン</t>
    </rPh>
    <phoneticPr fontId="3"/>
  </si>
  <si>
    <t>2000年 7月</t>
    <rPh sb="4" eb="5">
      <t>ネン</t>
    </rPh>
    <rPh sb="7" eb="8">
      <t>ガツ</t>
    </rPh>
    <phoneticPr fontId="3"/>
  </si>
  <si>
    <t>2001年12月</t>
    <rPh sb="4" eb="5">
      <t>ネン</t>
    </rPh>
    <rPh sb="7" eb="8">
      <t>ガツ</t>
    </rPh>
    <phoneticPr fontId="3"/>
  </si>
  <si>
    <t>2000年11月</t>
    <rPh sb="4" eb="5">
      <t>ネン</t>
    </rPh>
    <rPh sb="7" eb="8">
      <t>ガツ</t>
    </rPh>
    <phoneticPr fontId="3"/>
  </si>
  <si>
    <t>2002年 1月</t>
    <rPh sb="4" eb="5">
      <t>ネン</t>
    </rPh>
    <rPh sb="7" eb="8">
      <t>ガツ</t>
    </rPh>
    <phoneticPr fontId="3"/>
  </si>
  <si>
    <t>2000年8月</t>
    <rPh sb="4" eb="5">
      <t>ネン</t>
    </rPh>
    <rPh sb="6" eb="7">
      <t>ガツ</t>
    </rPh>
    <phoneticPr fontId="9"/>
  </si>
  <si>
    <t>2001年12月</t>
    <rPh sb="4" eb="5">
      <t>ネン</t>
    </rPh>
    <rPh sb="7" eb="8">
      <t>ガツ</t>
    </rPh>
    <phoneticPr fontId="9"/>
  </si>
  <si>
    <t>18ヶ月</t>
    <rPh sb="3" eb="4">
      <t>ゲツ</t>
    </rPh>
    <phoneticPr fontId="9"/>
  </si>
  <si>
    <t>16ヶ月</t>
    <rPh sb="3" eb="4">
      <t>ゲツ</t>
    </rPh>
    <phoneticPr fontId="9"/>
  </si>
  <si>
    <t>2000年10月</t>
    <rPh sb="4" eb="5">
      <t>ネン</t>
    </rPh>
    <rPh sb="7" eb="8">
      <t>ガツ</t>
    </rPh>
    <phoneticPr fontId="9"/>
  </si>
  <si>
    <t>2002年4月</t>
    <rPh sb="4" eb="5">
      <t>ネン</t>
    </rPh>
    <rPh sb="6" eb="7">
      <t>ガツ</t>
    </rPh>
    <phoneticPr fontId="9"/>
  </si>
  <si>
    <t>36ヶ月</t>
    <rPh sb="3" eb="4">
      <t>ゲツ</t>
    </rPh>
    <phoneticPr fontId="9"/>
  </si>
  <si>
    <t>2000年4月</t>
    <rPh sb="4" eb="5">
      <t>ネン</t>
    </rPh>
    <rPh sb="6" eb="7">
      <t>ガツ</t>
    </rPh>
    <phoneticPr fontId="9"/>
  </si>
  <si>
    <t>2001年11月</t>
    <rPh sb="4" eb="5">
      <t>ネン</t>
    </rPh>
    <rPh sb="7" eb="8">
      <t>ガツ</t>
    </rPh>
    <phoneticPr fontId="9"/>
  </si>
  <si>
    <t>2000年6月</t>
    <rPh sb="4" eb="5">
      <t>ネン</t>
    </rPh>
    <rPh sb="6" eb="7">
      <t>ガツ</t>
    </rPh>
    <phoneticPr fontId="9"/>
  </si>
  <si>
    <t>2002年1月</t>
    <rPh sb="4" eb="5">
      <t>ネン</t>
    </rPh>
    <rPh sb="6" eb="7">
      <t>ガツ</t>
    </rPh>
    <phoneticPr fontId="9"/>
  </si>
  <si>
    <t>19ヶ月</t>
    <rPh sb="3" eb="4">
      <t>ゲツ</t>
    </rPh>
    <phoneticPr fontId="9"/>
  </si>
  <si>
    <t>第14循環</t>
    <rPh sb="0" eb="1">
      <t>ダイ</t>
    </rPh>
    <rPh sb="3" eb="5">
      <t>ジュンカン</t>
    </rPh>
    <phoneticPr fontId="3"/>
  </si>
  <si>
    <t>2007年 7月</t>
    <rPh sb="4" eb="5">
      <t>ネン</t>
    </rPh>
    <rPh sb="7" eb="8">
      <t>ガツ</t>
    </rPh>
    <phoneticPr fontId="3"/>
  </si>
  <si>
    <t>2009年 3月</t>
    <rPh sb="4" eb="5">
      <t>ネン</t>
    </rPh>
    <rPh sb="7" eb="8">
      <t>ガツ</t>
    </rPh>
    <phoneticPr fontId="3"/>
  </si>
  <si>
    <t>67ヶ月</t>
    <rPh sb="3" eb="4">
      <t>ゲツ</t>
    </rPh>
    <phoneticPr fontId="3"/>
  </si>
  <si>
    <t>20ヶ月</t>
    <rPh sb="3" eb="4">
      <t>ゲツ</t>
    </rPh>
    <phoneticPr fontId="3"/>
  </si>
  <si>
    <t>87ヶ月</t>
    <rPh sb="3" eb="4">
      <t>ゲツ</t>
    </rPh>
    <phoneticPr fontId="3"/>
  </si>
  <si>
    <t>2008年 2月</t>
    <rPh sb="4" eb="5">
      <t>ネン</t>
    </rPh>
    <rPh sb="7" eb="8">
      <t>ガツ</t>
    </rPh>
    <phoneticPr fontId="3"/>
  </si>
  <si>
    <t>73ヶ月</t>
    <rPh sb="3" eb="4">
      <t>ゲツ</t>
    </rPh>
    <phoneticPr fontId="3"/>
  </si>
  <si>
    <t>13ヶ月</t>
    <rPh sb="3" eb="4">
      <t>ゲツ</t>
    </rPh>
    <phoneticPr fontId="3"/>
  </si>
  <si>
    <t>86ヶ月</t>
    <rPh sb="3" eb="4">
      <t>ゲツ</t>
    </rPh>
    <phoneticPr fontId="3"/>
  </si>
  <si>
    <t>2008年2月</t>
    <rPh sb="4" eb="5">
      <t>ネン</t>
    </rPh>
    <rPh sb="6" eb="7">
      <t>ガツ</t>
    </rPh>
    <phoneticPr fontId="9"/>
  </si>
  <si>
    <t>2009年3月</t>
    <rPh sb="4" eb="5">
      <t>ネン</t>
    </rPh>
    <rPh sb="6" eb="7">
      <t>ガツ</t>
    </rPh>
    <phoneticPr fontId="9"/>
  </si>
  <si>
    <t>74ヶ月</t>
    <rPh sb="3" eb="4">
      <t>ゲツ</t>
    </rPh>
    <phoneticPr fontId="9"/>
  </si>
  <si>
    <t>13ヶ月</t>
    <rPh sb="3" eb="4">
      <t>ゲツ</t>
    </rPh>
    <phoneticPr fontId="9"/>
  </si>
  <si>
    <t>87ヶ月</t>
    <rPh sb="3" eb="4">
      <t>ゲツ</t>
    </rPh>
    <phoneticPr fontId="9"/>
  </si>
  <si>
    <t>2007年12月</t>
    <rPh sb="4" eb="5">
      <t>ネン</t>
    </rPh>
    <rPh sb="7" eb="8">
      <t>ガツ</t>
    </rPh>
    <phoneticPr fontId="9"/>
  </si>
  <si>
    <t>68ヶ月</t>
    <rPh sb="3" eb="4">
      <t>ゲツ</t>
    </rPh>
    <phoneticPr fontId="9"/>
  </si>
  <si>
    <t>15ヶ月</t>
    <rPh sb="3" eb="4">
      <t>ゲツ</t>
    </rPh>
    <phoneticPr fontId="9"/>
  </si>
  <si>
    <t>83ヶ月</t>
    <rPh sb="3" eb="4">
      <t>ゲツ</t>
    </rPh>
    <phoneticPr fontId="9"/>
  </si>
  <si>
    <t>2006年11月</t>
    <rPh sb="4" eb="5">
      <t>ネン</t>
    </rPh>
    <rPh sb="7" eb="8">
      <t>ガツ</t>
    </rPh>
    <phoneticPr fontId="9"/>
  </si>
  <si>
    <t>2009年7月</t>
    <rPh sb="4" eb="5">
      <t>ネン</t>
    </rPh>
    <rPh sb="6" eb="7">
      <t>ガツ</t>
    </rPh>
    <phoneticPr fontId="9"/>
  </si>
  <si>
    <t>2006年10月</t>
    <rPh sb="4" eb="5">
      <t>ネン</t>
    </rPh>
    <rPh sb="7" eb="8">
      <t>ガツ</t>
    </rPh>
    <phoneticPr fontId="9"/>
  </si>
  <si>
    <t>2009年4月</t>
    <rPh sb="4" eb="5">
      <t>ネン</t>
    </rPh>
    <rPh sb="6" eb="7">
      <t>ガツ</t>
    </rPh>
    <phoneticPr fontId="9"/>
  </si>
  <si>
    <t>57ヶ月</t>
    <rPh sb="3" eb="4">
      <t>ゲツ</t>
    </rPh>
    <phoneticPr fontId="9"/>
  </si>
  <si>
    <t>30ヶ月</t>
    <rPh sb="3" eb="4">
      <t>ゲツ</t>
    </rPh>
    <phoneticPr fontId="9"/>
  </si>
  <si>
    <t>いざなみ景気</t>
    <rPh sb="4" eb="6">
      <t>ケイキ</t>
    </rPh>
    <phoneticPr fontId="9"/>
  </si>
  <si>
    <t>第15循環</t>
    <rPh sb="0" eb="1">
      <t>ダイ</t>
    </rPh>
    <rPh sb="3" eb="5">
      <t>ジュンカン</t>
    </rPh>
    <phoneticPr fontId="3"/>
  </si>
  <si>
    <t>2009年 3月</t>
    <phoneticPr fontId="3"/>
  </si>
  <si>
    <t>2013年2月</t>
    <rPh sb="4" eb="5">
      <t>ネン</t>
    </rPh>
    <rPh sb="6" eb="7">
      <t>ガツ</t>
    </rPh>
    <phoneticPr fontId="3"/>
  </si>
  <si>
    <t>47ヶ月</t>
    <rPh sb="3" eb="4">
      <t>ゲツ</t>
    </rPh>
    <phoneticPr fontId="3"/>
  </si>
  <si>
    <t>2012年11月</t>
    <rPh sb="4" eb="5">
      <t>ネン</t>
    </rPh>
    <rPh sb="7" eb="8">
      <t>ガツ</t>
    </rPh>
    <phoneticPr fontId="3"/>
  </si>
  <si>
    <t>44ヶ月</t>
    <phoneticPr fontId="3"/>
  </si>
  <si>
    <t>(2012年2月）</t>
    <rPh sb="5" eb="6">
      <t>ネン</t>
    </rPh>
    <rPh sb="7" eb="8">
      <t>ガツ</t>
    </rPh>
    <phoneticPr fontId="9"/>
  </si>
  <si>
    <t>(2012年9月）</t>
    <rPh sb="5" eb="6">
      <t>ネン</t>
    </rPh>
    <rPh sb="7" eb="8">
      <t>ガツ</t>
    </rPh>
    <phoneticPr fontId="9"/>
  </si>
  <si>
    <t>35ヶ月</t>
    <rPh sb="3" eb="4">
      <t>ゲツ</t>
    </rPh>
    <phoneticPr fontId="9"/>
  </si>
  <si>
    <t>7ヶ月</t>
    <rPh sb="2" eb="3">
      <t>ゲツ</t>
    </rPh>
    <phoneticPr fontId="9"/>
  </si>
  <si>
    <t>42ヶ月</t>
    <rPh sb="3" eb="4">
      <t>ゲツ</t>
    </rPh>
    <phoneticPr fontId="9"/>
  </si>
  <si>
    <t>(2012年3月）</t>
    <rPh sb="5" eb="6">
      <t>ネン</t>
    </rPh>
    <rPh sb="7" eb="8">
      <t>ガツ</t>
    </rPh>
    <phoneticPr fontId="9"/>
  </si>
  <si>
    <t>(2012年7月）</t>
    <rPh sb="5" eb="6">
      <t>ネン</t>
    </rPh>
    <rPh sb="7" eb="8">
      <t>ガツ</t>
    </rPh>
    <phoneticPr fontId="9"/>
  </si>
  <si>
    <t>4ヶ月</t>
    <rPh sb="2" eb="3">
      <t>ゲツ</t>
    </rPh>
    <phoneticPr fontId="9"/>
  </si>
  <si>
    <t>40ヶ月</t>
    <rPh sb="3" eb="4">
      <t>ゲツ</t>
    </rPh>
    <phoneticPr fontId="9"/>
  </si>
  <si>
    <t>(2011年11月）</t>
    <rPh sb="5" eb="6">
      <t>ネン</t>
    </rPh>
    <rPh sb="8" eb="9">
      <t>ガツ</t>
    </rPh>
    <phoneticPr fontId="9"/>
  </si>
  <si>
    <t>31ヶ月</t>
    <rPh sb="3" eb="4">
      <t>ゲツ</t>
    </rPh>
    <phoneticPr fontId="9"/>
  </si>
  <si>
    <t>10ヶ月</t>
    <rPh sb="3" eb="4">
      <t>ゲツ</t>
    </rPh>
    <phoneticPr fontId="9"/>
  </si>
  <si>
    <t>　注：（　）は暫定日付</t>
    <phoneticPr fontId="3"/>
  </si>
  <si>
    <t>　</t>
    <phoneticPr fontId="3"/>
  </si>
  <si>
    <t>改善</t>
  </si>
  <si>
    <t>悪化</t>
  </si>
  <si>
    <t>---</t>
  </si>
  <si>
    <t>4～5</t>
  </si>
  <si>
    <t>5～6</t>
  </si>
  <si>
    <t>6～7</t>
  </si>
  <si>
    <t>7～8</t>
  </si>
  <si>
    <t>8～9</t>
  </si>
  <si>
    <t>3～4</t>
  </si>
  <si>
    <t>9～10</t>
  </si>
  <si>
    <t>10～11</t>
  </si>
  <si>
    <t>11～12</t>
  </si>
  <si>
    <t>12～1</t>
  </si>
  <si>
    <t>1～2</t>
  </si>
  <si>
    <t>2～3</t>
  </si>
  <si>
    <t xml:space="preserve"> </t>
    <phoneticPr fontId="10"/>
  </si>
  <si>
    <t>件数</t>
    <phoneticPr fontId="10"/>
  </si>
  <si>
    <t>H27=100</t>
    <phoneticPr fontId="10"/>
  </si>
  <si>
    <t>（シャーシベース）</t>
    <phoneticPr fontId="10"/>
  </si>
  <si>
    <t>L3</t>
    <phoneticPr fontId="10"/>
  </si>
  <si>
    <t>L4</t>
    <phoneticPr fontId="10"/>
  </si>
  <si>
    <t>L5</t>
    <phoneticPr fontId="10"/>
  </si>
  <si>
    <t>L6</t>
    <phoneticPr fontId="10"/>
  </si>
  <si>
    <t>L7</t>
    <phoneticPr fontId="10"/>
  </si>
  <si>
    <t>（S51.1～H15.11)</t>
    <phoneticPr fontId="10"/>
  </si>
  <si>
    <t>昭和51年</t>
  </si>
  <si>
    <t>昭和52年</t>
  </si>
  <si>
    <t>昭和53年</t>
  </si>
  <si>
    <t>昭和54年</t>
  </si>
  <si>
    <t>昭和55年</t>
  </si>
  <si>
    <t>昭和56年</t>
  </si>
  <si>
    <t>昭和57年</t>
  </si>
  <si>
    <t>昭和58年</t>
  </si>
  <si>
    <t>昭和59年</t>
  </si>
  <si>
    <t>昭和60年</t>
  </si>
  <si>
    <t>昭和61年</t>
  </si>
  <si>
    <t>昭和62年</t>
  </si>
  <si>
    <t>昭和63年</t>
  </si>
  <si>
    <t>平成元年</t>
  </si>
  <si>
    <t>平成12年</t>
    <phoneticPr fontId="10"/>
  </si>
  <si>
    <t>平成13年</t>
    <phoneticPr fontId="10"/>
  </si>
  <si>
    <t>平成14年</t>
    <phoneticPr fontId="10"/>
  </si>
  <si>
    <t>平成15年</t>
    <phoneticPr fontId="10"/>
  </si>
  <si>
    <t>平成16年</t>
    <phoneticPr fontId="10"/>
  </si>
  <si>
    <t>平成17年</t>
    <phoneticPr fontId="10"/>
  </si>
  <si>
    <t>平成18年</t>
    <phoneticPr fontId="10"/>
  </si>
  <si>
    <t>平成19年</t>
    <phoneticPr fontId="10"/>
  </si>
  <si>
    <t>平成20年</t>
    <phoneticPr fontId="10"/>
  </si>
  <si>
    <t>平成21年</t>
    <phoneticPr fontId="10"/>
  </si>
  <si>
    <t>平成22年</t>
    <phoneticPr fontId="10"/>
  </si>
  <si>
    <t>平成23年</t>
    <phoneticPr fontId="10"/>
  </si>
  <si>
    <t>平成24年</t>
    <phoneticPr fontId="10"/>
  </si>
  <si>
    <t>平成25年</t>
    <phoneticPr fontId="10"/>
  </si>
  <si>
    <t>平成26年</t>
    <phoneticPr fontId="10"/>
  </si>
  <si>
    <t>平成27年</t>
    <phoneticPr fontId="10"/>
  </si>
  <si>
    <t>平成28年</t>
    <phoneticPr fontId="10"/>
  </si>
  <si>
    <t>平成29年</t>
    <phoneticPr fontId="10"/>
  </si>
  <si>
    <t>平成30年</t>
    <phoneticPr fontId="10"/>
  </si>
  <si>
    <t>平成31年</t>
    <phoneticPr fontId="10"/>
  </si>
  <si>
    <t>C2大口電力消費量の計算</t>
    <rPh sb="2" eb="4">
      <t>オオグチ</t>
    </rPh>
    <rPh sb="4" eb="6">
      <t>デンリョク</t>
    </rPh>
    <rPh sb="6" eb="9">
      <t>ショウヒリョウ</t>
    </rPh>
    <rPh sb="10" eb="12">
      <t>ケイサン</t>
    </rPh>
    <phoneticPr fontId="10"/>
  </si>
  <si>
    <t>C4機械工業の計算</t>
    <rPh sb="2" eb="4">
      <t>キカイ</t>
    </rPh>
    <rPh sb="4" eb="6">
      <t>コウギョウ</t>
    </rPh>
    <rPh sb="7" eb="9">
      <t>ケイサン</t>
    </rPh>
    <phoneticPr fontId="10"/>
  </si>
  <si>
    <t xml:space="preserve">着工建築物 </t>
    <rPh sb="0" eb="2">
      <t>チャッコウ</t>
    </rPh>
    <rPh sb="4" eb="5">
      <t>ブツ</t>
    </rPh>
    <phoneticPr fontId="10"/>
  </si>
  <si>
    <t>企業</t>
    <phoneticPr fontId="10"/>
  </si>
  <si>
    <t>28年4月以降分の計算</t>
    <rPh sb="2" eb="3">
      <t>ネン</t>
    </rPh>
    <rPh sb="4" eb="7">
      <t>ガツイコウ</t>
    </rPh>
    <rPh sb="7" eb="8">
      <t>ブン</t>
    </rPh>
    <rPh sb="9" eb="11">
      <t>ケイサン</t>
    </rPh>
    <phoneticPr fontId="10"/>
  </si>
  <si>
    <t>機械工業＝Σ（ウェイト*当該月値）/Σ（ウェイト）</t>
  </si>
  <si>
    <t>床面積</t>
    <rPh sb="0" eb="3">
      <t>ユカメンセキ</t>
    </rPh>
    <phoneticPr fontId="10"/>
  </si>
  <si>
    <t>接続計数</t>
    <rPh sb="0" eb="2">
      <t>セツゾク</t>
    </rPh>
    <rPh sb="2" eb="4">
      <t>ケイスウ</t>
    </rPh>
    <phoneticPr fontId="10"/>
  </si>
  <si>
    <t>※当該月の指数と前月の改定値を入力する</t>
    <rPh sb="1" eb="3">
      <t>トウガイ</t>
    </rPh>
    <rPh sb="3" eb="4">
      <t>ツキ</t>
    </rPh>
    <rPh sb="5" eb="7">
      <t>シスウ</t>
    </rPh>
    <rPh sb="8" eb="10">
      <t>ゼンゲツ</t>
    </rPh>
    <rPh sb="11" eb="14">
      <t>カイテイチ</t>
    </rPh>
    <rPh sb="15" eb="17">
      <t>ニュウリョク</t>
    </rPh>
    <phoneticPr fontId="10"/>
  </si>
  <si>
    <t>C4</t>
    <phoneticPr fontId="10"/>
  </si>
  <si>
    <t>百貨店</t>
  </si>
  <si>
    <t>C7</t>
    <phoneticPr fontId="10"/>
  </si>
  <si>
    <t>国内企業</t>
    <rPh sb="2" eb="4">
      <t>キギョウ</t>
    </rPh>
    <phoneticPr fontId="10"/>
  </si>
  <si>
    <t>名目賃金</t>
  </si>
  <si>
    <t>C8</t>
    <phoneticPr fontId="10"/>
  </si>
  <si>
    <t>H27=100</t>
    <phoneticPr fontId="10"/>
  </si>
  <si>
    <t>（全建築物）</t>
    <rPh sb="1" eb="2">
      <t>ゼン</t>
    </rPh>
    <rPh sb="2" eb="4">
      <t>ケンチク</t>
    </rPh>
    <rPh sb="4" eb="5">
      <t>ブツ</t>
    </rPh>
    <phoneticPr fontId="10"/>
  </si>
  <si>
    <t>一般機械工業</t>
  </si>
  <si>
    <t>電気機械工業</t>
  </si>
  <si>
    <t>情報通信機械器具製造業</t>
  </si>
  <si>
    <t>電子部品・デバイス製造業</t>
  </si>
  <si>
    <t>輸送機械工業</t>
  </si>
  <si>
    <t>精密機械工業</t>
  </si>
  <si>
    <t>機械工業</t>
    <rPh sb="0" eb="2">
      <t>キカイ</t>
    </rPh>
    <rPh sb="2" eb="4">
      <t>コウギョウ</t>
    </rPh>
    <phoneticPr fontId="10"/>
  </si>
  <si>
    <t>実質百貨店</t>
  </si>
  <si>
    <t>指数</t>
    <phoneticPr fontId="10"/>
  </si>
  <si>
    <t>企業収益率</t>
    <rPh sb="2" eb="4">
      <t>シュウエキ</t>
    </rPh>
    <rPh sb="4" eb="5">
      <t>リツ</t>
    </rPh>
    <phoneticPr fontId="10"/>
  </si>
  <si>
    <t>季調値</t>
    <phoneticPr fontId="10"/>
  </si>
  <si>
    <t>特別高圧電力</t>
    <rPh sb="0" eb="2">
      <t>トクベツ</t>
    </rPh>
    <rPh sb="2" eb="4">
      <t>コウアツ</t>
    </rPh>
    <rPh sb="4" eb="6">
      <t>デンリョク</t>
    </rPh>
    <phoneticPr fontId="10"/>
  </si>
  <si>
    <t>予測値</t>
    <rPh sb="0" eb="3">
      <t>ヨソクチ</t>
    </rPh>
    <phoneticPr fontId="10"/>
  </si>
  <si>
    <t>大口電力消費量</t>
    <rPh sb="0" eb="2">
      <t>オオグチ</t>
    </rPh>
    <rPh sb="2" eb="4">
      <t>デンリョク</t>
    </rPh>
    <rPh sb="4" eb="7">
      <t>ショウヒリョウ</t>
    </rPh>
    <phoneticPr fontId="10"/>
  </si>
  <si>
    <t>…</t>
    <phoneticPr fontId="10"/>
  </si>
  <si>
    <t>（原指数）</t>
  </si>
  <si>
    <t>(工業製品)</t>
  </si>
  <si>
    <t>(製造業)</t>
  </si>
  <si>
    <t>(製造業）</t>
    <phoneticPr fontId="10"/>
  </si>
  <si>
    <t>H17基準リンク係数</t>
    <rPh sb="3" eb="5">
      <t>キジュン</t>
    </rPh>
    <rPh sb="8" eb="10">
      <t>ケイスウ</t>
    </rPh>
    <phoneticPr fontId="10"/>
  </si>
  <si>
    <t>C1</t>
    <phoneticPr fontId="10"/>
  </si>
  <si>
    <t>C2　　</t>
    <phoneticPr fontId="10"/>
  </si>
  <si>
    <t>C3</t>
    <phoneticPr fontId="10"/>
  </si>
  <si>
    <t>（原系列）</t>
    <rPh sb="1" eb="2">
      <t>ゲン</t>
    </rPh>
    <rPh sb="2" eb="4">
      <t>ケイレツ</t>
    </rPh>
    <phoneticPr fontId="10"/>
  </si>
  <si>
    <t>後方7か月移動平均</t>
    <rPh sb="0" eb="2">
      <t>コウホウ</t>
    </rPh>
    <rPh sb="4" eb="5">
      <t>ゲツ</t>
    </rPh>
    <rPh sb="5" eb="7">
      <t>イドウ</t>
    </rPh>
    <rPh sb="7" eb="9">
      <t>ヘイキン</t>
    </rPh>
    <phoneticPr fontId="10"/>
  </si>
  <si>
    <t>（接続数値）</t>
    <rPh sb="1" eb="3">
      <t>セツゾク</t>
    </rPh>
    <rPh sb="3" eb="5">
      <t>スウチ</t>
    </rPh>
    <phoneticPr fontId="10"/>
  </si>
  <si>
    <t>ウェイト↑</t>
    <phoneticPr fontId="10"/>
  </si>
  <si>
    <t>H27年基準</t>
    <rPh sb="3" eb="4">
      <t>ネン</t>
    </rPh>
    <rPh sb="4" eb="6">
      <t>キジュン</t>
    </rPh>
    <phoneticPr fontId="10"/>
  </si>
  <si>
    <t>H12年基準</t>
    <rPh sb="3" eb="4">
      <t>ネン</t>
    </rPh>
    <rPh sb="4" eb="6">
      <t>キジュン</t>
    </rPh>
    <phoneticPr fontId="10"/>
  </si>
  <si>
    <t>平成7年</t>
  </si>
  <si>
    <t>平成8年</t>
  </si>
  <si>
    <t>平成9年</t>
  </si>
  <si>
    <t>平成12年</t>
    <phoneticPr fontId="10"/>
  </si>
  <si>
    <t>平成13年</t>
    <phoneticPr fontId="10"/>
  </si>
  <si>
    <t>平成14年</t>
    <phoneticPr fontId="10"/>
  </si>
  <si>
    <t>平成16年</t>
    <phoneticPr fontId="10"/>
  </si>
  <si>
    <t>H12基準</t>
    <rPh sb="3" eb="5">
      <t>キジュン</t>
    </rPh>
    <phoneticPr fontId="10"/>
  </si>
  <si>
    <t>H17基準</t>
    <rPh sb="3" eb="5">
      <t>キジュン</t>
    </rPh>
    <phoneticPr fontId="10"/>
  </si>
  <si>
    <t>H17基準国内企業物価指数</t>
    <rPh sb="3" eb="5">
      <t>キジュン</t>
    </rPh>
    <rPh sb="5" eb="7">
      <t>コクナイ</t>
    </rPh>
    <rPh sb="7" eb="9">
      <t>キギョウ</t>
    </rPh>
    <rPh sb="9" eb="11">
      <t>ブッカ</t>
    </rPh>
    <rPh sb="11" eb="13">
      <t>シスウ</t>
    </rPh>
    <phoneticPr fontId="10"/>
  </si>
  <si>
    <t>H17暦年</t>
    <rPh sb="3" eb="5">
      <t>レキネン</t>
    </rPh>
    <phoneticPr fontId="10"/>
  </si>
  <si>
    <t>H12暦年</t>
    <rPh sb="3" eb="5">
      <t>レキネン</t>
    </rPh>
    <phoneticPr fontId="10"/>
  </si>
  <si>
    <t>平成20年</t>
    <phoneticPr fontId="10"/>
  </si>
  <si>
    <t>平成21年</t>
    <phoneticPr fontId="10"/>
  </si>
  <si>
    <t>平成22年</t>
    <phoneticPr fontId="10"/>
  </si>
  <si>
    <t>平成23年</t>
    <phoneticPr fontId="10"/>
  </si>
  <si>
    <t>平成24年</t>
    <phoneticPr fontId="10"/>
  </si>
  <si>
    <t>平成25年</t>
    <phoneticPr fontId="10"/>
  </si>
  <si>
    <t>平成26年</t>
    <phoneticPr fontId="10"/>
  </si>
  <si>
    <t>平成27年</t>
    <phoneticPr fontId="10"/>
  </si>
  <si>
    <t>平成28年</t>
    <phoneticPr fontId="10"/>
  </si>
  <si>
    <t>平成29年</t>
    <phoneticPr fontId="10"/>
  </si>
  <si>
    <t>平成30年</t>
    <phoneticPr fontId="10"/>
  </si>
  <si>
    <t>令和元年</t>
    <rPh sb="0" eb="2">
      <t>レイワ</t>
    </rPh>
    <rPh sb="2" eb="3">
      <t>ガン</t>
    </rPh>
    <rPh sb="3" eb="4">
      <t>ネン</t>
    </rPh>
    <phoneticPr fontId="10"/>
  </si>
  <si>
    <t>LG6家計消費支出の計算</t>
    <rPh sb="10" eb="12">
      <t>ケイサン</t>
    </rPh>
    <phoneticPr fontId="10"/>
  </si>
  <si>
    <t>LG9消費者物価指数の計算</t>
    <rPh sb="3" eb="6">
      <t>ショウヒシャ</t>
    </rPh>
    <rPh sb="6" eb="8">
      <t>ブッカ</t>
    </rPh>
    <rPh sb="8" eb="10">
      <t>シスウ</t>
    </rPh>
    <rPh sb="11" eb="13">
      <t>ケイサン</t>
    </rPh>
    <phoneticPr fontId="10"/>
  </si>
  <si>
    <t>資本財</t>
    <rPh sb="0" eb="3">
      <t>シホンザイ</t>
    </rPh>
    <phoneticPr fontId="10"/>
  </si>
  <si>
    <t>家計消費支出</t>
    <phoneticPr fontId="10"/>
  </si>
  <si>
    <t>法人事業税・地</t>
    <rPh sb="6" eb="7">
      <t>チ</t>
    </rPh>
    <phoneticPr fontId="10"/>
  </si>
  <si>
    <t>家計消費</t>
  </si>
  <si>
    <t>LG6</t>
    <phoneticPr fontId="10"/>
  </si>
  <si>
    <t>LG9</t>
    <phoneticPr fontId="10"/>
  </si>
  <si>
    <t>出荷指数</t>
    <rPh sb="0" eb="2">
      <t>シュッカ</t>
    </rPh>
    <rPh sb="2" eb="4">
      <t>シスウ</t>
    </rPh>
    <phoneticPr fontId="10"/>
  </si>
  <si>
    <t>指数</t>
    <phoneticPr fontId="10"/>
  </si>
  <si>
    <t>（神戸市)</t>
    <phoneticPr fontId="10"/>
  </si>
  <si>
    <t>方法人特別税調</t>
    <rPh sb="3" eb="5">
      <t>トクベツ</t>
    </rPh>
    <rPh sb="5" eb="6">
      <t>ゼイ</t>
    </rPh>
    <phoneticPr fontId="10"/>
  </si>
  <si>
    <t>支出（円）</t>
  </si>
  <si>
    <t>家計消費支出</t>
    <rPh sb="0" eb="2">
      <t>カケイ</t>
    </rPh>
    <rPh sb="2" eb="4">
      <t>ショウヒ</t>
    </rPh>
    <rPh sb="4" eb="6">
      <t>シシュツ</t>
    </rPh>
    <phoneticPr fontId="10"/>
  </si>
  <si>
    <t>消費者物価指数</t>
    <rPh sb="0" eb="3">
      <t>ショウヒシャ</t>
    </rPh>
    <rPh sb="3" eb="5">
      <t>ブッカ</t>
    </rPh>
    <rPh sb="5" eb="7">
      <t>シスウ</t>
    </rPh>
    <phoneticPr fontId="10"/>
  </si>
  <si>
    <t>消費者物価指数</t>
    <rPh sb="3" eb="5">
      <t>ブッカ</t>
    </rPh>
    <rPh sb="5" eb="7">
      <t>シスウ</t>
    </rPh>
    <phoneticPr fontId="10"/>
  </si>
  <si>
    <t>法人事業税</t>
  </si>
  <si>
    <t>地方法人特別税</t>
    <rPh sb="0" eb="2">
      <t>チホウ</t>
    </rPh>
    <rPh sb="2" eb="4">
      <t>ホウジン</t>
    </rPh>
    <rPh sb="4" eb="7">
      <t>トクベツゼイ</t>
    </rPh>
    <phoneticPr fontId="10"/>
  </si>
  <si>
    <t>H27=100</t>
    <phoneticPr fontId="10"/>
  </si>
  <si>
    <t>(全産業）</t>
    <rPh sb="1" eb="4">
      <t>ゼンサンギョウ</t>
    </rPh>
    <phoneticPr fontId="10"/>
  </si>
  <si>
    <t>定額（現年）</t>
    <phoneticPr fontId="10"/>
  </si>
  <si>
    <t>対前年同月比</t>
    <rPh sb="0" eb="1">
      <t>タイ</t>
    </rPh>
    <rPh sb="1" eb="3">
      <t>ゼンネン</t>
    </rPh>
    <rPh sb="3" eb="5">
      <t>ドウゲツ</t>
    </rPh>
    <rPh sb="5" eb="6">
      <t>ヒ</t>
    </rPh>
    <phoneticPr fontId="10"/>
  </si>
  <si>
    <t>(C7とﾘﾝｸ)</t>
    <phoneticPr fontId="10"/>
  </si>
  <si>
    <t>農林漁業含む</t>
    <rPh sb="0" eb="2">
      <t>ノウリン</t>
    </rPh>
    <rPh sb="2" eb="4">
      <t>ギョギョウ</t>
    </rPh>
    <rPh sb="4" eb="5">
      <t>フク</t>
    </rPh>
    <phoneticPr fontId="10"/>
  </si>
  <si>
    <t>神戸市</t>
    <rPh sb="0" eb="3">
      <t>コウベシ</t>
    </rPh>
    <phoneticPr fontId="10"/>
  </si>
  <si>
    <t>調定額</t>
  </si>
  <si>
    <t>調定額</t>
    <rPh sb="0" eb="1">
      <t>チョウ</t>
    </rPh>
    <rPh sb="1" eb="3">
      <t>テイガク</t>
    </rPh>
    <phoneticPr fontId="10"/>
  </si>
  <si>
    <t>季調値</t>
    <rPh sb="0" eb="1">
      <t>キ</t>
    </rPh>
    <rPh sb="1" eb="2">
      <t>チョウ</t>
    </rPh>
    <rPh sb="2" eb="3">
      <t>アタイ</t>
    </rPh>
    <phoneticPr fontId="10"/>
  </si>
  <si>
    <t>（％）</t>
  </si>
  <si>
    <t>（現年）</t>
  </si>
  <si>
    <t>昭和49年</t>
    <phoneticPr fontId="10"/>
  </si>
  <si>
    <t>昭和50年</t>
  </si>
  <si>
    <t>平成12年</t>
    <phoneticPr fontId="10"/>
  </si>
  <si>
    <t>平成13年</t>
    <phoneticPr fontId="10"/>
  </si>
  <si>
    <t>平成14年</t>
    <phoneticPr fontId="10"/>
  </si>
  <si>
    <t>平成15年</t>
    <phoneticPr fontId="10"/>
  </si>
  <si>
    <t>平成17年</t>
    <phoneticPr fontId="10"/>
  </si>
  <si>
    <t>平成18年</t>
    <phoneticPr fontId="10"/>
  </si>
  <si>
    <t>平成19年</t>
    <phoneticPr fontId="10"/>
  </si>
  <si>
    <t>１　作成目的</t>
  </si>
  <si>
    <t xml:space="preserve">  地域ごとの景気変動パターンの独自性が注目され、地域においても他地域との景気変動パターンの</t>
    <phoneticPr fontId="19"/>
  </si>
  <si>
    <t xml:space="preserve">  違いを把握することが重要である。</t>
    <rPh sb="2" eb="3">
      <t>チガ</t>
    </rPh>
    <phoneticPr fontId="19"/>
  </si>
  <si>
    <t xml:space="preserve">  地域の景気動向を的確・早期に把握するため、地域版CLI（Composite Leading Indicators：</t>
    <phoneticPr fontId="19"/>
  </si>
  <si>
    <t xml:space="preserve">   景気先行指数、以下CLIという。）を作成する。</t>
    <phoneticPr fontId="19"/>
  </si>
  <si>
    <t>２　CLIの特徴と作成方法</t>
  </si>
  <si>
    <t>（１）特徴</t>
  </si>
  <si>
    <t xml:space="preserve">  　CLIは、景気転換について早期のシグナルを与えるように設計されている。</t>
    <phoneticPr fontId="19"/>
  </si>
  <si>
    <t xml:space="preserve">  　生産の初期段階を計測し，経済活動の変化に迅速に反応し，将来の活動に関する期待に感応的で</t>
    <phoneticPr fontId="19"/>
  </si>
  <si>
    <t xml:space="preserve">     あると考えられることから，景気動向に先立った政策立案に有効である。</t>
    <phoneticPr fontId="19"/>
  </si>
  <si>
    <t>（２）作成方法</t>
  </si>
  <si>
    <t>　① データの読み込み　</t>
    <phoneticPr fontId="19"/>
  </si>
  <si>
    <t>　　景気動向指数の個別指標(月次データ)を収集し、整理（エクセルデータ）する。</t>
    <phoneticPr fontId="19"/>
  </si>
  <si>
    <t>　② データの変換　</t>
    <phoneticPr fontId="19"/>
  </si>
  <si>
    <t>　　期種変換（月次、四半期次）、季節調整（加算式または乗算式）、一定比率のもとでの外れ値の設定</t>
    <phoneticPr fontId="19"/>
  </si>
  <si>
    <t xml:space="preserve">   など を行う。</t>
    <phoneticPr fontId="19"/>
  </si>
  <si>
    <t>　③ トレンド除去と平滑化</t>
    <phoneticPr fontId="19"/>
  </si>
  <si>
    <t>　④ 指定系列の集計　</t>
    <phoneticPr fontId="19"/>
  </si>
  <si>
    <t>　　採用する系列を指定し、ウェイトを変更しながら個別CLI を合成する。</t>
    <phoneticPr fontId="19"/>
  </si>
  <si>
    <t>　⑤ 転換点の検出</t>
    <phoneticPr fontId="19"/>
  </si>
  <si>
    <t>　　ブライ・ボッシャン法を用いて指定された系列の転換点を求め、参照系列と比較する。</t>
    <phoneticPr fontId="19"/>
  </si>
  <si>
    <t>　⑥ 実際の景気転換点（景気基準日付）を設定する。</t>
    <phoneticPr fontId="19"/>
  </si>
  <si>
    <t>　　ソフトウエア(CACIS； Cyclical Analysis and Composite Indicators System )を利用する。</t>
    <phoneticPr fontId="19"/>
  </si>
  <si>
    <t>　この資料に関するお問い合わせ先</t>
    <phoneticPr fontId="19"/>
  </si>
  <si>
    <t>　　　〒662－0891　　　西宮市上ケ原一番町１－１５５</t>
    <rPh sb="15" eb="16">
      <t>ニシ</t>
    </rPh>
    <rPh sb="17" eb="18">
      <t>シ</t>
    </rPh>
    <rPh sb="18" eb="19">
      <t>カミ</t>
    </rPh>
    <rPh sb="20" eb="21">
      <t>ハラ</t>
    </rPh>
    <rPh sb="21" eb="22">
      <t>イチ</t>
    </rPh>
    <rPh sb="22" eb="24">
      <t>バンチョウ</t>
    </rPh>
    <phoneticPr fontId="19"/>
  </si>
  <si>
    <t xml:space="preserve"> </t>
    <phoneticPr fontId="19"/>
  </si>
  <si>
    <t>　　　　　　　　　　関西学院大学産業研究所</t>
    <rPh sb="10" eb="12">
      <t>カンサイ</t>
    </rPh>
    <rPh sb="12" eb="14">
      <t>ガクイン</t>
    </rPh>
    <rPh sb="14" eb="16">
      <t>ダイガク</t>
    </rPh>
    <rPh sb="16" eb="18">
      <t>サンギョウ</t>
    </rPh>
    <rPh sb="18" eb="21">
      <t>ケンキュウショ</t>
    </rPh>
    <phoneticPr fontId="19"/>
  </si>
  <si>
    <t>　　　　　　　　　　電話 （0798）54－6127　（直通）　　FAX (0798)54－6029</t>
    <phoneticPr fontId="19"/>
  </si>
  <si>
    <t>　　　　　　　　　　http://www.kwansei.ac.jp/i_industrial/index.html</t>
    <phoneticPr fontId="19"/>
  </si>
  <si>
    <t>　　　〒650－8567　　　神戸市中央区下山手通５丁目１０－１</t>
    <rPh sb="15" eb="18">
      <t>コウベシ</t>
    </rPh>
    <rPh sb="18" eb="21">
      <t>チュウオウク</t>
    </rPh>
    <rPh sb="21" eb="23">
      <t>シモヤマ</t>
    </rPh>
    <rPh sb="23" eb="24">
      <t>テ</t>
    </rPh>
    <rPh sb="24" eb="25">
      <t>トオ</t>
    </rPh>
    <rPh sb="26" eb="28">
      <t>チョウメ</t>
    </rPh>
    <phoneticPr fontId="19"/>
  </si>
  <si>
    <t>　　　　　　　　　　兵庫県企画県民部統計課政策統計班</t>
    <rPh sb="10" eb="13">
      <t>ヒョウゴケン</t>
    </rPh>
    <rPh sb="13" eb="15">
      <t>キカク</t>
    </rPh>
    <rPh sb="15" eb="17">
      <t>ケンミン</t>
    </rPh>
    <rPh sb="17" eb="18">
      <t>ブ</t>
    </rPh>
    <rPh sb="18" eb="20">
      <t>トウケイ</t>
    </rPh>
    <rPh sb="20" eb="21">
      <t>カ</t>
    </rPh>
    <rPh sb="21" eb="23">
      <t>セイサク</t>
    </rPh>
    <rPh sb="23" eb="25">
      <t>トウケイ</t>
    </rPh>
    <rPh sb="25" eb="26">
      <t>ハン</t>
    </rPh>
    <phoneticPr fontId="19"/>
  </si>
  <si>
    <t>　　　　　　　　　　電話 （078）362－4123　（直通）　　FAX (078)362－4131</t>
    <phoneticPr fontId="19"/>
  </si>
  <si>
    <t>項　目</t>
    <rPh sb="0" eb="1">
      <t>コウ</t>
    </rPh>
    <rPh sb="2" eb="3">
      <t>メ</t>
    </rPh>
    <phoneticPr fontId="20"/>
  </si>
  <si>
    <t>期　　間</t>
    <rPh sb="0" eb="1">
      <t>キ</t>
    </rPh>
    <rPh sb="3" eb="4">
      <t>アイダ</t>
    </rPh>
    <phoneticPr fontId="20"/>
  </si>
  <si>
    <t>備考</t>
    <rPh sb="0" eb="2">
      <t>ビコウ</t>
    </rPh>
    <phoneticPr fontId="20"/>
  </si>
  <si>
    <t>兵庫県景気動向指数長期時系列目次</t>
    <rPh sb="0" eb="3">
      <t>ヒョウゴケン</t>
    </rPh>
    <rPh sb="3" eb="5">
      <t>ケイキ</t>
    </rPh>
    <rPh sb="5" eb="7">
      <t>ドウコウ</t>
    </rPh>
    <rPh sb="7" eb="9">
      <t>シスウ</t>
    </rPh>
    <rPh sb="9" eb="11">
      <t>チョウキ</t>
    </rPh>
    <rPh sb="11" eb="14">
      <t>ジケイレツ</t>
    </rPh>
    <rPh sb="14" eb="15">
      <t>メ</t>
    </rPh>
    <rPh sb="15" eb="16">
      <t>ツギ</t>
    </rPh>
    <phoneticPr fontId="20"/>
  </si>
  <si>
    <t>兵庫ＣＩグラフ</t>
    <rPh sb="0" eb="1">
      <t>ヒョウゴ</t>
    </rPh>
    <phoneticPr fontId="3"/>
  </si>
  <si>
    <t>兵庫DIグラフ</t>
    <rPh sb="0" eb="2">
      <t>ヒョウゴ</t>
    </rPh>
    <phoneticPr fontId="3"/>
  </si>
  <si>
    <t>国県CIグラフ</t>
    <rPh sb="0" eb="1">
      <t>クニ</t>
    </rPh>
    <rPh sb="1" eb="2">
      <t>ケン</t>
    </rPh>
    <phoneticPr fontId="3"/>
  </si>
  <si>
    <t>累積DIグラフ</t>
    <rPh sb="0" eb="2">
      <t>ルイセキ</t>
    </rPh>
    <phoneticPr fontId="3"/>
  </si>
  <si>
    <t xml:space="preserve"> </t>
    <phoneticPr fontId="3"/>
  </si>
  <si>
    <t>兵庫CLI1</t>
    <rPh sb="0" eb="2">
      <t>ヒョウゴ</t>
    </rPh>
    <phoneticPr fontId="3"/>
  </si>
  <si>
    <t>兵庫CLI2</t>
    <rPh sb="0" eb="2">
      <t>ヒョウゴ</t>
    </rPh>
    <phoneticPr fontId="3"/>
  </si>
  <si>
    <t>先行個別指標長期時系列</t>
    <rPh sb="0" eb="2">
      <t>センコウ</t>
    </rPh>
    <rPh sb="2" eb="4">
      <t>コベツ</t>
    </rPh>
    <rPh sb="4" eb="6">
      <t>シヒョウ</t>
    </rPh>
    <rPh sb="6" eb="8">
      <t>チョウキ</t>
    </rPh>
    <rPh sb="8" eb="11">
      <t>ジケイレツ</t>
    </rPh>
    <phoneticPr fontId="3"/>
  </si>
  <si>
    <t>一致個別指標長期時系列</t>
    <rPh sb="0" eb="2">
      <t>イッチ</t>
    </rPh>
    <rPh sb="2" eb="4">
      <t>コベツ</t>
    </rPh>
    <rPh sb="4" eb="6">
      <t>シヒョウ</t>
    </rPh>
    <rPh sb="6" eb="8">
      <t>チョウキ</t>
    </rPh>
    <rPh sb="8" eb="11">
      <t>ジケイレツ</t>
    </rPh>
    <phoneticPr fontId="3"/>
  </si>
  <si>
    <t>遅行個別指標長期時系列</t>
    <rPh sb="0" eb="2">
      <t>チコウ</t>
    </rPh>
    <rPh sb="2" eb="4">
      <t>コベツ</t>
    </rPh>
    <rPh sb="4" eb="6">
      <t>シヒョウ</t>
    </rPh>
    <rPh sb="6" eb="8">
      <t>チョウキ</t>
    </rPh>
    <rPh sb="8" eb="11">
      <t>ジケイレツ</t>
    </rPh>
    <phoneticPr fontId="3"/>
  </si>
  <si>
    <t>景気基準日付</t>
    <rPh sb="0" eb="2">
      <t>ケイキ</t>
    </rPh>
    <rPh sb="2" eb="4">
      <t>キジュン</t>
    </rPh>
    <rPh sb="4" eb="6">
      <t>ヒヅケ</t>
    </rPh>
    <phoneticPr fontId="3"/>
  </si>
  <si>
    <t>兵庫CIグラフ1</t>
    <rPh sb="0" eb="2">
      <t>ヒョウゴ</t>
    </rPh>
    <phoneticPr fontId="3"/>
  </si>
  <si>
    <t>兵庫CIグラフ2</t>
    <rPh sb="0" eb="2">
      <t>ヒョウゴ</t>
    </rPh>
    <phoneticPr fontId="3"/>
  </si>
  <si>
    <t>兵庫CIグラフ3</t>
    <rPh sb="0" eb="2">
      <t>ヒョウゴ</t>
    </rPh>
    <phoneticPr fontId="3"/>
  </si>
  <si>
    <t>グラフデータ</t>
    <phoneticPr fontId="3"/>
  </si>
  <si>
    <t>内容</t>
    <rPh sb="0" eb="2">
      <t>ナイヨウ</t>
    </rPh>
    <phoneticPr fontId="3"/>
  </si>
  <si>
    <t>L5新車新規</t>
    <phoneticPr fontId="10"/>
  </si>
  <si>
    <t>1月</t>
    <phoneticPr fontId="3"/>
  </si>
  <si>
    <t>2月</t>
    <phoneticPr fontId="3"/>
  </si>
  <si>
    <t>3月</t>
    <phoneticPr fontId="3"/>
  </si>
  <si>
    <t>4月</t>
    <phoneticPr fontId="3"/>
  </si>
  <si>
    <t>5月</t>
    <phoneticPr fontId="3"/>
  </si>
  <si>
    <t>6月</t>
    <phoneticPr fontId="3"/>
  </si>
  <si>
    <t>7月</t>
    <phoneticPr fontId="3"/>
  </si>
  <si>
    <t>8月</t>
    <phoneticPr fontId="3"/>
  </si>
  <si>
    <t>9月</t>
    <phoneticPr fontId="3"/>
  </si>
  <si>
    <t>（LG9）</t>
    <phoneticPr fontId="10"/>
  </si>
  <si>
    <t>（参考）</t>
    <rPh sb="1" eb="3">
      <t>サンコウ</t>
    </rPh>
    <phoneticPr fontId="10"/>
  </si>
  <si>
    <t>先行系列個別指標長期時系列</t>
    <rPh sb="2" eb="4">
      <t>ケイレツ</t>
    </rPh>
    <rPh sb="4" eb="6">
      <t>コベツ</t>
    </rPh>
    <rPh sb="6" eb="8">
      <t>シヒョウ</t>
    </rPh>
    <rPh sb="8" eb="10">
      <t>チョウキ</t>
    </rPh>
    <rPh sb="10" eb="13">
      <t>ジケイレツ</t>
    </rPh>
    <phoneticPr fontId="10"/>
  </si>
  <si>
    <t>一致系列個別指標長期時系列</t>
    <rPh sb="2" eb="4">
      <t>ケイレツ</t>
    </rPh>
    <rPh sb="4" eb="6">
      <t>コベツ</t>
    </rPh>
    <rPh sb="6" eb="8">
      <t>シヒョウ</t>
    </rPh>
    <rPh sb="8" eb="10">
      <t>チョウキ</t>
    </rPh>
    <rPh sb="10" eb="13">
      <t>ジケイレツ</t>
    </rPh>
    <phoneticPr fontId="10"/>
  </si>
  <si>
    <t>遅行系列個別指標長期時系列</t>
    <rPh sb="4" eb="6">
      <t>コベツ</t>
    </rPh>
    <rPh sb="6" eb="8">
      <t>シヒョウ</t>
    </rPh>
    <rPh sb="8" eb="10">
      <t>チョウキ</t>
    </rPh>
    <rPh sb="10" eb="13">
      <t>ジケイレツ</t>
    </rPh>
    <phoneticPr fontId="3"/>
  </si>
  <si>
    <t>年</t>
    <rPh sb="0" eb="1">
      <t>ネン</t>
    </rPh>
    <phoneticPr fontId="3"/>
  </si>
  <si>
    <t>1976年</t>
    <rPh sb="4" eb="5">
      <t>ネン</t>
    </rPh>
    <phoneticPr fontId="3"/>
  </si>
  <si>
    <t>1989年</t>
    <rPh sb="4" eb="5">
      <t>ネン</t>
    </rPh>
    <phoneticPr fontId="3"/>
  </si>
  <si>
    <t>1994年</t>
    <rPh sb="4" eb="5">
      <t>ネン</t>
    </rPh>
    <phoneticPr fontId="3"/>
  </si>
  <si>
    <t>国県比較（先行・一致・遅行）</t>
    <rPh sb="0" eb="1">
      <t>クニ</t>
    </rPh>
    <rPh sb="1" eb="2">
      <t>ケン</t>
    </rPh>
    <rPh sb="2" eb="4">
      <t>ヒカク</t>
    </rPh>
    <rPh sb="5" eb="7">
      <t>センコウ</t>
    </rPh>
    <rPh sb="8" eb="10">
      <t>イッチ</t>
    </rPh>
    <rPh sb="11" eb="13">
      <t>チコウ</t>
    </rPh>
    <phoneticPr fontId="3"/>
  </si>
  <si>
    <t>月別、移動平均(先行・一致・遅行）</t>
    <rPh sb="0" eb="2">
      <t>ツキベツ</t>
    </rPh>
    <rPh sb="3" eb="5">
      <t>イドウ</t>
    </rPh>
    <rPh sb="5" eb="7">
      <t>ヘイキン</t>
    </rPh>
    <rPh sb="8" eb="10">
      <t>センコウ</t>
    </rPh>
    <rPh sb="11" eb="13">
      <t>イッチ</t>
    </rPh>
    <rPh sb="14" eb="16">
      <t>チコウ</t>
    </rPh>
    <phoneticPr fontId="3"/>
  </si>
  <si>
    <t>先行指数・一致指数・遅行指数</t>
    <rPh sb="0" eb="2">
      <t>センコウ</t>
    </rPh>
    <rPh sb="2" eb="4">
      <t>シスウ</t>
    </rPh>
    <rPh sb="5" eb="7">
      <t>イッチ</t>
    </rPh>
    <rPh sb="7" eb="9">
      <t>シスウ</t>
    </rPh>
    <rPh sb="10" eb="12">
      <t>チコウ</t>
    </rPh>
    <rPh sb="12" eb="14">
      <t>シスウ</t>
    </rPh>
    <phoneticPr fontId="3"/>
  </si>
  <si>
    <t>2003年</t>
    <rPh sb="4" eb="5">
      <t>ネン</t>
    </rPh>
    <phoneticPr fontId="3"/>
  </si>
  <si>
    <t>2016年</t>
    <rPh sb="4" eb="5">
      <t>ネン</t>
    </rPh>
    <phoneticPr fontId="3"/>
  </si>
  <si>
    <t>2008年</t>
    <rPh sb="4" eb="5">
      <t>ネン</t>
    </rPh>
    <phoneticPr fontId="3"/>
  </si>
  <si>
    <t>国・県景気基準日付</t>
    <rPh sb="0" eb="1">
      <t>クニ</t>
    </rPh>
    <rPh sb="2" eb="3">
      <t>ケン</t>
    </rPh>
    <rPh sb="3" eb="5">
      <t>ケイキ</t>
    </rPh>
    <rPh sb="5" eb="7">
      <t>キジュン</t>
    </rPh>
    <rPh sb="7" eb="9">
      <t>ヒヅケ</t>
    </rPh>
    <phoneticPr fontId="3"/>
  </si>
  <si>
    <t>第6循環</t>
    <rPh sb="0" eb="1">
      <t>ダイ</t>
    </rPh>
    <rPh sb="2" eb="4">
      <t>ジュンカン</t>
    </rPh>
    <phoneticPr fontId="3"/>
  </si>
  <si>
    <t>兵庫CLI作成概要</t>
    <rPh sb="0" eb="2">
      <t>ヒョウゴ</t>
    </rPh>
    <rPh sb="5" eb="7">
      <t>サクセイ</t>
    </rPh>
    <rPh sb="7" eb="9">
      <t>ガイヨウ</t>
    </rPh>
    <phoneticPr fontId="3"/>
  </si>
  <si>
    <t>CLI統計表(県・全国）</t>
    <rPh sb="3" eb="5">
      <t>トウケイ</t>
    </rPh>
    <rPh sb="5" eb="6">
      <t>ヒョウ</t>
    </rPh>
    <rPh sb="7" eb="8">
      <t>ケン</t>
    </rPh>
    <rPh sb="9" eb="11">
      <t>ゼンコク</t>
    </rPh>
    <phoneticPr fontId="3"/>
  </si>
  <si>
    <t>2013年</t>
    <rPh sb="4" eb="5">
      <t>ネン</t>
    </rPh>
    <phoneticPr fontId="3"/>
  </si>
  <si>
    <t>兵庫CLI（景気先行指数）概要</t>
    <rPh sb="0" eb="2">
      <t>ヒョウゴ</t>
    </rPh>
    <rPh sb="6" eb="8">
      <t>ケイキ</t>
    </rPh>
    <rPh sb="8" eb="10">
      <t>センコウ</t>
    </rPh>
    <rPh sb="10" eb="12">
      <t>シスウ</t>
    </rPh>
    <rPh sb="13" eb="15">
      <t>ガイヨウ</t>
    </rPh>
    <phoneticPr fontId="3"/>
  </si>
  <si>
    <t>－</t>
    <phoneticPr fontId="3"/>
  </si>
  <si>
    <t>月次（原データ、季節調整済データ）、年次等</t>
    <rPh sb="0" eb="2">
      <t>ゲツジ</t>
    </rPh>
    <rPh sb="3" eb="4">
      <t>ゲン</t>
    </rPh>
    <rPh sb="8" eb="10">
      <t>キセツ</t>
    </rPh>
    <rPh sb="10" eb="12">
      <t>チョウセイ</t>
    </rPh>
    <rPh sb="12" eb="13">
      <t>ス</t>
    </rPh>
    <rPh sb="18" eb="20">
      <t>ネンジ</t>
    </rPh>
    <rPh sb="20" eb="21">
      <t>トウ</t>
    </rPh>
    <phoneticPr fontId="3"/>
  </si>
  <si>
    <t>月次原データ</t>
    <rPh sb="0" eb="2">
      <t>ゲツジ</t>
    </rPh>
    <rPh sb="2" eb="3">
      <t>ゲン</t>
    </rPh>
    <phoneticPr fontId="3"/>
  </si>
  <si>
    <t>1984年</t>
    <rPh sb="4" eb="5">
      <t>ネン</t>
    </rPh>
    <phoneticPr fontId="3"/>
  </si>
  <si>
    <t>C7実質百貨店販売額計算</t>
    <rPh sb="2" eb="4">
      <t>ジッシツ</t>
    </rPh>
    <rPh sb="10" eb="12">
      <t>ケイサン</t>
    </rPh>
    <phoneticPr fontId="10"/>
  </si>
  <si>
    <t>C8企業収益率計算</t>
    <phoneticPr fontId="3"/>
  </si>
  <si>
    <t>エコ景気</t>
    <rPh sb="2" eb="4">
      <t>ケイキ</t>
    </rPh>
    <phoneticPr fontId="9"/>
  </si>
  <si>
    <t>アベノミクス景気</t>
    <rPh sb="6" eb="8">
      <t>ケイキ</t>
    </rPh>
    <phoneticPr fontId="3"/>
  </si>
  <si>
    <t>円高不況</t>
    <rPh sb="0" eb="2">
      <t>エンダカ</t>
    </rPh>
    <rPh sb="2" eb="4">
      <t>フキョウ</t>
    </rPh>
    <phoneticPr fontId="3"/>
  </si>
  <si>
    <t>平成景気(バブル景気）</t>
    <rPh sb="0" eb="2">
      <t>ヘイセイ</t>
    </rPh>
    <rPh sb="2" eb="4">
      <t>ケイキ</t>
    </rPh>
    <rPh sb="8" eb="10">
      <t>ケイキ</t>
    </rPh>
    <phoneticPr fontId="9"/>
  </si>
  <si>
    <r>
      <t>バブル崩壊</t>
    </r>
    <r>
      <rPr>
        <sz val="10"/>
        <rFont val="ＭＳ Ｐゴシック"/>
        <family val="3"/>
        <charset val="128"/>
      </rPr>
      <t>(第1次平成不況）</t>
    </r>
    <rPh sb="3" eb="5">
      <t>ホウカイ</t>
    </rPh>
    <rPh sb="6" eb="7">
      <t>ダイ</t>
    </rPh>
    <rPh sb="8" eb="9">
      <t>ツギ</t>
    </rPh>
    <rPh sb="9" eb="11">
      <t>ヘイセイ</t>
    </rPh>
    <rPh sb="11" eb="13">
      <t>フキョウ</t>
    </rPh>
    <phoneticPr fontId="9"/>
  </si>
  <si>
    <r>
      <t>金融不安</t>
    </r>
    <r>
      <rPr>
        <sz val="10"/>
        <rFont val="ＭＳ Ｐゴシック"/>
        <family val="3"/>
        <charset val="128"/>
      </rPr>
      <t>(第2次平成不況）</t>
    </r>
    <rPh sb="0" eb="2">
      <t>キンユウ</t>
    </rPh>
    <rPh sb="2" eb="4">
      <t>フアン</t>
    </rPh>
    <rPh sb="5" eb="6">
      <t>ダイ</t>
    </rPh>
    <rPh sb="7" eb="8">
      <t>ツギ</t>
    </rPh>
    <rPh sb="8" eb="10">
      <t>ヘイセイ</t>
    </rPh>
    <rPh sb="10" eb="12">
      <t>フキョウ</t>
    </rPh>
    <phoneticPr fontId="9"/>
  </si>
  <si>
    <r>
      <t>ITﾊﾞﾌﾞﾙ崩壊</t>
    </r>
    <r>
      <rPr>
        <sz val="10"/>
        <rFont val="ＭＳ Ｐゴシック"/>
        <family val="3"/>
        <charset val="128"/>
      </rPr>
      <t>(第3次平成不況)</t>
    </r>
    <rPh sb="7" eb="9">
      <t>ホウカイ</t>
    </rPh>
    <rPh sb="10" eb="11">
      <t>ダイ</t>
    </rPh>
    <rPh sb="12" eb="13">
      <t>ツギ</t>
    </rPh>
    <rPh sb="13" eb="15">
      <t>ヘイセイ</t>
    </rPh>
    <rPh sb="15" eb="17">
      <t>フキョウ</t>
    </rPh>
    <phoneticPr fontId="3"/>
  </si>
  <si>
    <t>ITバブル景気</t>
    <rPh sb="5" eb="7">
      <t>ケイキ</t>
    </rPh>
    <phoneticPr fontId="9"/>
  </si>
  <si>
    <t>経 済 事 象</t>
    <rPh sb="0" eb="1">
      <t>ヘ</t>
    </rPh>
    <rPh sb="2" eb="3">
      <t>スミ</t>
    </rPh>
    <rPh sb="4" eb="5">
      <t>コト</t>
    </rPh>
    <rPh sb="6" eb="7">
      <t>ゾウ</t>
    </rPh>
    <phoneticPr fontId="9"/>
  </si>
  <si>
    <t>金融危機（リーマンショック）</t>
    <rPh sb="0" eb="2">
      <t>キンユウ</t>
    </rPh>
    <rPh sb="2" eb="4">
      <t>キキ</t>
    </rPh>
    <phoneticPr fontId="9"/>
  </si>
  <si>
    <t>ニクソンショック</t>
    <phoneticPr fontId="3"/>
  </si>
  <si>
    <t>第1次石油危機</t>
    <rPh sb="0" eb="1">
      <t>ダイ</t>
    </rPh>
    <rPh sb="2" eb="3">
      <t>ツギ</t>
    </rPh>
    <rPh sb="3" eb="5">
      <t>セキユ</t>
    </rPh>
    <rPh sb="5" eb="7">
      <t>キキ</t>
    </rPh>
    <phoneticPr fontId="3"/>
  </si>
  <si>
    <t>安定成長景気（省エネ景気）</t>
    <rPh sb="0" eb="2">
      <t>アンテイ</t>
    </rPh>
    <rPh sb="2" eb="4">
      <t>セイチョウ</t>
    </rPh>
    <rPh sb="4" eb="6">
      <t>ケイキ</t>
    </rPh>
    <rPh sb="7" eb="8">
      <t>ショウ</t>
    </rPh>
    <rPh sb="10" eb="12">
      <t>ケイキ</t>
    </rPh>
    <phoneticPr fontId="9"/>
  </si>
  <si>
    <t>第2次石油危機</t>
    <rPh sb="0" eb="1">
      <t>ダイ</t>
    </rPh>
    <rPh sb="2" eb="3">
      <t>ツギ</t>
    </rPh>
    <rPh sb="3" eb="5">
      <t>セキユ</t>
    </rPh>
    <rPh sb="5" eb="7">
      <t>キキ</t>
    </rPh>
    <phoneticPr fontId="3"/>
  </si>
  <si>
    <t>さざなみ景気（カンフル景気）</t>
    <rPh sb="4" eb="6">
      <t>ケイキ</t>
    </rPh>
    <rPh sb="11" eb="13">
      <t>ケイキ</t>
    </rPh>
    <phoneticPr fontId="9"/>
  </si>
  <si>
    <t>全国ＣＩ（平成27年=100）</t>
    <rPh sb="0" eb="2">
      <t>ゼンコク</t>
    </rPh>
    <rPh sb="5" eb="7">
      <t>ヘイセイ</t>
    </rPh>
    <rPh sb="9" eb="10">
      <t>ネン</t>
    </rPh>
    <phoneticPr fontId="3"/>
  </si>
  <si>
    <t>悪化</t>
    <rPh sb="0" eb="2">
      <t>アッカ</t>
    </rPh>
    <phoneticPr fontId="3"/>
  </si>
  <si>
    <t>景気の山</t>
    <rPh sb="0" eb="2">
      <t>ケイキ</t>
    </rPh>
    <rPh sb="3" eb="4">
      <t>ヤマ</t>
    </rPh>
    <phoneticPr fontId="3"/>
  </si>
  <si>
    <t>景気の谷</t>
    <rPh sb="0" eb="2">
      <t>ケイキ</t>
    </rPh>
    <rPh sb="3" eb="4">
      <t>タニ</t>
    </rPh>
    <phoneticPr fontId="3"/>
  </si>
  <si>
    <t>兵庫CI・全国CI</t>
    <rPh sb="0" eb="2">
      <t>ヒョウゴ</t>
    </rPh>
    <rPh sb="5" eb="7">
      <t>ゼンコク</t>
    </rPh>
    <phoneticPr fontId="3"/>
  </si>
  <si>
    <t>県先行指数</t>
    <rPh sb="0" eb="1">
      <t>ケン</t>
    </rPh>
    <rPh sb="1" eb="3">
      <t>センコウ</t>
    </rPh>
    <rPh sb="3" eb="5">
      <t>シスウ</t>
    </rPh>
    <phoneticPr fontId="3"/>
  </si>
  <si>
    <t>県一致指数</t>
    <rPh sb="0" eb="1">
      <t>ケン</t>
    </rPh>
    <rPh sb="1" eb="3">
      <t>イッチ</t>
    </rPh>
    <rPh sb="3" eb="5">
      <t>シスウ</t>
    </rPh>
    <phoneticPr fontId="3"/>
  </si>
  <si>
    <t>県遅行指数</t>
    <rPh sb="0" eb="1">
      <t>ケン</t>
    </rPh>
    <rPh sb="1" eb="3">
      <t>チコウ</t>
    </rPh>
    <rPh sb="3" eb="5">
      <t>シスウ</t>
    </rPh>
    <phoneticPr fontId="3"/>
  </si>
  <si>
    <t>改善</t>
    <rPh sb="0" eb="2">
      <t>カイゼン</t>
    </rPh>
    <phoneticPr fontId="3"/>
  </si>
  <si>
    <t>足踏み</t>
    <rPh sb="0" eb="1">
      <t>アシ</t>
    </rPh>
    <rPh sb="1" eb="2">
      <t>ブ</t>
    </rPh>
    <phoneticPr fontId="3"/>
  </si>
  <si>
    <t>下方への局面変化</t>
    <rPh sb="0" eb="2">
      <t>カホウ</t>
    </rPh>
    <rPh sb="4" eb="6">
      <t>キョクメン</t>
    </rPh>
    <rPh sb="6" eb="8">
      <t>ヘンカ</t>
    </rPh>
    <phoneticPr fontId="3"/>
  </si>
  <si>
    <t>下げ止まり</t>
    <rPh sb="0" eb="1">
      <t>サ</t>
    </rPh>
    <rPh sb="2" eb="3">
      <t>ド</t>
    </rPh>
    <phoneticPr fontId="3"/>
  </si>
  <si>
    <t>上方への局面変化</t>
    <rPh sb="0" eb="2">
      <t>ジョウホウ</t>
    </rPh>
    <rPh sb="4" eb="6">
      <t>キョクメン</t>
    </rPh>
    <rPh sb="6" eb="8">
      <t>ヘンカ</t>
    </rPh>
    <phoneticPr fontId="3"/>
  </si>
  <si>
    <t>下げ止まり</t>
    <rPh sb="0" eb="1">
      <t>サ</t>
    </rPh>
    <rPh sb="2" eb="3">
      <t>ト</t>
    </rPh>
    <phoneticPr fontId="3"/>
  </si>
  <si>
    <t>局面変化</t>
    <rPh sb="0" eb="2">
      <t>キョクメン</t>
    </rPh>
    <rPh sb="2" eb="4">
      <t>ヘンカ</t>
    </rPh>
    <phoneticPr fontId="3"/>
  </si>
  <si>
    <t>年月</t>
    <rPh sb="0" eb="1">
      <t>ネン</t>
    </rPh>
    <rPh sb="1" eb="2">
      <t>ツキ</t>
    </rPh>
    <phoneticPr fontId="3"/>
  </si>
  <si>
    <t>兵庫CLI（景気先行指数）の概要</t>
    <rPh sb="14" eb="16">
      <t>ガイヨウ</t>
    </rPh>
    <phoneticPr fontId="19"/>
  </si>
  <si>
    <t>関西学院大学産業研究所・兵庫県</t>
    <rPh sb="0" eb="2">
      <t>カンサイ</t>
    </rPh>
    <rPh sb="2" eb="4">
      <t>ガクイン</t>
    </rPh>
    <rPh sb="4" eb="6">
      <t>ダイガク</t>
    </rPh>
    <rPh sb="6" eb="8">
      <t>サンギョウ</t>
    </rPh>
    <rPh sb="8" eb="11">
      <t>ケンキュウショ</t>
    </rPh>
    <rPh sb="12" eb="15">
      <t>ヒョウゴケン</t>
    </rPh>
    <phoneticPr fontId="3"/>
  </si>
  <si>
    <t>CLI参考長期統計表(県・全国）</t>
    <rPh sb="3" eb="5">
      <t>サンコウ</t>
    </rPh>
    <rPh sb="5" eb="7">
      <t>チョウキ</t>
    </rPh>
    <rPh sb="7" eb="9">
      <t>トウケイ</t>
    </rPh>
    <rPh sb="9" eb="10">
      <t>ヒョウ</t>
    </rPh>
    <rPh sb="11" eb="12">
      <t>ケン</t>
    </rPh>
    <rPh sb="13" eb="15">
      <t>ゼンコク</t>
    </rPh>
    <phoneticPr fontId="3"/>
  </si>
  <si>
    <t>2013年1月からトレンド推計</t>
    <rPh sb="4" eb="5">
      <t>ネン</t>
    </rPh>
    <rPh sb="6" eb="7">
      <t>ガツ</t>
    </rPh>
    <rPh sb="13" eb="15">
      <t>スイケイ</t>
    </rPh>
    <phoneticPr fontId="3"/>
  </si>
  <si>
    <t>グラフ作成データ(9～14）</t>
    <rPh sb="3" eb="5">
      <t>サクセイ</t>
    </rPh>
    <phoneticPr fontId="3"/>
  </si>
  <si>
    <t>長期トレンド推計終了</t>
    <rPh sb="0" eb="2">
      <t>チョウキ</t>
    </rPh>
    <rPh sb="6" eb="8">
      <t>スイケイ</t>
    </rPh>
    <rPh sb="8" eb="10">
      <t>シュウリョウ</t>
    </rPh>
    <phoneticPr fontId="3"/>
  </si>
  <si>
    <t>基調判断　2008年4月～</t>
    <rPh sb="0" eb="2">
      <t>キチョウ</t>
    </rPh>
    <rPh sb="2" eb="4">
      <t>ハンダン</t>
    </rPh>
    <rPh sb="9" eb="10">
      <t>ネン</t>
    </rPh>
    <rPh sb="11" eb="12">
      <t>ガツ</t>
    </rPh>
    <phoneticPr fontId="3"/>
  </si>
  <si>
    <t>景気の山・谷、経済事象</t>
    <rPh sb="0" eb="2">
      <t>ケイキ</t>
    </rPh>
    <rPh sb="3" eb="4">
      <t>ヤマ</t>
    </rPh>
    <rPh sb="5" eb="6">
      <t>タニ</t>
    </rPh>
    <rPh sb="7" eb="9">
      <t>ケイザイ</t>
    </rPh>
    <rPh sb="9" eb="11">
      <t>ジショウ</t>
    </rPh>
    <phoneticPr fontId="3"/>
  </si>
  <si>
    <t>(注）兵庫CLI（関西学院大学産業研究所ホームページ）　　http://192.218.163.168/HYOGO-CLI/</t>
    <rPh sb="1" eb="2">
      <t>チュウ</t>
    </rPh>
    <rPh sb="3" eb="5">
      <t>ヒョウゴ</t>
    </rPh>
    <rPh sb="9" eb="11">
      <t>カンサイ</t>
    </rPh>
    <rPh sb="11" eb="13">
      <t>ガクイン</t>
    </rPh>
    <rPh sb="13" eb="15">
      <t>ダイガク</t>
    </rPh>
    <rPh sb="15" eb="17">
      <t>サンギョウ</t>
    </rPh>
    <rPh sb="17" eb="20">
      <t>ケンキュウショ</t>
    </rPh>
    <phoneticPr fontId="3"/>
  </si>
  <si>
    <t>関西学院大学、兵庫県推計</t>
    <rPh sb="0" eb="2">
      <t>カンサイ</t>
    </rPh>
    <rPh sb="2" eb="4">
      <t>ガクイン</t>
    </rPh>
    <rPh sb="4" eb="6">
      <t>ダイガク</t>
    </rPh>
    <rPh sb="7" eb="10">
      <t>ヒョウゴケン</t>
    </rPh>
    <rPh sb="10" eb="12">
      <t>スイケイ</t>
    </rPh>
    <phoneticPr fontId="3"/>
  </si>
  <si>
    <t>日本列島改造景気</t>
    <rPh sb="0" eb="2">
      <t>ニホン</t>
    </rPh>
    <rPh sb="2" eb="4">
      <t>レットウ</t>
    </rPh>
    <rPh sb="4" eb="6">
      <t>カイゾウ</t>
    </rPh>
    <rPh sb="6" eb="8">
      <t>ケイキ</t>
    </rPh>
    <phoneticPr fontId="9"/>
  </si>
  <si>
    <t>標準偏差</t>
    <rPh sb="0" eb="2">
      <t>ヒョウジュン</t>
    </rPh>
    <rPh sb="2" eb="4">
      <t>ヘンサ</t>
    </rPh>
    <phoneticPr fontId="26"/>
  </si>
  <si>
    <t>３か月後方</t>
    <rPh sb="2" eb="3">
      <t>ゲツ</t>
    </rPh>
    <rPh sb="3" eb="5">
      <t>コウホウ</t>
    </rPh>
    <phoneticPr fontId="25"/>
  </si>
  <si>
    <t>３か月後方移動</t>
    <rPh sb="2" eb="3">
      <t>ゲツ</t>
    </rPh>
    <rPh sb="3" eb="5">
      <t>コウホウ</t>
    </rPh>
    <rPh sb="5" eb="7">
      <t>イドウ</t>
    </rPh>
    <phoneticPr fontId="25"/>
  </si>
  <si>
    <t>５か月後方</t>
    <rPh sb="2" eb="3">
      <t>ゲツ</t>
    </rPh>
    <rPh sb="3" eb="5">
      <t>コウホウ</t>
    </rPh>
    <phoneticPr fontId="25"/>
  </si>
  <si>
    <t>５か月後方移動</t>
    <rPh sb="2" eb="3">
      <t>ゲツ</t>
    </rPh>
    <rPh sb="3" eb="5">
      <t>コウホウ</t>
    </rPh>
    <rPh sb="5" eb="7">
      <t>イドウ</t>
    </rPh>
    <phoneticPr fontId="25"/>
  </si>
  <si>
    <t>ＣＩ</t>
    <phoneticPr fontId="26"/>
  </si>
  <si>
    <t>前月差</t>
    <rPh sb="0" eb="2">
      <t>ゼンゲツ</t>
    </rPh>
    <rPh sb="2" eb="3">
      <t>サ</t>
    </rPh>
    <phoneticPr fontId="26"/>
  </si>
  <si>
    <t>符号</t>
    <rPh sb="0" eb="2">
      <t>フゴウ</t>
    </rPh>
    <phoneticPr fontId="26"/>
  </si>
  <si>
    <t>移動平均</t>
    <rPh sb="0" eb="2">
      <t>イドウ</t>
    </rPh>
    <rPh sb="2" eb="4">
      <t>ヘイキン</t>
    </rPh>
    <phoneticPr fontId="25"/>
  </si>
  <si>
    <t>平均前月差</t>
    <rPh sb="0" eb="2">
      <t>ヘイキン</t>
    </rPh>
    <rPh sb="2" eb="4">
      <t>ゼンゲツ</t>
    </rPh>
    <rPh sb="4" eb="5">
      <t>サ</t>
    </rPh>
    <phoneticPr fontId="25"/>
  </si>
  <si>
    <t>前月差２か月計</t>
    <rPh sb="0" eb="2">
      <t>ゼンゲツ</t>
    </rPh>
    <rPh sb="2" eb="3">
      <t>サ</t>
    </rPh>
    <rPh sb="5" eb="6">
      <t>ゲツ</t>
    </rPh>
    <rPh sb="6" eb="7">
      <t>ケイ</t>
    </rPh>
    <phoneticPr fontId="25"/>
  </si>
  <si>
    <t>前月差３か月計</t>
    <rPh sb="0" eb="2">
      <t>ゼンゲツ</t>
    </rPh>
    <rPh sb="2" eb="3">
      <t>サ</t>
    </rPh>
    <rPh sb="5" eb="6">
      <t>ゲツ</t>
    </rPh>
    <rPh sb="6" eb="7">
      <t>ケイ</t>
    </rPh>
    <phoneticPr fontId="25"/>
  </si>
  <si>
    <t>　基調判断（括弧書きは前月踏襲）</t>
    <rPh sb="1" eb="3">
      <t>キチョウ</t>
    </rPh>
    <rPh sb="3" eb="5">
      <t>ハンダン</t>
    </rPh>
    <rPh sb="6" eb="8">
      <t>カッコ</t>
    </rPh>
    <rPh sb="8" eb="9">
      <t>カ</t>
    </rPh>
    <rPh sb="11" eb="13">
      <t>ゼンゲツ</t>
    </rPh>
    <rPh sb="13" eb="15">
      <t>トウシュウ</t>
    </rPh>
    <phoneticPr fontId="26"/>
  </si>
  <si>
    <t>H30.2月判断基準改定後の基調判断（H29.12月報作成時のCI等で設定したもの｡公表基調判断とは異なる）↓</t>
    <rPh sb="5" eb="6">
      <t>ガツ</t>
    </rPh>
    <rPh sb="6" eb="8">
      <t>ハンダン</t>
    </rPh>
    <rPh sb="8" eb="10">
      <t>キジュン</t>
    </rPh>
    <rPh sb="10" eb="12">
      <t>カイテイ</t>
    </rPh>
    <rPh sb="12" eb="13">
      <t>ゴ</t>
    </rPh>
    <rPh sb="14" eb="16">
      <t>キチョウ</t>
    </rPh>
    <rPh sb="16" eb="18">
      <t>ハンダン</t>
    </rPh>
    <rPh sb="25" eb="27">
      <t>ゲッポウ</t>
    </rPh>
    <rPh sb="27" eb="30">
      <t>サクセイジ</t>
    </rPh>
    <rPh sb="33" eb="34">
      <t>トウ</t>
    </rPh>
    <rPh sb="35" eb="37">
      <t>セッテイ</t>
    </rPh>
    <rPh sb="42" eb="44">
      <t>コウヒョウ</t>
    </rPh>
    <rPh sb="44" eb="46">
      <t>キチョウ</t>
    </rPh>
    <rPh sb="46" eb="48">
      <t>ハンダン</t>
    </rPh>
    <rPh sb="50" eb="51">
      <t>コト</t>
    </rPh>
    <phoneticPr fontId="26"/>
  </si>
  <si>
    <t>左記判断に至った理由</t>
    <rPh sb="0" eb="2">
      <t>サキ</t>
    </rPh>
    <rPh sb="2" eb="4">
      <t>ハンダン</t>
    </rPh>
    <rPh sb="5" eb="6">
      <t>イタ</t>
    </rPh>
    <rPh sb="8" eb="10">
      <t>リユウ</t>
    </rPh>
    <phoneticPr fontId="26"/>
  </si>
  <si>
    <t>H21</t>
    <phoneticPr fontId="26"/>
  </si>
  <si>
    <t>悪化</t>
    <rPh sb="0" eb="2">
      <t>アッカ</t>
    </rPh>
    <phoneticPr fontId="26"/>
  </si>
  <si>
    <t>３か月以上連続して、３か月後方移動平均が下降</t>
    <rPh sb="2" eb="3">
      <t>ツキ</t>
    </rPh>
    <rPh sb="3" eb="5">
      <t>イジョウ</t>
    </rPh>
    <rPh sb="5" eb="7">
      <t>レンゾク</t>
    </rPh>
    <rPh sb="12" eb="13">
      <t>ツキ</t>
    </rPh>
    <rPh sb="13" eb="15">
      <t>コウホウ</t>
    </rPh>
    <rPh sb="15" eb="17">
      <t>イドウ</t>
    </rPh>
    <rPh sb="17" eb="19">
      <t>ヘイキン</t>
    </rPh>
    <rPh sb="20" eb="22">
      <t>カコウ</t>
    </rPh>
    <phoneticPr fontId="26"/>
  </si>
  <si>
    <t>　　　　　〃</t>
    <phoneticPr fontId="26"/>
  </si>
  <si>
    <t>（悪化）</t>
    <rPh sb="1" eb="3">
      <t>アッカ</t>
    </rPh>
    <phoneticPr fontId="26"/>
  </si>
  <si>
    <t>「基調判断の基準」のいずれにも該当せず</t>
    <rPh sb="1" eb="3">
      <t>キチョウ</t>
    </rPh>
    <rPh sb="3" eb="5">
      <t>ハンダン</t>
    </rPh>
    <rPh sb="6" eb="8">
      <t>キジュン</t>
    </rPh>
    <rPh sb="15" eb="17">
      <t>ガイトウ</t>
    </rPh>
    <phoneticPr fontId="26"/>
  </si>
  <si>
    <t>下げ止まり</t>
    <rPh sb="0" eb="1">
      <t>サ</t>
    </rPh>
    <rPh sb="2" eb="3">
      <t>ド</t>
    </rPh>
    <phoneticPr fontId="26"/>
  </si>
  <si>
    <t>３か月後方移動平均前月差の累計が、その一標準偏差を超過</t>
    <rPh sb="2" eb="3">
      <t>ツキ</t>
    </rPh>
    <rPh sb="3" eb="5">
      <t>コウホウ</t>
    </rPh>
    <rPh sb="5" eb="7">
      <t>イドウ</t>
    </rPh>
    <rPh sb="7" eb="9">
      <t>ヘイキン</t>
    </rPh>
    <rPh sb="9" eb="11">
      <t>ゼンゲツ</t>
    </rPh>
    <rPh sb="11" eb="12">
      <t>サ</t>
    </rPh>
    <rPh sb="13" eb="15">
      <t>ルイケイ</t>
    </rPh>
    <rPh sb="19" eb="20">
      <t>イチ</t>
    </rPh>
    <rPh sb="20" eb="22">
      <t>ヒョウジュン</t>
    </rPh>
    <rPh sb="22" eb="24">
      <t>ヘンサ</t>
    </rPh>
    <rPh sb="25" eb="27">
      <t>チョウカ</t>
    </rPh>
    <phoneticPr fontId="26"/>
  </si>
  <si>
    <t>上方への局面変化</t>
    <rPh sb="0" eb="2">
      <t>ジョウホウ</t>
    </rPh>
    <rPh sb="4" eb="6">
      <t>キョクメン</t>
    </rPh>
    <rPh sb="6" eb="8">
      <t>ヘンカ</t>
    </rPh>
    <phoneticPr fontId="26"/>
  </si>
  <si>
    <t>７か月後方移動平均前月差の累計が、その一標準偏差を超過</t>
    <rPh sb="2" eb="3">
      <t>ゲツ</t>
    </rPh>
    <rPh sb="3" eb="5">
      <t>コウホウ</t>
    </rPh>
    <rPh sb="5" eb="7">
      <t>イドウ</t>
    </rPh>
    <rPh sb="7" eb="9">
      <t>ヘイキン</t>
    </rPh>
    <rPh sb="9" eb="11">
      <t>ゼンゲツ</t>
    </rPh>
    <rPh sb="11" eb="12">
      <t>サ</t>
    </rPh>
    <rPh sb="13" eb="15">
      <t>ルイケイ</t>
    </rPh>
    <rPh sb="19" eb="20">
      <t>イチ</t>
    </rPh>
    <rPh sb="20" eb="22">
      <t>ヒョウジュン</t>
    </rPh>
    <rPh sb="22" eb="24">
      <t>ヘンサ</t>
    </rPh>
    <rPh sb="25" eb="27">
      <t>チョウカ</t>
    </rPh>
    <phoneticPr fontId="26"/>
  </si>
  <si>
    <t>改善</t>
    <rPh sb="0" eb="2">
      <t>カイゼン</t>
    </rPh>
    <phoneticPr fontId="26"/>
  </si>
  <si>
    <t>３か月以上連続して、３か月後方移動平均が上昇</t>
    <rPh sb="2" eb="3">
      <t>ゲツ</t>
    </rPh>
    <rPh sb="3" eb="5">
      <t>イジョウ</t>
    </rPh>
    <rPh sb="5" eb="7">
      <t>レンゾク</t>
    </rPh>
    <rPh sb="20" eb="22">
      <t>ジョウショウ</t>
    </rPh>
    <phoneticPr fontId="26"/>
  </si>
  <si>
    <t>H22</t>
    <phoneticPr fontId="26"/>
  </si>
  <si>
    <t>（改善）</t>
    <rPh sb="1" eb="3">
      <t>カイゼン</t>
    </rPh>
    <phoneticPr fontId="26"/>
  </si>
  <si>
    <t>H23</t>
    <phoneticPr fontId="26"/>
  </si>
  <si>
    <t>H24</t>
    <phoneticPr fontId="26"/>
  </si>
  <si>
    <t>足踏み</t>
    <rPh sb="0" eb="2">
      <t>アシブ</t>
    </rPh>
    <phoneticPr fontId="26"/>
  </si>
  <si>
    <t>下方への局面変化</t>
    <rPh sb="0" eb="2">
      <t>カホウ</t>
    </rPh>
    <rPh sb="4" eb="6">
      <t>キョクメン</t>
    </rPh>
    <rPh sb="6" eb="8">
      <t>ヘンカ</t>
    </rPh>
    <phoneticPr fontId="26"/>
  </si>
  <si>
    <t>H25</t>
    <phoneticPr fontId="26"/>
  </si>
  <si>
    <t>H30.2月判断基準改定後の基調判断（H29.12月報作成時のCI等で設定したもの｡公表基調判断とは異なる）↓</t>
    <rPh sb="5" eb="6">
      <t>ガツ</t>
    </rPh>
    <rPh sb="6" eb="8">
      <t>ハンダン</t>
    </rPh>
    <rPh sb="8" eb="10">
      <t>キジュン</t>
    </rPh>
    <rPh sb="10" eb="12">
      <t>カイテイ</t>
    </rPh>
    <rPh sb="12" eb="13">
      <t>ゴ</t>
    </rPh>
    <rPh sb="14" eb="16">
      <t>キチョウ</t>
    </rPh>
    <rPh sb="16" eb="18">
      <t>ハンダン</t>
    </rPh>
    <phoneticPr fontId="26"/>
  </si>
  <si>
    <t>基準の基調判断</t>
    <rPh sb="0" eb="2">
      <t>キジュン</t>
    </rPh>
    <rPh sb="3" eb="5">
      <t>キチョウ</t>
    </rPh>
    <rPh sb="5" eb="7">
      <t>ハンダン</t>
    </rPh>
    <phoneticPr fontId="26"/>
  </si>
  <si>
    <t>H26</t>
    <phoneticPr fontId="26"/>
  </si>
  <si>
    <t>足踏み</t>
    <rPh sb="0" eb="1">
      <t>アシ</t>
    </rPh>
    <rPh sb="1" eb="2">
      <t>ブ</t>
    </rPh>
    <phoneticPr fontId="26"/>
  </si>
  <si>
    <t>横ばい局面(下方への局面変化)</t>
    <rPh sb="0" eb="1">
      <t>ヨコ</t>
    </rPh>
    <rPh sb="3" eb="5">
      <t>キョクメン</t>
    </rPh>
    <rPh sb="6" eb="8">
      <t>カホウ</t>
    </rPh>
    <rPh sb="10" eb="12">
      <t>キョクメン</t>
    </rPh>
    <rPh sb="12" eb="14">
      <t>ヘンカ</t>
    </rPh>
    <phoneticPr fontId="26"/>
  </si>
  <si>
    <t>（足踏み）</t>
    <rPh sb="1" eb="2">
      <t>アシ</t>
    </rPh>
    <rPh sb="2" eb="3">
      <t>ブ</t>
    </rPh>
    <phoneticPr fontId="26"/>
  </si>
  <si>
    <t>（横ばい局面(下方への局面変化)）</t>
    <rPh sb="1" eb="2">
      <t>ヨコ</t>
    </rPh>
    <rPh sb="4" eb="6">
      <t>キョクメン</t>
    </rPh>
    <rPh sb="7" eb="9">
      <t>カホウ</t>
    </rPh>
    <rPh sb="11" eb="13">
      <t>キョクメン</t>
    </rPh>
    <rPh sb="13" eb="15">
      <t>ヘンカ</t>
    </rPh>
    <phoneticPr fontId="26"/>
  </si>
  <si>
    <t>３か月以上連続して、３か月後方移動平均が上昇</t>
  </si>
  <si>
    <t>H27</t>
    <phoneticPr fontId="26"/>
  </si>
  <si>
    <t>３か月以上連続して、３か月後方移動平均が上昇、当月の前月差の符号がプラス</t>
    <rPh sb="23" eb="25">
      <t>トウゲツ</t>
    </rPh>
    <rPh sb="26" eb="28">
      <t>ゼンゲツ</t>
    </rPh>
    <rPh sb="28" eb="29">
      <t>サ</t>
    </rPh>
    <rPh sb="30" eb="32">
      <t>フゴウ</t>
    </rPh>
    <phoneticPr fontId="26"/>
  </si>
  <si>
    <t>３か月後方移動平均前月差の符号がマイナスに変化し、前月差が一標準偏差を超過、当月の前月差の符号がマイナス</t>
    <rPh sb="2" eb="3">
      <t>ツキ</t>
    </rPh>
    <rPh sb="3" eb="5">
      <t>コウホウ</t>
    </rPh>
    <rPh sb="5" eb="7">
      <t>イドウ</t>
    </rPh>
    <rPh sb="7" eb="9">
      <t>ヘイキン</t>
    </rPh>
    <rPh sb="9" eb="11">
      <t>ゼンゲツ</t>
    </rPh>
    <rPh sb="11" eb="12">
      <t>サ</t>
    </rPh>
    <rPh sb="13" eb="15">
      <t>フゴウ</t>
    </rPh>
    <rPh sb="21" eb="23">
      <t>ヘンカ</t>
    </rPh>
    <rPh sb="25" eb="27">
      <t>ゼンゲツ</t>
    </rPh>
    <rPh sb="27" eb="28">
      <t>サ</t>
    </rPh>
    <rPh sb="29" eb="30">
      <t>イチ</t>
    </rPh>
    <rPh sb="30" eb="32">
      <t>ヒョウジュン</t>
    </rPh>
    <rPh sb="32" eb="34">
      <t>ヘンサ</t>
    </rPh>
    <rPh sb="35" eb="37">
      <t>チョウカ</t>
    </rPh>
    <rPh sb="38" eb="40">
      <t>トウゲツ</t>
    </rPh>
    <rPh sb="41" eb="43">
      <t>ゼンゲツ</t>
    </rPh>
    <rPh sb="43" eb="44">
      <t>サ</t>
    </rPh>
    <rPh sb="45" eb="47">
      <t>フゴウ</t>
    </rPh>
    <phoneticPr fontId="26"/>
  </si>
  <si>
    <t>横ばい局面(下方への局面変化)</t>
    <rPh sb="0" eb="1">
      <t>ヨコ</t>
    </rPh>
    <rPh sb="3" eb="5">
      <t>キョクメン</t>
    </rPh>
    <rPh sb="6" eb="8">
      <t>カホウ</t>
    </rPh>
    <rPh sb="10" eb="12">
      <t>キョクメン</t>
    </rPh>
    <rPh sb="12" eb="14">
      <t>ヘンカ</t>
    </rPh>
    <phoneticPr fontId="3"/>
  </si>
  <si>
    <t>３か月以上連続して、３か月後方移動平均が下降、当月の前月差の符号がマイナス</t>
    <rPh sb="20" eb="22">
      <t>カコウ</t>
    </rPh>
    <phoneticPr fontId="3"/>
  </si>
  <si>
    <t>(横ばい局面(下方への局面変化))</t>
    <rPh sb="1" eb="2">
      <t>ヨコ</t>
    </rPh>
    <rPh sb="4" eb="6">
      <t>キョクメン</t>
    </rPh>
    <rPh sb="7" eb="9">
      <t>カホウ</t>
    </rPh>
    <rPh sb="11" eb="13">
      <t>キョクメン</t>
    </rPh>
    <rPh sb="13" eb="15">
      <t>ヘンカ</t>
    </rPh>
    <phoneticPr fontId="3"/>
  </si>
  <si>
    <t>H28</t>
    <phoneticPr fontId="26"/>
  </si>
  <si>
    <t>(悪化)</t>
    <rPh sb="1" eb="3">
      <t>アッカ</t>
    </rPh>
    <phoneticPr fontId="3"/>
  </si>
  <si>
    <t>H29</t>
    <phoneticPr fontId="26"/>
  </si>
  <si>
    <t>横ばい局面(上方への局面変化)</t>
    <rPh sb="0" eb="1">
      <t>ヨコ</t>
    </rPh>
    <rPh sb="3" eb="5">
      <t>キョクメン</t>
    </rPh>
    <rPh sb="6" eb="8">
      <t>カミガタ</t>
    </rPh>
    <rPh sb="10" eb="12">
      <t>キョクメン</t>
    </rPh>
    <rPh sb="12" eb="14">
      <t>ヘンカ</t>
    </rPh>
    <phoneticPr fontId="26"/>
  </si>
  <si>
    <t>横ばい局面(上方への局面変化)</t>
    <rPh sb="0" eb="1">
      <t>ヨコ</t>
    </rPh>
    <rPh sb="3" eb="5">
      <t>キョクメン</t>
    </rPh>
    <rPh sb="6" eb="8">
      <t>カミガタ</t>
    </rPh>
    <rPh sb="10" eb="12">
      <t>キョクメン</t>
    </rPh>
    <rPh sb="12" eb="14">
      <t>ヘンカ</t>
    </rPh>
    <phoneticPr fontId="3"/>
  </si>
  <si>
    <t>(横ばい局面(上方への局面変化))</t>
    <rPh sb="1" eb="2">
      <t>ヨコ</t>
    </rPh>
    <rPh sb="4" eb="6">
      <t>キョクメン</t>
    </rPh>
    <rPh sb="7" eb="9">
      <t>カミガタ</t>
    </rPh>
    <rPh sb="11" eb="13">
      <t>キョクメン</t>
    </rPh>
    <rPh sb="13" eb="15">
      <t>ヘンカ</t>
    </rPh>
    <phoneticPr fontId="3"/>
  </si>
  <si>
    <t>（横ばい局面(上方への局面変化)）</t>
    <rPh sb="1" eb="2">
      <t>ヨコ</t>
    </rPh>
    <rPh sb="4" eb="6">
      <t>キョクメン</t>
    </rPh>
    <rPh sb="7" eb="9">
      <t>カミガタ</t>
    </rPh>
    <rPh sb="11" eb="13">
      <t>キョクメン</t>
    </rPh>
    <rPh sb="13" eb="15">
      <t>ヘンカ</t>
    </rPh>
    <phoneticPr fontId="26"/>
  </si>
  <si>
    <t>(横ばい局面(下方への局面変化))</t>
    <rPh sb="1" eb="2">
      <t>ヨコ</t>
    </rPh>
    <rPh sb="4" eb="6">
      <t>キョクメン</t>
    </rPh>
    <rPh sb="7" eb="8">
      <t>シタ</t>
    </rPh>
    <rPh sb="8" eb="9">
      <t>ホウ</t>
    </rPh>
    <rPh sb="11" eb="13">
      <t>キョクメン</t>
    </rPh>
    <rPh sb="13" eb="15">
      <t>ヘンカ</t>
    </rPh>
    <phoneticPr fontId="3"/>
  </si>
  <si>
    <t>(横ばい局面(下方への局面変化))</t>
    <rPh sb="1" eb="2">
      <t>ヨコ</t>
    </rPh>
    <rPh sb="4" eb="6">
      <t>キョクメン</t>
    </rPh>
    <rPh sb="7" eb="8">
      <t>シタ</t>
    </rPh>
    <rPh sb="11" eb="13">
      <t>キョクメン</t>
    </rPh>
    <rPh sb="13" eb="15">
      <t>ヘンカ</t>
    </rPh>
    <phoneticPr fontId="3"/>
  </si>
  <si>
    <t>(横ばい局面(下方への局面変化))</t>
    <rPh sb="1" eb="2">
      <t>ヨコ</t>
    </rPh>
    <rPh sb="4" eb="6">
      <t>キョクメン</t>
    </rPh>
    <rPh sb="7" eb="9">
      <t>カホウ</t>
    </rPh>
    <rPh sb="11" eb="13">
      <t>キョクメン</t>
    </rPh>
    <rPh sb="13" eb="15">
      <t>ヘンカ</t>
    </rPh>
    <phoneticPr fontId="26"/>
  </si>
  <si>
    <t>←月報作成時点のＣＩ値等を用いて改定後の基準で判断</t>
    <rPh sb="1" eb="3">
      <t>ゲッポウ</t>
    </rPh>
    <rPh sb="3" eb="5">
      <t>サクセイ</t>
    </rPh>
    <rPh sb="5" eb="7">
      <t>ジテン</t>
    </rPh>
    <rPh sb="10" eb="11">
      <t>チ</t>
    </rPh>
    <rPh sb="11" eb="12">
      <t>トウ</t>
    </rPh>
    <rPh sb="13" eb="14">
      <t>モチ</t>
    </rPh>
    <rPh sb="16" eb="19">
      <t>カイテイゴ</t>
    </rPh>
    <rPh sb="20" eb="22">
      <t>キジュン</t>
    </rPh>
    <rPh sb="23" eb="25">
      <t>ハンダン</t>
    </rPh>
    <phoneticPr fontId="26"/>
  </si>
  <si>
    <t>H30</t>
    <phoneticPr fontId="26"/>
  </si>
  <si>
    <t>H30</t>
  </si>
  <si>
    <t>３か月以上連続して、３か月後方移動平均が下降、当月の前月差の符号がマイナス
５か月後方移動平均の符号がマイナスに変化し、マイナス幅が１標準偏差を超過、当月の前月差の符号がマイナス</t>
    <rPh sb="40" eb="41">
      <t>ゲツ</t>
    </rPh>
    <rPh sb="41" eb="43">
      <t>コウホウ</t>
    </rPh>
    <rPh sb="43" eb="45">
      <t>イドウ</t>
    </rPh>
    <rPh sb="45" eb="47">
      <t>ヘイキン</t>
    </rPh>
    <rPh sb="48" eb="50">
      <t>フゴウ</t>
    </rPh>
    <rPh sb="56" eb="58">
      <t>ヘンカ</t>
    </rPh>
    <rPh sb="64" eb="65">
      <t>ハバ</t>
    </rPh>
    <rPh sb="67" eb="69">
      <t>ヒョウジュン</t>
    </rPh>
    <rPh sb="69" eb="71">
      <t>ヘンサ</t>
    </rPh>
    <rPh sb="72" eb="74">
      <t>チョウカ</t>
    </rPh>
    <rPh sb="75" eb="76">
      <t>トウ</t>
    </rPh>
    <rPh sb="76" eb="77">
      <t>ツキ</t>
    </rPh>
    <rPh sb="78" eb="80">
      <t>ゼンゲツ</t>
    </rPh>
    <rPh sb="80" eb="81">
      <t>サ</t>
    </rPh>
    <rPh sb="82" eb="84">
      <t>フゴウ</t>
    </rPh>
    <phoneticPr fontId="26"/>
  </si>
  <si>
    <t>５か月後方移動平均の符号がプラスに変化し、プラス幅が１標準偏差を超過、当月の前月差の符号がプラス（注２）
３か月後方移動平均の符号がプラスに変化し、プラス幅が１標準偏差を超過、当月の前月差の符号がプラス（注１）
別紙、基調判断による</t>
    <rPh sb="106" eb="108">
      <t>ベッシ</t>
    </rPh>
    <rPh sb="109" eb="111">
      <t>キチョウ</t>
    </rPh>
    <rPh sb="111" eb="113">
      <t>ハンダン</t>
    </rPh>
    <phoneticPr fontId="26"/>
  </si>
  <si>
    <t>H31</t>
    <phoneticPr fontId="26"/>
  </si>
  <si>
    <t>・３か月後方移動平均前月差の符号がマイナスに変化し、前月差が一標準偏差を超過、当月の前月差の符号がマイナス（足踏み）
・５か月後方移動平均の符号がマイナスに変化し、マイナス幅が１標準偏差を超過、当月の前月差の符号がマイナス（下方への局面変化）</t>
    <rPh sb="54" eb="56">
      <t>アシブ</t>
    </rPh>
    <rPh sb="112" eb="114">
      <t>カホウ</t>
    </rPh>
    <rPh sb="116" eb="118">
      <t>キョクメン</t>
    </rPh>
    <rPh sb="118" eb="120">
      <t>ヘンカ</t>
    </rPh>
    <phoneticPr fontId="26"/>
  </si>
  <si>
    <t>(横ばい局面(下方への局面変化))</t>
    <phoneticPr fontId="26"/>
  </si>
  <si>
    <t>悪化</t>
    <phoneticPr fontId="26"/>
  </si>
  <si>
    <t>３か月以上連続して、３か月後方移動平均が下降、当月の前月差の符号がマイナス</t>
    <phoneticPr fontId="26"/>
  </si>
  <si>
    <t>R1</t>
    <phoneticPr fontId="26"/>
  </si>
  <si>
    <t>当月の前月差の符号がプラス、３か月移動平均の符号がプラスに変化しプラス幅（１か月、２か月または３か月の累積）が一標準偏差分以上</t>
    <rPh sb="0" eb="2">
      <t>トウゲツ</t>
    </rPh>
    <rPh sb="3" eb="5">
      <t>ゼンゲツ</t>
    </rPh>
    <rPh sb="5" eb="6">
      <t>サ</t>
    </rPh>
    <rPh sb="7" eb="9">
      <t>フゴウ</t>
    </rPh>
    <rPh sb="16" eb="17">
      <t>ゲツ</t>
    </rPh>
    <rPh sb="17" eb="19">
      <t>イドウ</t>
    </rPh>
    <rPh sb="19" eb="21">
      <t>ヘイキン</t>
    </rPh>
    <rPh sb="22" eb="24">
      <t>フゴウ</t>
    </rPh>
    <rPh sb="29" eb="31">
      <t>ヘンカ</t>
    </rPh>
    <rPh sb="35" eb="36">
      <t>ハバ</t>
    </rPh>
    <rPh sb="39" eb="40">
      <t>ゲツ</t>
    </rPh>
    <rPh sb="43" eb="44">
      <t>ゲツ</t>
    </rPh>
    <rPh sb="49" eb="50">
      <t>ゲツ</t>
    </rPh>
    <rPh sb="51" eb="53">
      <t>ルイセキ</t>
    </rPh>
    <rPh sb="55" eb="56">
      <t>イチ</t>
    </rPh>
    <rPh sb="56" eb="58">
      <t>ヒョウジュン</t>
    </rPh>
    <rPh sb="58" eb="60">
      <t>ヘンサ</t>
    </rPh>
    <rPh sb="60" eb="61">
      <t>ブン</t>
    </rPh>
    <rPh sb="61" eb="63">
      <t>イジョウ</t>
    </rPh>
    <phoneticPr fontId="26"/>
  </si>
  <si>
    <t>「下げ止まり」となった後に「足踏み」の基準を満たしたため、横ばい局面（上方への局面変化）を基調判断とする。</t>
    <rPh sb="1" eb="2">
      <t>サ</t>
    </rPh>
    <rPh sb="3" eb="4">
      <t>ド</t>
    </rPh>
    <rPh sb="11" eb="12">
      <t>アト</t>
    </rPh>
    <rPh sb="14" eb="16">
      <t>アシブ</t>
    </rPh>
    <rPh sb="19" eb="21">
      <t>キジュン</t>
    </rPh>
    <rPh sb="22" eb="23">
      <t>ミ</t>
    </rPh>
    <rPh sb="29" eb="30">
      <t>ヨコ</t>
    </rPh>
    <rPh sb="32" eb="34">
      <t>キョクメン</t>
    </rPh>
    <rPh sb="35" eb="37">
      <t>ジョウホウ</t>
    </rPh>
    <rPh sb="39" eb="41">
      <t>キョクメン</t>
    </rPh>
    <rPh sb="41" eb="43">
      <t>ヘンカ</t>
    </rPh>
    <rPh sb="45" eb="47">
      <t>キチョウ</t>
    </rPh>
    <rPh sb="47" eb="49">
      <t>ハンダン</t>
    </rPh>
    <phoneticPr fontId="26"/>
  </si>
  <si>
    <t>R2</t>
    <phoneticPr fontId="26"/>
  </si>
  <si>
    <t>全国景気動向指数</t>
    <rPh sb="0" eb="2">
      <t>ゼンコク</t>
    </rPh>
    <rPh sb="2" eb="4">
      <t>ケイキ</t>
    </rPh>
    <rPh sb="4" eb="6">
      <t>ドウコウ</t>
    </rPh>
    <rPh sb="6" eb="8">
      <t>シスウ</t>
    </rPh>
    <phoneticPr fontId="3"/>
  </si>
  <si>
    <t>一致指数</t>
    <rPh sb="0" eb="2">
      <t>イッチ</t>
    </rPh>
    <rPh sb="2" eb="4">
      <t>シスウ</t>
    </rPh>
    <phoneticPr fontId="3"/>
  </si>
  <si>
    <t>先行指数</t>
    <rPh sb="0" eb="2">
      <t>センコウ</t>
    </rPh>
    <rPh sb="2" eb="4">
      <t>シスウ</t>
    </rPh>
    <phoneticPr fontId="3"/>
  </si>
  <si>
    <t>遅行指数</t>
    <rPh sb="0" eb="2">
      <t>チコウ</t>
    </rPh>
    <rPh sb="2" eb="4">
      <t>シスウ</t>
    </rPh>
    <phoneticPr fontId="3"/>
  </si>
  <si>
    <t>基調判断</t>
    <rPh sb="0" eb="2">
      <t>キチョウ</t>
    </rPh>
    <rPh sb="2" eb="4">
      <t>ハンダン</t>
    </rPh>
    <phoneticPr fontId="3"/>
  </si>
  <si>
    <t>令和元年</t>
    <rPh sb="0" eb="2">
      <t>レイワ</t>
    </rPh>
    <rPh sb="2" eb="4">
      <t>ガンネン</t>
    </rPh>
    <phoneticPr fontId="3"/>
  </si>
  <si>
    <t>　   　　　　　　　　　　　　　　　　　　　　　　　　山　　　　谷　　　　　　　　 山    　  　　　  谷                                　　　　　               山</t>
    <rPh sb="28" eb="29">
      <t>ヤマ</t>
    </rPh>
    <rPh sb="33" eb="34">
      <t>タニ</t>
    </rPh>
    <rPh sb="43" eb="44">
      <t>ヤマ</t>
    </rPh>
    <rPh sb="56" eb="57">
      <t>タニ</t>
    </rPh>
    <rPh sb="109" eb="110">
      <t>ヤマ</t>
    </rPh>
    <phoneticPr fontId="3"/>
  </si>
  <si>
    <t>　　                 　　　　　　　　　　            H19/7      21/3     　　    23/2       　　　 25/2　　　　　　　　　　　　　　　　　　　　　　　　　R1/5</t>
    <phoneticPr fontId="3"/>
  </si>
  <si>
    <t>令和3年</t>
    <rPh sb="0" eb="2">
      <t>レイワ</t>
    </rPh>
    <phoneticPr fontId="10"/>
  </si>
  <si>
    <t>令和3年</t>
    <rPh sb="0" eb="2">
      <t>レイワ</t>
    </rPh>
    <rPh sb="3" eb="4">
      <t>ネン</t>
    </rPh>
    <phoneticPr fontId="10"/>
  </si>
  <si>
    <t>上方への局面変化</t>
    <rPh sb="0" eb="1">
      <t>ウエ</t>
    </rPh>
    <rPh sb="4" eb="6">
      <t>キョクメン</t>
    </rPh>
    <rPh sb="6" eb="8">
      <t>ヘンカ</t>
    </rPh>
    <phoneticPr fontId="3"/>
  </si>
  <si>
    <t>兵庫CLI</t>
  </si>
  <si>
    <t>2015年＝100</t>
    <rPh sb="4" eb="5">
      <t>ネン</t>
    </rPh>
    <phoneticPr fontId="3"/>
  </si>
  <si>
    <t>指数</t>
    <rPh sb="0" eb="2">
      <t>シスウ</t>
    </rPh>
    <phoneticPr fontId="3"/>
  </si>
  <si>
    <t>前月差</t>
    <rPh sb="0" eb="2">
      <t>ゼンゲツ</t>
    </rPh>
    <rPh sb="2" eb="3">
      <t>サ</t>
    </rPh>
    <phoneticPr fontId="3"/>
  </si>
  <si>
    <t>前年同月差</t>
    <rPh sb="0" eb="2">
      <t>ゼンネン</t>
    </rPh>
    <rPh sb="2" eb="4">
      <t>ドウゲツ</t>
    </rPh>
    <rPh sb="4" eb="5">
      <t>サ</t>
    </rPh>
    <phoneticPr fontId="3"/>
  </si>
  <si>
    <t>16_1</t>
    <phoneticPr fontId="26"/>
  </si>
  <si>
    <t>17_1</t>
    <phoneticPr fontId="26"/>
  </si>
  <si>
    <t>18_1</t>
    <phoneticPr fontId="26"/>
  </si>
  <si>
    <t>19_1</t>
    <phoneticPr fontId="26"/>
  </si>
  <si>
    <t>20_1</t>
    <phoneticPr fontId="26"/>
  </si>
  <si>
    <t>21_1</t>
    <phoneticPr fontId="26"/>
  </si>
  <si>
    <t xml:space="preserve">改善 </t>
  </si>
  <si>
    <t>(３か月後方)</t>
    <rPh sb="3" eb="4">
      <t>ゲツ</t>
    </rPh>
    <rPh sb="4" eb="6">
      <t>コウホウ</t>
    </rPh>
    <phoneticPr fontId="3"/>
  </si>
  <si>
    <t>(７か月後方)</t>
    <rPh sb="3" eb="4">
      <t>ゲツ</t>
    </rPh>
    <rPh sb="4" eb="6">
      <t>コウホウ</t>
    </rPh>
    <phoneticPr fontId="3"/>
  </si>
  <si>
    <t>(５か月後方)</t>
    <rPh sb="3" eb="4">
      <t>ゲツ</t>
    </rPh>
    <rPh sb="4" eb="6">
      <t>コウホウ</t>
    </rPh>
    <phoneticPr fontId="3"/>
  </si>
  <si>
    <t>（グラフの要素：５０％ライン）</t>
    <rPh sb="5" eb="7">
      <t>ヨウソ</t>
    </rPh>
    <phoneticPr fontId="3"/>
  </si>
  <si>
    <t>（グラフの要素：シャドウ）</t>
    <rPh sb="5" eb="7">
      <t>ヨウソ</t>
    </rPh>
    <phoneticPr fontId="3"/>
  </si>
  <si>
    <t>R3</t>
    <phoneticPr fontId="3"/>
  </si>
  <si>
    <t>悪化</t>
    <rPh sb="0" eb="2">
      <t>アッカ</t>
    </rPh>
    <phoneticPr fontId="4"/>
  </si>
  <si>
    <t>足踏み</t>
    <rPh sb="0" eb="2">
      <t>アシブ</t>
    </rPh>
    <phoneticPr fontId="4"/>
  </si>
  <si>
    <t>新型コロナショック</t>
    <rPh sb="0" eb="2">
      <t>シンガタ</t>
    </rPh>
    <phoneticPr fontId="3"/>
  </si>
  <si>
    <t>第16循環</t>
    <rPh sb="0" eb="1">
      <t>ダイ</t>
    </rPh>
    <rPh sb="3" eb="5">
      <t>ジュンカン</t>
    </rPh>
    <phoneticPr fontId="6"/>
  </si>
  <si>
    <t>2013年2月</t>
    <rPh sb="4" eb="5">
      <t>ネン</t>
    </rPh>
    <rPh sb="6" eb="7">
      <t>ガツ</t>
    </rPh>
    <phoneticPr fontId="4"/>
  </si>
  <si>
    <t>(2019年1月）</t>
    <rPh sb="5" eb="6">
      <t>ネン</t>
    </rPh>
    <rPh sb="7" eb="8">
      <t>ガツ</t>
    </rPh>
    <phoneticPr fontId="4"/>
  </si>
  <si>
    <t>(2020年5月）</t>
    <rPh sb="5" eb="6">
      <t>ネン</t>
    </rPh>
    <rPh sb="7" eb="8">
      <t>ガツ</t>
    </rPh>
    <phoneticPr fontId="4"/>
  </si>
  <si>
    <t>71ヶ月</t>
    <rPh sb="3" eb="4">
      <t>ゲツ</t>
    </rPh>
    <phoneticPr fontId="4"/>
  </si>
  <si>
    <t>90ヶ月</t>
  </si>
  <si>
    <t>2012年11月</t>
    <rPh sb="4" eb="5">
      <t>ネン</t>
    </rPh>
    <rPh sb="7" eb="8">
      <t>ガツ</t>
    </rPh>
    <phoneticPr fontId="4"/>
  </si>
  <si>
    <t>(2018年10月）</t>
    <rPh sb="5" eb="6">
      <t>ネン</t>
    </rPh>
    <rPh sb="8" eb="9">
      <t>ガツ</t>
    </rPh>
    <phoneticPr fontId="4"/>
  </si>
  <si>
    <t>19ヶ月</t>
  </si>
  <si>
    <t>足踏み</t>
    <rPh sb="0" eb="2">
      <t>アシブ</t>
    </rPh>
    <phoneticPr fontId="3"/>
  </si>
  <si>
    <t>一部に弱含みの動き</t>
    <rPh sb="0" eb="2">
      <t>イチブ</t>
    </rPh>
    <rPh sb="3" eb="5">
      <t>ヨワブク</t>
    </rPh>
    <rPh sb="7" eb="8">
      <t>ウゴ</t>
    </rPh>
    <phoneticPr fontId="3"/>
  </si>
  <si>
    <t>一進一退</t>
    <rPh sb="0" eb="4">
      <t>イッシンイッタイ</t>
    </rPh>
    <phoneticPr fontId="3"/>
  </si>
  <si>
    <t>弱含み</t>
    <rPh sb="0" eb="2">
      <t>ヨワブク</t>
    </rPh>
    <phoneticPr fontId="3"/>
  </si>
  <si>
    <t>悪化（下げ止まりの動き）</t>
    <rPh sb="0" eb="2">
      <t>アッカ</t>
    </rPh>
    <rPh sb="3" eb="4">
      <t>サ</t>
    </rPh>
    <rPh sb="5" eb="6">
      <t>ド</t>
    </rPh>
    <rPh sb="9" eb="10">
      <t>ウゴ</t>
    </rPh>
    <phoneticPr fontId="3"/>
  </si>
  <si>
    <t>下げ止まりの動き</t>
    <rPh sb="0" eb="1">
      <t>サ</t>
    </rPh>
    <rPh sb="2" eb="3">
      <t>ド</t>
    </rPh>
    <rPh sb="6" eb="7">
      <t>ウゴ</t>
    </rPh>
    <phoneticPr fontId="3"/>
  </si>
  <si>
    <t>足踏み</t>
    <rPh sb="0" eb="2">
      <t>アシブ</t>
    </rPh>
    <phoneticPr fontId="8"/>
  </si>
  <si>
    <t>改善</t>
    <rPh sb="0" eb="2">
      <t>カイゼン</t>
    </rPh>
    <phoneticPr fontId="8"/>
  </si>
  <si>
    <t>下方への局面変化</t>
    <rPh sb="0" eb="2">
      <t>カホウ</t>
    </rPh>
    <rPh sb="4" eb="6">
      <t>キョクメン</t>
    </rPh>
    <rPh sb="6" eb="8">
      <t>ヘンカ</t>
    </rPh>
    <phoneticPr fontId="8"/>
  </si>
  <si>
    <t>悪化</t>
    <rPh sb="0" eb="2">
      <t>アッカ</t>
    </rPh>
    <phoneticPr fontId="8"/>
  </si>
  <si>
    <t>下げ止まり</t>
    <rPh sb="0" eb="1">
      <t>サ</t>
    </rPh>
    <rPh sb="2" eb="3">
      <t>ド</t>
    </rPh>
    <phoneticPr fontId="8"/>
  </si>
  <si>
    <t>上方への局面変化</t>
    <rPh sb="0" eb="2">
      <t>ジョウホウ</t>
    </rPh>
    <rPh sb="4" eb="6">
      <t>キョクメン</t>
    </rPh>
    <rPh sb="6" eb="8">
      <t>ヘンカ</t>
    </rPh>
    <phoneticPr fontId="8"/>
  </si>
  <si>
    <t>足踏み</t>
    <rPh sb="0" eb="1">
      <t>アシ</t>
    </rPh>
    <rPh sb="1" eb="2">
      <t>ブ</t>
    </rPh>
    <phoneticPr fontId="8"/>
  </si>
  <si>
    <t>横ばい局面
(上方への局面変化)</t>
    <rPh sb="0" eb="1">
      <t>ヨコ</t>
    </rPh>
    <rPh sb="3" eb="5">
      <t>キョクメン</t>
    </rPh>
    <rPh sb="7" eb="8">
      <t>ウエ</t>
    </rPh>
    <rPh sb="11" eb="13">
      <t>キョクメン</t>
    </rPh>
    <rPh sb="13" eb="15">
      <t>ヘンカ</t>
    </rPh>
    <phoneticPr fontId="4"/>
  </si>
  <si>
    <t>横ばい局面
(下方への局面変化)</t>
    <rPh sb="0" eb="1">
      <t>ヨコ</t>
    </rPh>
    <rPh sb="3" eb="5">
      <t>キョクメン</t>
    </rPh>
    <rPh sb="7" eb="9">
      <t>カホウ</t>
    </rPh>
    <rPh sb="11" eb="13">
      <t>キョクメン</t>
    </rPh>
    <rPh sb="13" eb="15">
      <t>ヘンカ</t>
    </rPh>
    <phoneticPr fontId="4"/>
  </si>
  <si>
    <t>横ばい局面(下方への局面変化)</t>
    <rPh sb="0" eb="1">
      <t>ヨコ</t>
    </rPh>
    <rPh sb="3" eb="5">
      <t>キョクメン</t>
    </rPh>
    <rPh sb="5" eb="6">
      <t>シタ</t>
    </rPh>
    <rPh sb="9" eb="11">
      <t>キョクメン</t>
    </rPh>
    <rPh sb="11" eb="13">
      <t>ヘンカ</t>
    </rPh>
    <phoneticPr fontId="4"/>
  </si>
  <si>
    <t>兵庫CLI推計結果(2015年=100)</t>
    <rPh sb="0" eb="2">
      <t>ヒョウゴ</t>
    </rPh>
    <rPh sb="5" eb="7">
      <t>スイケイ</t>
    </rPh>
    <rPh sb="7" eb="9">
      <t>ケッカ</t>
    </rPh>
    <rPh sb="14" eb="15">
      <t>ネン</t>
    </rPh>
    <phoneticPr fontId="59"/>
  </si>
  <si>
    <t>　</t>
    <phoneticPr fontId="59"/>
  </si>
  <si>
    <t>※2013年1月からトレンド推計</t>
    <rPh sb="5" eb="6">
      <t>ネン</t>
    </rPh>
    <rPh sb="7" eb="8">
      <t>ガツ</t>
    </rPh>
    <rPh sb="14" eb="16">
      <t>スイケイ</t>
    </rPh>
    <phoneticPr fontId="59"/>
  </si>
  <si>
    <t>全国CLI（OECD推計）</t>
    <rPh sb="0" eb="2">
      <t>ゼンコク</t>
    </rPh>
    <rPh sb="10" eb="12">
      <t>スイケイ</t>
    </rPh>
    <phoneticPr fontId="59"/>
  </si>
  <si>
    <t>※翌月10日頃OECD公表</t>
    <rPh sb="1" eb="3">
      <t>ヨクゲツ</t>
    </rPh>
    <rPh sb="5" eb="6">
      <t>ニチ</t>
    </rPh>
    <rPh sb="6" eb="7">
      <t>コロ</t>
    </rPh>
    <rPh sb="11" eb="13">
      <t>コウヒョウ</t>
    </rPh>
    <phoneticPr fontId="59"/>
  </si>
  <si>
    <t>足下の基調確認</t>
    <rPh sb="0" eb="2">
      <t>アシモト</t>
    </rPh>
    <rPh sb="3" eb="5">
      <t>キチョウ</t>
    </rPh>
    <rPh sb="5" eb="7">
      <t>カクニン</t>
    </rPh>
    <phoneticPr fontId="59"/>
  </si>
  <si>
    <t>基調判断確認</t>
    <rPh sb="0" eb="2">
      <t>キチョウ</t>
    </rPh>
    <rPh sb="2" eb="4">
      <t>ハンダン</t>
    </rPh>
    <rPh sb="4" eb="6">
      <t>カクニン</t>
    </rPh>
    <phoneticPr fontId="59"/>
  </si>
  <si>
    <t>兵庫ＣＬＩ</t>
    <rPh sb="0" eb="2">
      <t>ヒョウゴ</t>
    </rPh>
    <phoneticPr fontId="59"/>
  </si>
  <si>
    <t>３か月後方移動平均</t>
    <rPh sb="2" eb="3">
      <t>ゲツ</t>
    </rPh>
    <rPh sb="3" eb="5">
      <t>コウホウ</t>
    </rPh>
    <rPh sb="5" eb="7">
      <t>イドウ</t>
    </rPh>
    <rPh sb="7" eb="9">
      <t>ヘイキン</t>
    </rPh>
    <phoneticPr fontId="59"/>
  </si>
  <si>
    <t>７か月後方移動平均</t>
    <rPh sb="2" eb="3">
      <t>ツキ</t>
    </rPh>
    <rPh sb="3" eb="5">
      <t>コウホウ</t>
    </rPh>
    <rPh sb="5" eb="7">
      <t>イドウ</t>
    </rPh>
    <rPh sb="7" eb="9">
      <t>ヘイキン</t>
    </rPh>
    <phoneticPr fontId="59"/>
  </si>
  <si>
    <t>基調判断</t>
    <rPh sb="0" eb="2">
      <t>キチョウ</t>
    </rPh>
    <rPh sb="2" eb="4">
      <t>ハンダン</t>
    </rPh>
    <phoneticPr fontId="59"/>
  </si>
  <si>
    <t>(tentative1234567)</t>
    <phoneticPr fontId="59"/>
  </si>
  <si>
    <t>先行</t>
    <rPh sb="0" eb="2">
      <t>センコウ</t>
    </rPh>
    <phoneticPr fontId="59"/>
  </si>
  <si>
    <t>OECD推計</t>
    <rPh sb="4" eb="6">
      <t>スイケイ</t>
    </rPh>
    <phoneticPr fontId="59"/>
  </si>
  <si>
    <t>景気の山谷状況</t>
    <rPh sb="0" eb="2">
      <t>ケイキ</t>
    </rPh>
    <rPh sb="3" eb="5">
      <t>ヤマタニ</t>
    </rPh>
    <rPh sb="5" eb="7">
      <t>ジョウキョウ</t>
    </rPh>
    <phoneticPr fontId="59"/>
  </si>
  <si>
    <t>年月</t>
    <rPh sb="0" eb="1">
      <t>ネン</t>
    </rPh>
    <rPh sb="1" eb="2">
      <t>ツキ</t>
    </rPh>
    <phoneticPr fontId="59"/>
  </si>
  <si>
    <t>指数</t>
    <rPh sb="0" eb="2">
      <t>シスウ</t>
    </rPh>
    <phoneticPr fontId="59"/>
  </si>
  <si>
    <t>前月差</t>
    <rPh sb="0" eb="2">
      <t>ゼンゲツ</t>
    </rPh>
    <rPh sb="2" eb="3">
      <t>サ</t>
    </rPh>
    <phoneticPr fontId="59"/>
  </si>
  <si>
    <t>前年同月比</t>
    <rPh sb="0" eb="2">
      <t>ゼンネン</t>
    </rPh>
    <rPh sb="2" eb="4">
      <t>ドウゲツ</t>
    </rPh>
    <rPh sb="4" eb="5">
      <t>ヒ</t>
    </rPh>
    <phoneticPr fontId="59"/>
  </si>
  <si>
    <t>ﾄﾚﾝﾄﾞ</t>
    <phoneticPr fontId="59"/>
  </si>
  <si>
    <t>日本CLI</t>
    <rPh sb="0" eb="2">
      <t>ニホン</t>
    </rPh>
    <phoneticPr fontId="59"/>
  </si>
  <si>
    <t>前年同月比</t>
    <rPh sb="0" eb="2">
      <t>ゼンネン</t>
    </rPh>
    <rPh sb="2" eb="5">
      <t>ドウゲツヒ</t>
    </rPh>
    <phoneticPr fontId="59"/>
  </si>
  <si>
    <t xml:space="preserve"> </t>
    <phoneticPr fontId="59"/>
  </si>
  <si>
    <t>悪化※</t>
    <rPh sb="0" eb="2">
      <t>アッカ</t>
    </rPh>
    <phoneticPr fontId="59"/>
  </si>
  <si>
    <t>改善</t>
    <rPh sb="0" eb="2">
      <t>カイゼン</t>
    </rPh>
    <phoneticPr fontId="59"/>
  </si>
  <si>
    <t>改善※</t>
    <rPh sb="0" eb="2">
      <t>カイゼン</t>
    </rPh>
    <phoneticPr fontId="59"/>
  </si>
  <si>
    <t>1～2</t>
    <phoneticPr fontId="59"/>
  </si>
  <si>
    <t>2～3</t>
    <phoneticPr fontId="59"/>
  </si>
  <si>
    <t>3～4</t>
    <phoneticPr fontId="59"/>
  </si>
  <si>
    <t>4～5</t>
    <phoneticPr fontId="59"/>
  </si>
  <si>
    <t>5～6</t>
    <phoneticPr fontId="59"/>
  </si>
  <si>
    <t>6～7</t>
    <phoneticPr fontId="59"/>
  </si>
  <si>
    <t>7～8</t>
    <phoneticPr fontId="59"/>
  </si>
  <si>
    <t>悪化</t>
    <rPh sb="0" eb="2">
      <t>アッカ</t>
    </rPh>
    <phoneticPr fontId="59"/>
  </si>
  <si>
    <t>8～9</t>
    <phoneticPr fontId="59"/>
  </si>
  <si>
    <t>9～10</t>
    <phoneticPr fontId="59"/>
  </si>
  <si>
    <t>10～11</t>
    <phoneticPr fontId="59"/>
  </si>
  <si>
    <t>11～12</t>
    <phoneticPr fontId="59"/>
  </si>
  <si>
    <t>12～1</t>
    <phoneticPr fontId="59"/>
  </si>
  <si>
    <t>(出所）URL　http://stats.oecd.org/Index.aspx?DataSetCode=MEI_CLI</t>
    <rPh sb="1" eb="3">
      <t>シュッショ</t>
    </rPh>
    <phoneticPr fontId="59"/>
  </si>
  <si>
    <t xml:space="preserve">参考統計表　　兵庫CLI推計結果(2015年=100) </t>
    <rPh sb="7" eb="9">
      <t>ヒョウゴ</t>
    </rPh>
    <rPh sb="12" eb="14">
      <t>スイケイ</t>
    </rPh>
    <rPh sb="14" eb="16">
      <t>ケッカ</t>
    </rPh>
    <rPh sb="21" eb="22">
      <t>ネン</t>
    </rPh>
    <phoneticPr fontId="59"/>
  </si>
  <si>
    <t>改善※</t>
    <phoneticPr fontId="59"/>
  </si>
  <si>
    <t>足踏み</t>
    <rPh sb="0" eb="2">
      <t>アシブ</t>
    </rPh>
    <phoneticPr fontId="59"/>
  </si>
  <si>
    <t>S60
1985</t>
  </si>
  <si>
    <t>山</t>
    <rPh sb="0" eb="1">
      <t>ヤマ</t>
    </rPh>
    <phoneticPr fontId="2"/>
  </si>
  <si>
    <t>S61
1986</t>
  </si>
  <si>
    <t>谷</t>
    <rPh sb="0" eb="1">
      <t>タニ</t>
    </rPh>
    <phoneticPr fontId="2"/>
  </si>
  <si>
    <t>S62
1987</t>
  </si>
  <si>
    <t>S63
1988</t>
  </si>
  <si>
    <t>H1
1989</t>
  </si>
  <si>
    <t>H2
1990</t>
  </si>
  <si>
    <t>H3
1991</t>
  </si>
  <si>
    <t>H4
1992</t>
  </si>
  <si>
    <t>H5
1993</t>
  </si>
  <si>
    <t>H6
1994</t>
  </si>
  <si>
    <t>H7
1995</t>
  </si>
  <si>
    <t>H8
1996</t>
  </si>
  <si>
    <t>H9
1997</t>
  </si>
  <si>
    <t>H10
1998</t>
  </si>
  <si>
    <t>H11
1999</t>
  </si>
  <si>
    <t>H12
2000</t>
  </si>
  <si>
    <t>H13
2001</t>
  </si>
  <si>
    <t>H14
2002</t>
  </si>
  <si>
    <t>H15
2003</t>
  </si>
  <si>
    <t>H16
2004</t>
  </si>
  <si>
    <t>H17
2005</t>
  </si>
  <si>
    <t>H18
2006</t>
  </si>
  <si>
    <t>H19
2007</t>
  </si>
  <si>
    <t>H20
2008</t>
  </si>
  <si>
    <t>H21
2009</t>
  </si>
  <si>
    <t>H22
2010</t>
  </si>
  <si>
    <t>H23
2011</t>
  </si>
  <si>
    <t>H24
2012</t>
  </si>
  <si>
    <t>H25
2013</t>
  </si>
  <si>
    <t>H26
2014</t>
  </si>
  <si>
    <t>H27
2015</t>
  </si>
  <si>
    <t>H28
2016</t>
  </si>
  <si>
    <t>H29
2017</t>
  </si>
  <si>
    <t>H30
2018</t>
  </si>
  <si>
    <t>H31 R1
2019</t>
  </si>
  <si>
    <t>R2
2020</t>
  </si>
  <si>
    <t>R3
2021</t>
  </si>
  <si>
    <t>APIR推計</t>
    <rPh sb="4" eb="6">
      <t>スイケイ</t>
    </rPh>
    <phoneticPr fontId="59"/>
  </si>
  <si>
    <t>兵庫CLI（景気先行指数）の概況</t>
    <rPh sb="0" eb="2">
      <t>ヒョウゴ</t>
    </rPh>
    <rPh sb="14" eb="16">
      <t>ガイキョウ</t>
    </rPh>
    <phoneticPr fontId="59"/>
  </si>
  <si>
    <t>2015年=100</t>
    <rPh sb="4" eb="5">
      <t>ネン</t>
    </rPh>
    <phoneticPr fontId="59"/>
  </si>
  <si>
    <r>
      <t>2021年12</t>
    </r>
    <r>
      <rPr>
        <sz val="14"/>
        <color theme="1"/>
        <rFont val="ＭＳ Ｐゴシック"/>
        <family val="3"/>
        <charset val="128"/>
        <scheme val="minor"/>
      </rPr>
      <t>月速報</t>
    </r>
    <rPh sb="4" eb="5">
      <t>ネン</t>
    </rPh>
    <rPh sb="7" eb="8">
      <t>ガツ</t>
    </rPh>
    <rPh sb="8" eb="10">
      <t>ソクホウ</t>
    </rPh>
    <phoneticPr fontId="59"/>
  </si>
  <si>
    <t>全国CLI</t>
    <rPh sb="0" eb="2">
      <t>ゼンコク</t>
    </rPh>
    <phoneticPr fontId="59"/>
  </si>
  <si>
    <t>関西CLI</t>
    <rPh sb="0" eb="2">
      <t>カンサイ</t>
    </rPh>
    <phoneticPr fontId="59"/>
  </si>
  <si>
    <t>関西学院大学産業研究所・兵庫県</t>
    <rPh sb="0" eb="2">
      <t>カンサイ</t>
    </rPh>
    <rPh sb="2" eb="4">
      <t>ガクイン</t>
    </rPh>
    <rPh sb="4" eb="6">
      <t>ダイガク</t>
    </rPh>
    <rPh sb="6" eb="8">
      <t>サンギョウ</t>
    </rPh>
    <rPh sb="8" eb="11">
      <t>ケンキュウショ</t>
    </rPh>
    <rPh sb="12" eb="15">
      <t>ヒョウゴケン</t>
    </rPh>
    <phoneticPr fontId="59"/>
  </si>
  <si>
    <t>兵庫CLI 悪化傾向</t>
    <rPh sb="0" eb="2">
      <t>ヒョウゴ</t>
    </rPh>
    <rPh sb="6" eb="8">
      <t>アッカ</t>
    </rPh>
    <rPh sb="8" eb="10">
      <t>ケイコウ</t>
    </rPh>
    <phoneticPr fontId="3"/>
  </si>
  <si>
    <t>概況</t>
    <rPh sb="0" eb="2">
      <t>ガイキョウ</t>
    </rPh>
    <phoneticPr fontId="59"/>
  </si>
  <si>
    <t>　2021年12月の兵庫CLI（景気先行指数）は 99.11 であり、前月差（▲0.37ポイント、8ヶ月連続）、前年同月差（＋0.67ポイント、13ヶ月ぶりマイナス）であった。兵庫県の先行トレンド(2022年3月～4月頃）は、悪化傾向を示している。</t>
    <rPh sb="5" eb="6">
      <t>ネン</t>
    </rPh>
    <rPh sb="8" eb="9">
      <t>ガツ</t>
    </rPh>
    <rPh sb="10" eb="12">
      <t>ヒョウゴ</t>
    </rPh>
    <rPh sb="16" eb="18">
      <t>ケイキ</t>
    </rPh>
    <rPh sb="18" eb="20">
      <t>センコウ</t>
    </rPh>
    <rPh sb="20" eb="22">
      <t>シスウ</t>
    </rPh>
    <rPh sb="35" eb="37">
      <t>ゼンゲツ</t>
    </rPh>
    <rPh sb="37" eb="38">
      <t>サ</t>
    </rPh>
    <rPh sb="51" eb="52">
      <t>ゲツ</t>
    </rPh>
    <rPh sb="52" eb="54">
      <t>レンゾク</t>
    </rPh>
    <rPh sb="56" eb="58">
      <t>ゼンネン</t>
    </rPh>
    <rPh sb="58" eb="60">
      <t>ドウゲツ</t>
    </rPh>
    <rPh sb="60" eb="61">
      <t>サ</t>
    </rPh>
    <rPh sb="75" eb="76">
      <t>ゲツ</t>
    </rPh>
    <rPh sb="88" eb="91">
      <t>ヒョウゴケン</t>
    </rPh>
    <rPh sb="92" eb="94">
      <t>センコウ</t>
    </rPh>
    <rPh sb="103" eb="104">
      <t>ネン</t>
    </rPh>
    <rPh sb="105" eb="106">
      <t>ガツ</t>
    </rPh>
    <rPh sb="108" eb="109">
      <t>ガツ</t>
    </rPh>
    <rPh sb="109" eb="110">
      <t>コロ</t>
    </rPh>
    <rPh sb="113" eb="115">
      <t>アッカ</t>
    </rPh>
    <rPh sb="115" eb="117">
      <t>ケイコウ</t>
    </rPh>
    <rPh sb="118" eb="119">
      <t>シメ</t>
    </rPh>
    <phoneticPr fontId="3"/>
  </si>
  <si>
    <t>直近の景気の山・谷</t>
    <rPh sb="0" eb="2">
      <t>チョッキン</t>
    </rPh>
    <rPh sb="3" eb="5">
      <t>ケイキ</t>
    </rPh>
    <rPh sb="6" eb="7">
      <t>ヤマ</t>
    </rPh>
    <rPh sb="8" eb="9">
      <t>タニ</t>
    </rPh>
    <phoneticPr fontId="59"/>
  </si>
  <si>
    <t>項目</t>
    <rPh sb="0" eb="2">
      <t>コウモク</t>
    </rPh>
    <phoneticPr fontId="59"/>
  </si>
  <si>
    <t>山</t>
    <rPh sb="0" eb="1">
      <t>ヤマ</t>
    </rPh>
    <phoneticPr fontId="59"/>
  </si>
  <si>
    <t>谷</t>
    <rPh sb="0" eb="1">
      <t>タニ</t>
    </rPh>
    <phoneticPr fontId="59"/>
  </si>
  <si>
    <t>関西府県CLI（アジア太平洋研究所推計）</t>
    <rPh sb="0" eb="2">
      <t>カンサイ</t>
    </rPh>
    <rPh sb="2" eb="4">
      <t>フケン</t>
    </rPh>
    <rPh sb="11" eb="14">
      <t>タイヘイヨウ</t>
    </rPh>
    <rPh sb="14" eb="17">
      <t>ケンキュウショ</t>
    </rPh>
    <rPh sb="17" eb="19">
      <t>スイケイ</t>
    </rPh>
    <phoneticPr fontId="59"/>
  </si>
  <si>
    <t>関西地域</t>
    <rPh sb="0" eb="2">
      <t>カンサイ</t>
    </rPh>
    <rPh sb="2" eb="4">
      <t>チイキ</t>
    </rPh>
    <phoneticPr fontId="59"/>
  </si>
  <si>
    <t>大阪府</t>
    <rPh sb="0" eb="3">
      <t>オオサカフ</t>
    </rPh>
    <phoneticPr fontId="59"/>
  </si>
  <si>
    <t>京都府</t>
    <rPh sb="0" eb="3">
      <t>キョウトフ</t>
    </rPh>
    <phoneticPr fontId="59"/>
  </si>
  <si>
    <t>滋賀県</t>
    <rPh sb="0" eb="3">
      <t>シガケン</t>
    </rPh>
    <phoneticPr fontId="59"/>
  </si>
  <si>
    <t>奈良県</t>
    <rPh sb="0" eb="2">
      <t>ナラ</t>
    </rPh>
    <rPh sb="2" eb="3">
      <t>ケン</t>
    </rPh>
    <phoneticPr fontId="59"/>
  </si>
  <si>
    <t>和歌山県</t>
    <rPh sb="0" eb="4">
      <t>ワカヤマケン</t>
    </rPh>
    <phoneticPr fontId="59"/>
  </si>
  <si>
    <t>(参考）基調判断区分</t>
    <rPh sb="1" eb="3">
      <t>サンコウ</t>
    </rPh>
    <rPh sb="4" eb="6">
      <t>キチョウ</t>
    </rPh>
    <rPh sb="6" eb="8">
      <t>ハンダン</t>
    </rPh>
    <rPh sb="8" eb="10">
      <t>クブン</t>
    </rPh>
    <phoneticPr fontId="59"/>
  </si>
  <si>
    <t>定　　　義</t>
    <rPh sb="0" eb="1">
      <t>サダム</t>
    </rPh>
    <rPh sb="4" eb="5">
      <t>ギ</t>
    </rPh>
    <phoneticPr fontId="59"/>
  </si>
  <si>
    <t>景気拡張(上昇）局面</t>
    <rPh sb="0" eb="2">
      <t>ケイキ</t>
    </rPh>
    <rPh sb="2" eb="4">
      <t>カクチョウ</t>
    </rPh>
    <rPh sb="5" eb="7">
      <t>ジョウショウ</t>
    </rPh>
    <rPh sb="8" eb="10">
      <t>キョクメン</t>
    </rPh>
    <phoneticPr fontId="59"/>
  </si>
  <si>
    <t>弱い景気拡張局面（足踏み）</t>
    <rPh sb="0" eb="1">
      <t>ヨワ</t>
    </rPh>
    <rPh sb="2" eb="4">
      <t>ケイキ</t>
    </rPh>
    <rPh sb="4" eb="6">
      <t>カクチョウ</t>
    </rPh>
    <rPh sb="6" eb="8">
      <t>キョクメン</t>
    </rPh>
    <rPh sb="9" eb="11">
      <t>アシブ</t>
    </rPh>
    <phoneticPr fontId="59"/>
  </si>
  <si>
    <r>
      <t>横ばい局面</t>
    </r>
    <r>
      <rPr>
        <sz val="9"/>
        <color theme="1"/>
        <rFont val="ＭＳ Ｐゴシック"/>
        <family val="3"/>
        <charset val="128"/>
        <scheme val="minor"/>
      </rPr>
      <t>(景気拡張でもなく後退でもない局面）</t>
    </r>
    <rPh sb="0" eb="1">
      <t>ヨコ</t>
    </rPh>
    <rPh sb="3" eb="5">
      <t>キョクメン</t>
    </rPh>
    <phoneticPr fontId="59"/>
  </si>
  <si>
    <t>弱い景気後退局面（下げ止まり）</t>
    <rPh sb="0" eb="1">
      <t>ヨワ</t>
    </rPh>
    <rPh sb="2" eb="4">
      <t>ケイキ</t>
    </rPh>
    <rPh sb="4" eb="6">
      <t>コウタイ</t>
    </rPh>
    <rPh sb="6" eb="8">
      <t>キョクメン</t>
    </rPh>
    <rPh sb="9" eb="10">
      <t>サ</t>
    </rPh>
    <rPh sb="11" eb="12">
      <t>ド</t>
    </rPh>
    <phoneticPr fontId="59"/>
  </si>
  <si>
    <t>景気後退(低下）局面</t>
    <rPh sb="0" eb="2">
      <t>ケイキ</t>
    </rPh>
    <rPh sb="2" eb="4">
      <t>コウタイ</t>
    </rPh>
    <rPh sb="5" eb="7">
      <t>テイカ</t>
    </rPh>
    <rPh sb="8" eb="10">
      <t>キョクメン</t>
    </rPh>
    <phoneticPr fontId="59"/>
  </si>
  <si>
    <t>次回（2022年1月(速報)）公表予定日</t>
    <phoneticPr fontId="3"/>
  </si>
  <si>
    <t>2021年3月30日(水）</t>
    <rPh sb="4" eb="5">
      <t>ネン</t>
    </rPh>
    <rPh sb="6" eb="7">
      <t>ガツ</t>
    </rPh>
    <rPh sb="9" eb="10">
      <t>ニチ</t>
    </rPh>
    <rPh sb="11" eb="12">
      <t>ミズ</t>
    </rPh>
    <phoneticPr fontId="59"/>
  </si>
  <si>
    <t>22_1</t>
    <phoneticPr fontId="26"/>
  </si>
  <si>
    <t xml:space="preserve">悪化 </t>
  </si>
  <si>
    <t xml:space="preserve"> ---</t>
  </si>
  <si>
    <t>兵庫県CLI・CIの推移(2015年=100）</t>
    <rPh sb="0" eb="2">
      <t>ヒョウゴ</t>
    </rPh>
    <rPh sb="2" eb="3">
      <t>ケン</t>
    </rPh>
    <rPh sb="10" eb="12">
      <t>スイイ</t>
    </rPh>
    <rPh sb="17" eb="18">
      <t>ネン</t>
    </rPh>
    <phoneticPr fontId="59"/>
  </si>
  <si>
    <t>関西府県CLI・CIの推移(2015年=100）</t>
    <rPh sb="0" eb="2">
      <t>カンサイ</t>
    </rPh>
    <rPh sb="2" eb="4">
      <t>フケン</t>
    </rPh>
    <rPh sb="11" eb="13">
      <t>スイイ</t>
    </rPh>
    <rPh sb="18" eb="19">
      <t>ネン</t>
    </rPh>
    <phoneticPr fontId="59"/>
  </si>
  <si>
    <t>兵庫県CLI</t>
    <rPh sb="0" eb="2">
      <t>ヒョウゴ</t>
    </rPh>
    <rPh sb="2" eb="3">
      <t>ケン</t>
    </rPh>
    <phoneticPr fontId="59"/>
  </si>
  <si>
    <t>兵庫県CI</t>
    <rPh sb="0" eb="2">
      <t>ヒョウゴ</t>
    </rPh>
    <rPh sb="2" eb="3">
      <t>ケン</t>
    </rPh>
    <phoneticPr fontId="59"/>
  </si>
  <si>
    <t>関西地域CLI</t>
    <rPh sb="0" eb="2">
      <t>カンサイ</t>
    </rPh>
    <rPh sb="2" eb="4">
      <t>チイキ</t>
    </rPh>
    <phoneticPr fontId="64"/>
  </si>
  <si>
    <t>関西地域CI</t>
    <rPh sb="0" eb="2">
      <t>カンサイ</t>
    </rPh>
    <rPh sb="2" eb="4">
      <t>チイキ</t>
    </rPh>
    <phoneticPr fontId="64"/>
  </si>
  <si>
    <t>関西地域統合ウェイト</t>
    <rPh sb="0" eb="2">
      <t>カンサイ</t>
    </rPh>
    <rPh sb="2" eb="4">
      <t>チイキ</t>
    </rPh>
    <rPh sb="4" eb="6">
      <t>トウゴウ</t>
    </rPh>
    <phoneticPr fontId="59"/>
  </si>
  <si>
    <t>後方3ヶ月移動平均</t>
    <rPh sb="0" eb="2">
      <t>コウホウ</t>
    </rPh>
    <rPh sb="4" eb="5">
      <t>ゲツ</t>
    </rPh>
    <rPh sb="5" eb="7">
      <t>イドウ</t>
    </rPh>
    <rPh sb="7" eb="9">
      <t>ヘイキン</t>
    </rPh>
    <phoneticPr fontId="64"/>
  </si>
  <si>
    <t>後方3ヶ月移動平均増分</t>
    <rPh sb="0" eb="2">
      <t>コウホウ</t>
    </rPh>
    <rPh sb="4" eb="5">
      <t>ゲツ</t>
    </rPh>
    <rPh sb="5" eb="7">
      <t>イドウ</t>
    </rPh>
    <rPh sb="7" eb="9">
      <t>ヘイキン</t>
    </rPh>
    <rPh sb="9" eb="11">
      <t>ゾウブン</t>
    </rPh>
    <phoneticPr fontId="64"/>
  </si>
  <si>
    <t>兵庫県</t>
    <rPh sb="0" eb="3">
      <t>ヒョウゴケン</t>
    </rPh>
    <phoneticPr fontId="59"/>
  </si>
  <si>
    <t>奈良県</t>
    <rPh sb="0" eb="3">
      <t>ナラケン</t>
    </rPh>
    <phoneticPr fontId="59"/>
  </si>
  <si>
    <t>計</t>
    <rPh sb="0" eb="1">
      <t>ケイ</t>
    </rPh>
    <phoneticPr fontId="59"/>
  </si>
  <si>
    <t>関西CLIに対する各府県の寄与度と寄与率</t>
    <rPh sb="0" eb="2">
      <t>カンサイ</t>
    </rPh>
    <rPh sb="6" eb="7">
      <t>タイ</t>
    </rPh>
    <rPh sb="9" eb="12">
      <t>カクフケン</t>
    </rPh>
    <rPh sb="13" eb="16">
      <t>キヨド</t>
    </rPh>
    <rPh sb="17" eb="20">
      <t>キヨリツ</t>
    </rPh>
    <phoneticPr fontId="64"/>
  </si>
  <si>
    <t>大阪府</t>
    <rPh sb="0" eb="3">
      <t>オオサカフ</t>
    </rPh>
    <phoneticPr fontId="64"/>
  </si>
  <si>
    <t>兵庫県</t>
    <rPh sb="0" eb="3">
      <t>ヒョウゴケン</t>
    </rPh>
    <phoneticPr fontId="64"/>
  </si>
  <si>
    <t>京都府</t>
    <rPh sb="0" eb="3">
      <t>キョウトフ</t>
    </rPh>
    <phoneticPr fontId="64"/>
  </si>
  <si>
    <t>滋賀県</t>
    <rPh sb="0" eb="3">
      <t>シガケン</t>
    </rPh>
    <phoneticPr fontId="64"/>
  </si>
  <si>
    <t>奈良県</t>
    <rPh sb="0" eb="3">
      <t>ナラケン</t>
    </rPh>
    <phoneticPr fontId="64"/>
  </si>
  <si>
    <t>和歌山県</t>
    <rPh sb="0" eb="4">
      <t>ワカヤマケン</t>
    </rPh>
    <phoneticPr fontId="64"/>
  </si>
  <si>
    <t>寄与度</t>
    <rPh sb="0" eb="3">
      <t>キヨド</t>
    </rPh>
    <phoneticPr fontId="64"/>
  </si>
  <si>
    <t>寄与率</t>
    <rPh sb="0" eb="3">
      <t>キヨリツ</t>
    </rPh>
    <phoneticPr fontId="64"/>
  </si>
  <si>
    <t xml:space="preserve"> </t>
    <phoneticPr fontId="64"/>
  </si>
  <si>
    <t>基調判断</t>
    <rPh sb="0" eb="1">
      <t>モト</t>
    </rPh>
    <rPh sb="1" eb="2">
      <t>チョウ</t>
    </rPh>
    <rPh sb="2" eb="4">
      <t>ハンダン</t>
    </rPh>
    <phoneticPr fontId="59"/>
  </si>
  <si>
    <t>(出所）アジア太平洋研究所「関西地域CLI」</t>
    <rPh sb="1" eb="3">
      <t>シュッショ</t>
    </rPh>
    <rPh sb="7" eb="10">
      <t>タイヘイヨウ</t>
    </rPh>
    <rPh sb="10" eb="13">
      <t>ケンキュウショ</t>
    </rPh>
    <rPh sb="14" eb="16">
      <t>カンサイ</t>
    </rPh>
    <rPh sb="16" eb="18">
      <t>チイキ</t>
    </rPh>
    <phoneticPr fontId="59"/>
  </si>
  <si>
    <t>原データ</t>
    <rPh sb="0" eb="1">
      <t>ゲン</t>
    </rPh>
    <phoneticPr fontId="59"/>
  </si>
  <si>
    <t>季節調整系列</t>
    <rPh sb="0" eb="2">
      <t>キセツ</t>
    </rPh>
    <rPh sb="2" eb="4">
      <t>チョウセイ</t>
    </rPh>
    <rPh sb="4" eb="6">
      <t>ケイレツ</t>
    </rPh>
    <phoneticPr fontId="59"/>
  </si>
  <si>
    <t>平成元年</t>
    <rPh sb="2" eb="3">
      <t>ガン</t>
    </rPh>
    <phoneticPr fontId="59"/>
  </si>
  <si>
    <t>令和元年</t>
    <rPh sb="0" eb="2">
      <t>レイワ</t>
    </rPh>
    <rPh sb="2" eb="4">
      <t>ガンネン</t>
    </rPh>
    <phoneticPr fontId="59"/>
  </si>
  <si>
    <t>兵庫県景気動向指数先行系列(年平均)</t>
    <rPh sb="0" eb="3">
      <t>ヒョウゴケン</t>
    </rPh>
    <rPh sb="3" eb="5">
      <t>ケイキ</t>
    </rPh>
    <rPh sb="5" eb="7">
      <t>ドウコウ</t>
    </rPh>
    <rPh sb="7" eb="9">
      <t>シスウ</t>
    </rPh>
    <rPh sb="9" eb="11">
      <t>センコウ</t>
    </rPh>
    <rPh sb="11" eb="13">
      <t>ケイレツ</t>
    </rPh>
    <rPh sb="14" eb="15">
      <t>ネン</t>
    </rPh>
    <rPh sb="15" eb="17">
      <t>ヘイキン</t>
    </rPh>
    <phoneticPr fontId="59"/>
  </si>
  <si>
    <t>年計</t>
    <rPh sb="0" eb="1">
      <t>ネン</t>
    </rPh>
    <rPh sb="1" eb="2">
      <t>ケイ</t>
    </rPh>
    <phoneticPr fontId="59"/>
  </si>
  <si>
    <t>1990年</t>
    <rPh sb="4" eb="5">
      <t>ネン</t>
    </rPh>
    <phoneticPr fontId="59"/>
  </si>
  <si>
    <t>1991年</t>
    <rPh sb="4" eb="5">
      <t>ネン</t>
    </rPh>
    <phoneticPr fontId="59"/>
  </si>
  <si>
    <t>1992年</t>
    <rPh sb="4" eb="5">
      <t>ネン</t>
    </rPh>
    <phoneticPr fontId="59"/>
  </si>
  <si>
    <t>1993年</t>
    <rPh sb="4" eb="5">
      <t>ネン</t>
    </rPh>
    <phoneticPr fontId="59"/>
  </si>
  <si>
    <t>1994年</t>
    <rPh sb="4" eb="5">
      <t>ネン</t>
    </rPh>
    <phoneticPr fontId="59"/>
  </si>
  <si>
    <t>1995年</t>
    <rPh sb="4" eb="5">
      <t>ネン</t>
    </rPh>
    <phoneticPr fontId="59"/>
  </si>
  <si>
    <t>1996年</t>
    <rPh sb="4" eb="5">
      <t>ネン</t>
    </rPh>
    <phoneticPr fontId="59"/>
  </si>
  <si>
    <t>1997年</t>
    <rPh sb="4" eb="5">
      <t>ネン</t>
    </rPh>
    <phoneticPr fontId="59"/>
  </si>
  <si>
    <t>1998年</t>
    <rPh sb="4" eb="5">
      <t>ネン</t>
    </rPh>
    <phoneticPr fontId="59"/>
  </si>
  <si>
    <t>1999年</t>
    <rPh sb="4" eb="5">
      <t>ネン</t>
    </rPh>
    <phoneticPr fontId="59"/>
  </si>
  <si>
    <t>2000年</t>
    <rPh sb="4" eb="5">
      <t>ネン</t>
    </rPh>
    <phoneticPr fontId="59"/>
  </si>
  <si>
    <t>2001年</t>
    <rPh sb="4" eb="5">
      <t>ネン</t>
    </rPh>
    <phoneticPr fontId="59"/>
  </si>
  <si>
    <t>2002年</t>
    <rPh sb="4" eb="5">
      <t>ネン</t>
    </rPh>
    <phoneticPr fontId="59"/>
  </si>
  <si>
    <t>2003年</t>
    <rPh sb="4" eb="5">
      <t>ネン</t>
    </rPh>
    <phoneticPr fontId="59"/>
  </si>
  <si>
    <t>2004年</t>
    <rPh sb="4" eb="5">
      <t>ネン</t>
    </rPh>
    <phoneticPr fontId="59"/>
  </si>
  <si>
    <t>2005年</t>
    <rPh sb="4" eb="5">
      <t>ネン</t>
    </rPh>
    <phoneticPr fontId="59"/>
  </si>
  <si>
    <t>2006年</t>
    <rPh sb="4" eb="5">
      <t>ネン</t>
    </rPh>
    <phoneticPr fontId="59"/>
  </si>
  <si>
    <t>2007年</t>
    <rPh sb="4" eb="5">
      <t>ネン</t>
    </rPh>
    <phoneticPr fontId="59"/>
  </si>
  <si>
    <t>2008年</t>
    <rPh sb="4" eb="5">
      <t>ネン</t>
    </rPh>
    <phoneticPr fontId="59"/>
  </si>
  <si>
    <t>2009年</t>
    <rPh sb="4" eb="5">
      <t>ネン</t>
    </rPh>
    <phoneticPr fontId="59"/>
  </si>
  <si>
    <t>2010年</t>
    <rPh sb="4" eb="5">
      <t>ネン</t>
    </rPh>
    <phoneticPr fontId="59"/>
  </si>
  <si>
    <t>2011年</t>
    <rPh sb="4" eb="5">
      <t>ネン</t>
    </rPh>
    <phoneticPr fontId="59"/>
  </si>
  <si>
    <t>2012年</t>
    <rPh sb="4" eb="5">
      <t>ネン</t>
    </rPh>
    <phoneticPr fontId="59"/>
  </si>
  <si>
    <t>2013年</t>
    <rPh sb="4" eb="5">
      <t>ネン</t>
    </rPh>
    <phoneticPr fontId="59"/>
  </si>
  <si>
    <t>2014年</t>
    <rPh sb="4" eb="5">
      <t>ネン</t>
    </rPh>
    <phoneticPr fontId="59"/>
  </si>
  <si>
    <t>2015年</t>
    <rPh sb="4" eb="5">
      <t>ネン</t>
    </rPh>
    <phoneticPr fontId="59"/>
  </si>
  <si>
    <t>2016年</t>
    <rPh sb="4" eb="5">
      <t>ネン</t>
    </rPh>
    <phoneticPr fontId="59"/>
  </si>
  <si>
    <t>2017年</t>
    <rPh sb="4" eb="5">
      <t>ネン</t>
    </rPh>
    <phoneticPr fontId="59"/>
  </si>
  <si>
    <t>2018年</t>
    <rPh sb="4" eb="5">
      <t>ネン</t>
    </rPh>
    <phoneticPr fontId="59"/>
  </si>
  <si>
    <t>2019年</t>
    <rPh sb="4" eb="5">
      <t>ネン</t>
    </rPh>
    <phoneticPr fontId="59"/>
  </si>
  <si>
    <t>2020年</t>
    <rPh sb="4" eb="5">
      <t>ネン</t>
    </rPh>
    <phoneticPr fontId="59"/>
  </si>
  <si>
    <t>2021年</t>
    <rPh sb="4" eb="5">
      <t>ネン</t>
    </rPh>
    <phoneticPr fontId="59"/>
  </si>
  <si>
    <t>年度計</t>
    <rPh sb="0" eb="2">
      <t>ネンド</t>
    </rPh>
    <rPh sb="2" eb="3">
      <t>ケイ</t>
    </rPh>
    <phoneticPr fontId="59"/>
  </si>
  <si>
    <t>2015年度</t>
    <rPh sb="4" eb="5">
      <t>ネン</t>
    </rPh>
    <rPh sb="5" eb="6">
      <t>ド</t>
    </rPh>
    <phoneticPr fontId="59"/>
  </si>
  <si>
    <t>2016年度</t>
    <rPh sb="4" eb="5">
      <t>ネン</t>
    </rPh>
    <rPh sb="5" eb="6">
      <t>ド</t>
    </rPh>
    <phoneticPr fontId="59"/>
  </si>
  <si>
    <t>2017年度</t>
    <rPh sb="4" eb="5">
      <t>ネン</t>
    </rPh>
    <rPh sb="5" eb="6">
      <t>ド</t>
    </rPh>
    <phoneticPr fontId="59"/>
  </si>
  <si>
    <t>2018年度</t>
    <rPh sb="4" eb="5">
      <t>ネン</t>
    </rPh>
    <rPh sb="5" eb="6">
      <t>ド</t>
    </rPh>
    <phoneticPr fontId="59"/>
  </si>
  <si>
    <t>2019年度</t>
    <rPh sb="4" eb="6">
      <t>ネンド</t>
    </rPh>
    <phoneticPr fontId="59"/>
  </si>
  <si>
    <t>2020年度</t>
    <rPh sb="4" eb="6">
      <t>ネンド</t>
    </rPh>
    <phoneticPr fontId="59"/>
  </si>
  <si>
    <t>所定外労働</t>
    <rPh sb="0" eb="3">
      <t>ショテイガイ</t>
    </rPh>
    <rPh sb="3" eb="5">
      <t>ロウドウ</t>
    </rPh>
    <phoneticPr fontId="59"/>
  </si>
  <si>
    <t>実質百貨店</t>
    <rPh sb="0" eb="2">
      <t>ジッシツ</t>
    </rPh>
    <phoneticPr fontId="59"/>
  </si>
  <si>
    <t>時間指数</t>
    <rPh sb="0" eb="2">
      <t>ジカン</t>
    </rPh>
    <rPh sb="2" eb="4">
      <t>シスウ</t>
    </rPh>
    <phoneticPr fontId="59"/>
  </si>
  <si>
    <t>H27=100</t>
    <phoneticPr fontId="59"/>
  </si>
  <si>
    <t>（全産業）</t>
    <rPh sb="1" eb="4">
      <t>ゼンサンギョウ</t>
    </rPh>
    <phoneticPr fontId="59"/>
  </si>
  <si>
    <t>兵庫県景気動向指数一致系列(年平均)</t>
    <rPh sb="0" eb="3">
      <t>ヒョウゴケン</t>
    </rPh>
    <rPh sb="3" eb="5">
      <t>ケイキ</t>
    </rPh>
    <rPh sb="5" eb="7">
      <t>ドウコウ</t>
    </rPh>
    <rPh sb="7" eb="9">
      <t>シスウ</t>
    </rPh>
    <rPh sb="9" eb="11">
      <t>イッチ</t>
    </rPh>
    <rPh sb="11" eb="13">
      <t>ケイレツ</t>
    </rPh>
    <rPh sb="14" eb="15">
      <t>ネン</t>
    </rPh>
    <rPh sb="15" eb="17">
      <t>ヘイキン</t>
    </rPh>
    <phoneticPr fontId="59"/>
  </si>
  <si>
    <t>資本財</t>
    <rPh sb="0" eb="3">
      <t>シホンザイ</t>
    </rPh>
    <phoneticPr fontId="59"/>
  </si>
  <si>
    <t>法人事業税・地</t>
    <rPh sb="6" eb="7">
      <t>チ</t>
    </rPh>
    <phoneticPr fontId="59"/>
  </si>
  <si>
    <t>出荷指数</t>
    <rPh sb="0" eb="2">
      <t>シュッカ</t>
    </rPh>
    <rPh sb="2" eb="4">
      <t>シスウ</t>
    </rPh>
    <phoneticPr fontId="59"/>
  </si>
  <si>
    <t>方法人特別税調</t>
    <rPh sb="3" eb="5">
      <t>トクベツ</t>
    </rPh>
    <rPh sb="5" eb="6">
      <t>ゼイ</t>
    </rPh>
    <phoneticPr fontId="59"/>
  </si>
  <si>
    <t>(全産業）</t>
    <rPh sb="1" eb="4">
      <t>ゼンサンギョウ</t>
    </rPh>
    <phoneticPr fontId="59"/>
  </si>
  <si>
    <t>季調値</t>
    <rPh sb="0" eb="1">
      <t>キ</t>
    </rPh>
    <rPh sb="1" eb="2">
      <t>チョウ</t>
    </rPh>
    <rPh sb="2" eb="3">
      <t>アタイ</t>
    </rPh>
    <phoneticPr fontId="59"/>
  </si>
  <si>
    <t>兵庫県景気動向指数遅行系列(年平均)</t>
    <rPh sb="0" eb="3">
      <t>ヒョウゴケン</t>
    </rPh>
    <rPh sb="3" eb="5">
      <t>ケイキ</t>
    </rPh>
    <rPh sb="5" eb="7">
      <t>ドウコウ</t>
    </rPh>
    <rPh sb="7" eb="9">
      <t>シスウ</t>
    </rPh>
    <rPh sb="9" eb="11">
      <t>チコウ</t>
    </rPh>
    <rPh sb="11" eb="13">
      <t>ケイレツ</t>
    </rPh>
    <rPh sb="14" eb="15">
      <t>ネン</t>
    </rPh>
    <rPh sb="15" eb="17">
      <t>ヘイキン</t>
    </rPh>
    <phoneticPr fontId="59"/>
  </si>
  <si>
    <t xml:space="preserve"> </t>
    <phoneticPr fontId="3"/>
  </si>
  <si>
    <t>景気拡張期間比較（県内総生産）</t>
    <rPh sb="0" eb="2">
      <t>ケイキ</t>
    </rPh>
    <rPh sb="2" eb="4">
      <t>カクチョウ</t>
    </rPh>
    <rPh sb="4" eb="6">
      <t>キカン</t>
    </rPh>
    <rPh sb="6" eb="8">
      <t>ヒカク</t>
    </rPh>
    <rPh sb="9" eb="11">
      <t>ケンナイ</t>
    </rPh>
    <rPh sb="11" eb="14">
      <t>ソウセイサン</t>
    </rPh>
    <phoneticPr fontId="3"/>
  </si>
  <si>
    <t>（単位：億円、％）</t>
    <rPh sb="1" eb="3">
      <t>タンイ</t>
    </rPh>
    <rPh sb="4" eb="6">
      <t>オクエン</t>
    </rPh>
    <phoneticPr fontId="3"/>
  </si>
  <si>
    <t>項目</t>
    <rPh sb="0" eb="2">
      <t>コウモク</t>
    </rPh>
    <phoneticPr fontId="3"/>
  </si>
  <si>
    <t>年度</t>
    <rPh sb="0" eb="2">
      <t>ネンド</t>
    </rPh>
    <phoneticPr fontId="3"/>
  </si>
  <si>
    <t>名目県内総生産</t>
    <rPh sb="0" eb="2">
      <t>メイモク</t>
    </rPh>
    <rPh sb="2" eb="4">
      <t>ケンナイ</t>
    </rPh>
    <rPh sb="4" eb="7">
      <t>ソウセイサン</t>
    </rPh>
    <phoneticPr fontId="3"/>
  </si>
  <si>
    <t>実質県内総生産</t>
    <rPh sb="0" eb="2">
      <t>ジッシツ</t>
    </rPh>
    <rPh sb="2" eb="4">
      <t>ケンナイ</t>
    </rPh>
    <rPh sb="4" eb="7">
      <t>ソウセイサン</t>
    </rPh>
    <phoneticPr fontId="3"/>
  </si>
  <si>
    <t>実数</t>
    <rPh sb="0" eb="2">
      <t>ジッスウ</t>
    </rPh>
    <phoneticPr fontId="3"/>
  </si>
  <si>
    <t>年度平均増減率</t>
    <rPh sb="0" eb="2">
      <t>ネンド</t>
    </rPh>
    <rPh sb="2" eb="4">
      <t>ヘイキン</t>
    </rPh>
    <rPh sb="4" eb="6">
      <t>ゾウゲン</t>
    </rPh>
    <rPh sb="6" eb="7">
      <t>リツ</t>
    </rPh>
    <phoneticPr fontId="3"/>
  </si>
  <si>
    <t>景気拡張</t>
    <rPh sb="0" eb="2">
      <t>ケイキ</t>
    </rPh>
    <rPh sb="2" eb="4">
      <t>カクチョウ</t>
    </rPh>
    <phoneticPr fontId="3"/>
  </si>
  <si>
    <t>拡張期間</t>
    <rPh sb="0" eb="2">
      <t>カクチョウ</t>
    </rPh>
    <rPh sb="2" eb="4">
      <t>キカン</t>
    </rPh>
    <phoneticPr fontId="3"/>
  </si>
  <si>
    <t>2001年度</t>
    <rPh sb="4" eb="6">
      <t>ネンド</t>
    </rPh>
    <phoneticPr fontId="3"/>
  </si>
  <si>
    <t>（いざなみ景気）</t>
    <rPh sb="5" eb="7">
      <t>ケイキ</t>
    </rPh>
    <phoneticPr fontId="3"/>
  </si>
  <si>
    <t>2006年度</t>
    <rPh sb="4" eb="6">
      <t>ネンド</t>
    </rPh>
    <phoneticPr fontId="3"/>
  </si>
  <si>
    <t>5年</t>
    <rPh sb="1" eb="2">
      <t>ネン</t>
    </rPh>
    <phoneticPr fontId="59"/>
  </si>
  <si>
    <t>第16循環</t>
    <rPh sb="0" eb="1">
      <t>ダイ</t>
    </rPh>
    <rPh sb="3" eb="5">
      <t>ジュンカン</t>
    </rPh>
    <phoneticPr fontId="59"/>
  </si>
  <si>
    <t>2013年度</t>
    <rPh sb="4" eb="6">
      <t>ネンド</t>
    </rPh>
    <phoneticPr fontId="59"/>
  </si>
  <si>
    <t>（アベノミクス景気）</t>
    <rPh sb="7" eb="9">
      <t>ケイキ</t>
    </rPh>
    <phoneticPr fontId="59"/>
  </si>
  <si>
    <t>2018年度</t>
    <rPh sb="4" eb="6">
      <t>ネンド</t>
    </rPh>
    <phoneticPr fontId="59"/>
  </si>
  <si>
    <t>（資料）兵庫県統計課「兵庫県民経済計算」、「四半期別GDP速報」、「兵庫県景気動向指数」</t>
    <rPh sb="1" eb="3">
      <t>シリョウ</t>
    </rPh>
    <rPh sb="4" eb="7">
      <t>ヒョウゴケン</t>
    </rPh>
    <rPh sb="7" eb="9">
      <t>トウケイ</t>
    </rPh>
    <rPh sb="9" eb="10">
      <t>カ</t>
    </rPh>
    <rPh sb="11" eb="13">
      <t>ヒョウゴ</t>
    </rPh>
    <rPh sb="13" eb="15">
      <t>ケンミン</t>
    </rPh>
    <rPh sb="15" eb="17">
      <t>ケイザイ</t>
    </rPh>
    <rPh sb="17" eb="19">
      <t>ケイサン</t>
    </rPh>
    <rPh sb="22" eb="25">
      <t>シハンキ</t>
    </rPh>
    <rPh sb="25" eb="26">
      <t>ベツ</t>
    </rPh>
    <rPh sb="29" eb="31">
      <t>ソクホウ</t>
    </rPh>
    <rPh sb="34" eb="37">
      <t>ヒョウゴケン</t>
    </rPh>
    <rPh sb="37" eb="39">
      <t>ケイキ</t>
    </rPh>
    <rPh sb="39" eb="41">
      <t>ドウコウ</t>
    </rPh>
    <rPh sb="41" eb="43">
      <t>シスウ</t>
    </rPh>
    <phoneticPr fontId="3"/>
  </si>
  <si>
    <t>景気拡張期間比較（その他経済指標）</t>
    <rPh sb="0" eb="2">
      <t>ケイキ</t>
    </rPh>
    <rPh sb="2" eb="4">
      <t>カクチョウ</t>
    </rPh>
    <rPh sb="4" eb="6">
      <t>キカン</t>
    </rPh>
    <rPh sb="6" eb="8">
      <t>ヒカク</t>
    </rPh>
    <rPh sb="11" eb="12">
      <t>タ</t>
    </rPh>
    <rPh sb="12" eb="14">
      <t>ケイザイ</t>
    </rPh>
    <rPh sb="14" eb="16">
      <t>シヒョウ</t>
    </rPh>
    <phoneticPr fontId="3"/>
  </si>
  <si>
    <t>実質民間最終消費支出</t>
    <rPh sb="0" eb="2">
      <t>ジッシツ</t>
    </rPh>
    <rPh sb="2" eb="4">
      <t>ミンカン</t>
    </rPh>
    <rPh sb="4" eb="6">
      <t>サイシュウ</t>
    </rPh>
    <rPh sb="6" eb="8">
      <t>ショウヒ</t>
    </rPh>
    <rPh sb="8" eb="10">
      <t>シシュツ</t>
    </rPh>
    <phoneticPr fontId="3"/>
  </si>
  <si>
    <t>実質民間企業設備</t>
    <rPh sb="0" eb="2">
      <t>ジッシツ</t>
    </rPh>
    <rPh sb="2" eb="4">
      <t>ミンカン</t>
    </rPh>
    <rPh sb="4" eb="6">
      <t>キギョウ</t>
    </rPh>
    <rPh sb="6" eb="8">
      <t>セツビ</t>
    </rPh>
    <phoneticPr fontId="3"/>
  </si>
  <si>
    <t>雇用者報酬(名目）</t>
    <rPh sb="0" eb="3">
      <t>コヨウシャ</t>
    </rPh>
    <rPh sb="3" eb="5">
      <t>ホウシュウ</t>
    </rPh>
    <rPh sb="6" eb="8">
      <t>メイモク</t>
    </rPh>
    <phoneticPr fontId="3"/>
  </si>
  <si>
    <t>完全失業率（年平均）</t>
    <rPh sb="0" eb="2">
      <t>カンゼン</t>
    </rPh>
    <rPh sb="2" eb="5">
      <t>シツギョウリツ</t>
    </rPh>
    <rPh sb="6" eb="7">
      <t>ネン</t>
    </rPh>
    <rPh sb="7" eb="9">
      <t>ヘイキン</t>
    </rPh>
    <phoneticPr fontId="59"/>
  </si>
  <si>
    <t>景気拡張期経済状況比較</t>
    <rPh sb="0" eb="2">
      <t>ケイキ</t>
    </rPh>
    <rPh sb="2" eb="5">
      <t>カクチョウキ</t>
    </rPh>
    <rPh sb="5" eb="7">
      <t>ケイザイ</t>
    </rPh>
    <rPh sb="7" eb="9">
      <t>ジョウキョウ</t>
    </rPh>
    <rPh sb="9" eb="11">
      <t>ヒカク</t>
    </rPh>
    <phoneticPr fontId="59"/>
  </si>
  <si>
    <t>県内総支出</t>
    <rPh sb="0" eb="2">
      <t>ケンナイ</t>
    </rPh>
    <rPh sb="2" eb="5">
      <t>ソウシシュツ</t>
    </rPh>
    <phoneticPr fontId="66"/>
  </si>
  <si>
    <t>民間最終</t>
  </si>
  <si>
    <t>民間</t>
  </si>
  <si>
    <t>政府最終</t>
  </si>
  <si>
    <t>公的固定</t>
  </si>
  <si>
    <t>公的</t>
  </si>
  <si>
    <t>財貨サービスの移出入･不突合</t>
    <rPh sb="0" eb="2">
      <t>ザイカ</t>
    </rPh>
    <rPh sb="7" eb="8">
      <t>イ</t>
    </rPh>
    <rPh sb="8" eb="10">
      <t>シュツニュウ</t>
    </rPh>
    <rPh sb="11" eb="12">
      <t>フ</t>
    </rPh>
    <rPh sb="12" eb="13">
      <t>トツ</t>
    </rPh>
    <rPh sb="13" eb="14">
      <t>ゴウ</t>
    </rPh>
    <phoneticPr fontId="3"/>
  </si>
  <si>
    <t>雇用者報酬</t>
    <rPh sb="0" eb="3">
      <t>コヨウシャ</t>
    </rPh>
    <rPh sb="3" eb="5">
      <t>ホウシュウ</t>
    </rPh>
    <phoneticPr fontId="59"/>
  </si>
  <si>
    <t>消費支出</t>
  </si>
  <si>
    <t>民間住宅</t>
  </si>
  <si>
    <t>企業設備　　　　</t>
  </si>
  <si>
    <t>在庫変動</t>
    <rPh sb="2" eb="4">
      <t>ヘンドウ</t>
    </rPh>
    <phoneticPr fontId="3"/>
  </si>
  <si>
    <t>資本形成</t>
  </si>
  <si>
    <t>純移出</t>
    <rPh sb="0" eb="1">
      <t>ジュン</t>
    </rPh>
    <rPh sb="1" eb="3">
      <t>イシュツ</t>
    </rPh>
    <phoneticPr fontId="3"/>
  </si>
  <si>
    <t>移出</t>
    <rPh sb="0" eb="2">
      <t>イシュツ</t>
    </rPh>
    <phoneticPr fontId="3"/>
  </si>
  <si>
    <t>移入</t>
    <rPh sb="0" eb="2">
      <t>イニュウ</t>
    </rPh>
    <phoneticPr fontId="3"/>
  </si>
  <si>
    <t>不突合</t>
    <rPh sb="0" eb="1">
      <t>フ</t>
    </rPh>
    <rPh sb="1" eb="2">
      <t>トツ</t>
    </rPh>
    <rPh sb="2" eb="3">
      <t>ゴウ</t>
    </rPh>
    <phoneticPr fontId="3"/>
  </si>
  <si>
    <t>景気の山</t>
    <rPh sb="0" eb="2">
      <t>ケイキ</t>
    </rPh>
    <rPh sb="3" eb="4">
      <t>ヤマ</t>
    </rPh>
    <phoneticPr fontId="59"/>
  </si>
  <si>
    <t>2001.12</t>
    <phoneticPr fontId="59"/>
  </si>
  <si>
    <t>2007.7</t>
    <phoneticPr fontId="59"/>
  </si>
  <si>
    <t>第16循環</t>
    <rPh sb="0" eb="1">
      <t>ダイ</t>
    </rPh>
    <rPh sb="3" eb="5">
      <t>ジュンカン</t>
    </rPh>
    <phoneticPr fontId="3"/>
  </si>
  <si>
    <t>2013.12</t>
    <phoneticPr fontId="59"/>
  </si>
  <si>
    <t>名目</t>
    <rPh sb="0" eb="2">
      <t>メイモク</t>
    </rPh>
    <phoneticPr fontId="59"/>
  </si>
  <si>
    <t>2018.10</t>
    <phoneticPr fontId="59"/>
  </si>
  <si>
    <t>景気後退期間比較（県内総生産）</t>
    <rPh sb="0" eb="2">
      <t>ケイキ</t>
    </rPh>
    <rPh sb="2" eb="4">
      <t>コウタイ</t>
    </rPh>
    <rPh sb="4" eb="6">
      <t>キカン</t>
    </rPh>
    <rPh sb="6" eb="8">
      <t>ヒカク</t>
    </rPh>
    <rPh sb="9" eb="11">
      <t>ケンナイ</t>
    </rPh>
    <rPh sb="11" eb="14">
      <t>ソウセイサン</t>
    </rPh>
    <phoneticPr fontId="3"/>
  </si>
  <si>
    <t>景気後退期間比較（その他経済指標）</t>
    <rPh sb="0" eb="2">
      <t>ケイキ</t>
    </rPh>
    <rPh sb="2" eb="4">
      <t>コウタイ</t>
    </rPh>
    <rPh sb="4" eb="6">
      <t>キカン</t>
    </rPh>
    <rPh sb="6" eb="8">
      <t>ヒカク</t>
    </rPh>
    <rPh sb="11" eb="12">
      <t>タ</t>
    </rPh>
    <rPh sb="12" eb="14">
      <t>ケイザイ</t>
    </rPh>
    <rPh sb="14" eb="16">
      <t>シヒョウ</t>
    </rPh>
    <phoneticPr fontId="3"/>
  </si>
  <si>
    <t>（リーマンショック）</t>
    <phoneticPr fontId="3"/>
  </si>
  <si>
    <t>（新型コロナショック）</t>
    <rPh sb="1" eb="3">
      <t>シンガタ</t>
    </rPh>
    <phoneticPr fontId="59"/>
  </si>
  <si>
    <t>20ヵ月</t>
    <rPh sb="3" eb="4">
      <t>ゲツ</t>
    </rPh>
    <phoneticPr fontId="3"/>
  </si>
  <si>
    <t>2008年度</t>
    <rPh sb="4" eb="6">
      <t>ネンド</t>
    </rPh>
    <phoneticPr fontId="3"/>
  </si>
  <si>
    <t>2年</t>
    <rPh sb="1" eb="2">
      <t>ネン</t>
    </rPh>
    <phoneticPr fontId="59"/>
  </si>
  <si>
    <t>景気の谷</t>
    <rPh sb="0" eb="2">
      <t>ケイキ</t>
    </rPh>
    <rPh sb="3" eb="4">
      <t>タニ</t>
    </rPh>
    <phoneticPr fontId="59"/>
  </si>
  <si>
    <t>17ヶ月</t>
    <rPh sb="3" eb="4">
      <t>ゲツ</t>
    </rPh>
    <phoneticPr fontId="3"/>
  </si>
  <si>
    <t>2009.3</t>
    <phoneticPr fontId="59"/>
  </si>
  <si>
    <t>区分</t>
  </si>
  <si>
    <t>兵　　庫　　県</t>
    <rPh sb="0" eb="1">
      <t>ヘイ</t>
    </rPh>
    <rPh sb="3" eb="4">
      <t>コ</t>
    </rPh>
    <rPh sb="6" eb="7">
      <t>ケン</t>
    </rPh>
    <phoneticPr fontId="3"/>
  </si>
  <si>
    <t>備　　考</t>
    <phoneticPr fontId="3"/>
  </si>
  <si>
    <t>項目</t>
  </si>
  <si>
    <t>ＧＤＰ</t>
    <phoneticPr fontId="3"/>
  </si>
  <si>
    <t>県内総生産</t>
    <rPh sb="0" eb="1">
      <t>ケン</t>
    </rPh>
    <rPh sb="1" eb="2">
      <t>ナイ</t>
    </rPh>
    <rPh sb="2" eb="5">
      <t>ソウセイサン</t>
    </rPh>
    <phoneticPr fontId="3"/>
  </si>
  <si>
    <t>名目実数・兆円</t>
    <rPh sb="0" eb="2">
      <t>メイモク</t>
    </rPh>
    <rPh sb="2" eb="4">
      <t>ジッスウ</t>
    </rPh>
    <rPh sb="5" eb="7">
      <t>チョウエン</t>
    </rPh>
    <phoneticPr fontId="3"/>
  </si>
  <si>
    <t>増加率（％）</t>
    <phoneticPr fontId="3"/>
  </si>
  <si>
    <t>－</t>
  </si>
  <si>
    <t>県統計課「四半期別県内GDP速報」　</t>
    <rPh sb="0" eb="1">
      <t>ケン</t>
    </rPh>
    <rPh sb="1" eb="3">
      <t>トウケイ</t>
    </rPh>
    <rPh sb="3" eb="4">
      <t>カ</t>
    </rPh>
    <rPh sb="5" eb="8">
      <t>シハンキ</t>
    </rPh>
    <rPh sb="8" eb="9">
      <t>ベツ</t>
    </rPh>
    <rPh sb="9" eb="11">
      <t>ケンナイ</t>
    </rPh>
    <rPh sb="14" eb="16">
      <t>ソクホウ</t>
    </rPh>
    <phoneticPr fontId="3"/>
  </si>
  <si>
    <t>実質実数・兆円</t>
    <rPh sb="0" eb="2">
      <t>ジッシツ</t>
    </rPh>
    <rPh sb="2" eb="4">
      <t>ジッスウ</t>
    </rPh>
    <rPh sb="5" eb="7">
      <t>チョウエン</t>
    </rPh>
    <phoneticPr fontId="3"/>
  </si>
  <si>
    <t>鉱工業生産指数</t>
  </si>
  <si>
    <t>指数(H27=100)</t>
    <phoneticPr fontId="3"/>
  </si>
  <si>
    <t>増加率（％）</t>
  </si>
  <si>
    <t>鉱工業在庫指数</t>
  </si>
  <si>
    <t>製造品出荷額等</t>
  </si>
  <si>
    <t>実数（兆円）</t>
  </si>
  <si>
    <t>消費者物価指数</t>
  </si>
  <si>
    <t>指数(R2=100)</t>
    <phoneticPr fontId="3"/>
  </si>
  <si>
    <t>101.5</t>
  </si>
  <si>
    <t>94.8</t>
  </si>
  <si>
    <t>95.3</t>
  </si>
  <si>
    <t>95.0</t>
  </si>
  <si>
    <t>94.9</t>
  </si>
  <si>
    <t>95.9</t>
  </si>
  <si>
    <t>94.2</t>
  </si>
  <si>
    <t>94.4</t>
  </si>
  <si>
    <t>97.8</t>
  </si>
  <si>
    <t>98.7</t>
  </si>
  <si>
    <t>（神戸市・総合）</t>
    <rPh sb="1" eb="4">
      <t>コウベシ</t>
    </rPh>
    <phoneticPr fontId="3"/>
  </si>
  <si>
    <t>※接続指数含む</t>
    <rPh sb="1" eb="3">
      <t>セツゾク</t>
    </rPh>
    <rPh sb="2" eb="4">
      <t>シスウ</t>
    </rPh>
    <rPh sb="4" eb="5">
      <t>フク</t>
    </rPh>
    <phoneticPr fontId="3"/>
  </si>
  <si>
    <t>日本銀行「企業物価統計」</t>
    <rPh sb="5" eb="7">
      <t>キギョウ</t>
    </rPh>
    <rPh sb="7" eb="9">
      <t>ブッカ</t>
    </rPh>
    <rPh sb="9" eb="11">
      <t>トウケイ</t>
    </rPh>
    <phoneticPr fontId="3"/>
  </si>
  <si>
    <t>（実質）</t>
  </si>
  <si>
    <t>労働時間指数</t>
  </si>
  <si>
    <t>（所定外）</t>
  </si>
  <si>
    <t>常用雇用指数</t>
  </si>
  <si>
    <t>新規求人倍率</t>
  </si>
  <si>
    <t>有効求人倍率</t>
  </si>
  <si>
    <t>完全失業率</t>
  </si>
  <si>
    <t>実数（％）</t>
  </si>
  <si>
    <t>-</t>
    <phoneticPr fontId="3"/>
  </si>
  <si>
    <t>企</t>
  </si>
  <si>
    <t>企業倒産件数</t>
  </si>
  <si>
    <t>実数（件）</t>
    <phoneticPr fontId="3"/>
  </si>
  <si>
    <t>㈱東京商工リサーチ調べ</t>
    <rPh sb="9" eb="10">
      <t>シラ</t>
    </rPh>
    <phoneticPr fontId="3"/>
  </si>
  <si>
    <t>業</t>
  </si>
  <si>
    <t>※負債総額1,000万円以上</t>
    <rPh sb="1" eb="3">
      <t>フサイ</t>
    </rPh>
    <rPh sb="3" eb="5">
      <t>ソウガク</t>
    </rPh>
    <rPh sb="10" eb="11">
      <t>マン</t>
    </rPh>
    <rPh sb="11" eb="12">
      <t>エン</t>
    </rPh>
    <rPh sb="12" eb="14">
      <t>イジョウ</t>
    </rPh>
    <phoneticPr fontId="3"/>
  </si>
  <si>
    <t>（名目）</t>
  </si>
  <si>
    <t>地域別消費総合指数</t>
    <rPh sb="0" eb="2">
      <t>チイキ</t>
    </rPh>
    <rPh sb="2" eb="3">
      <t>ベツ</t>
    </rPh>
    <rPh sb="3" eb="5">
      <t>ショウヒ</t>
    </rPh>
    <rPh sb="5" eb="7">
      <t>ソウゴウ</t>
    </rPh>
    <rPh sb="7" eb="9">
      <t>シスウ</t>
    </rPh>
    <phoneticPr fontId="59"/>
  </si>
  <si>
    <t>指数(H24=100)</t>
    <phoneticPr fontId="3"/>
  </si>
  <si>
    <t>内閣府「地域別支出総合指数」（RDEI)</t>
    <rPh sb="0" eb="2">
      <t>ナイカクフ</t>
    </rPh>
    <rPh sb="4" eb="6">
      <t>チイキ</t>
    </rPh>
    <rPh sb="6" eb="7">
      <t>ベツ</t>
    </rPh>
    <rPh sb="7" eb="9">
      <t>シシュツ</t>
    </rPh>
    <rPh sb="9" eb="11">
      <t>ソウゴウ</t>
    </rPh>
    <rPh sb="11" eb="13">
      <t>シスウ</t>
    </rPh>
    <phoneticPr fontId="59"/>
  </si>
  <si>
    <t>内閣府HP</t>
    <rPh sb="0" eb="3">
      <t>ナイカクフ</t>
    </rPh>
    <phoneticPr fontId="59"/>
  </si>
  <si>
    <t>https://www5.cao.go.jp/keizai3/chiiki/rdei/menu.html</t>
  </si>
  <si>
    <t>実数(百万㎡)</t>
  </si>
  <si>
    <t>新規新車</t>
    <rPh sb="2" eb="4">
      <t>シンシャ</t>
    </rPh>
    <phoneticPr fontId="3"/>
  </si>
  <si>
    <t>（一社）日本自動車販売協会</t>
    <rPh sb="0" eb="2">
      <t>イッシャ</t>
    </rPh>
    <rPh sb="3" eb="5">
      <t>ニホン</t>
    </rPh>
    <phoneticPr fontId="3"/>
  </si>
  <si>
    <t>連合会調べ</t>
  </si>
  <si>
    <t>百貨店販売額</t>
  </si>
  <si>
    <t>実数(億円)</t>
    <rPh sb="3" eb="4">
      <t>オク</t>
    </rPh>
    <phoneticPr fontId="3"/>
  </si>
  <si>
    <t>経済産業省「商業動態統計調査」</t>
    <rPh sb="0" eb="2">
      <t>ケイザイ</t>
    </rPh>
    <rPh sb="2" eb="4">
      <t>サンギョウ</t>
    </rPh>
    <rPh sb="4" eb="5">
      <t>ツウサンショウ</t>
    </rPh>
    <rPh sb="6" eb="8">
      <t>ショウギョウ</t>
    </rPh>
    <rPh sb="8" eb="10">
      <t>ドウタイ</t>
    </rPh>
    <rPh sb="10" eb="12">
      <t>トウケイ</t>
    </rPh>
    <rPh sb="12" eb="14">
      <t>チョウサ</t>
    </rPh>
    <phoneticPr fontId="3"/>
  </si>
  <si>
    <t>財務省「貿易統計」</t>
    <rPh sb="0" eb="3">
      <t>ザイムショウ</t>
    </rPh>
    <rPh sb="4" eb="6">
      <t>ボウエキ</t>
    </rPh>
    <rPh sb="6" eb="8">
      <t>トウケイ</t>
    </rPh>
    <phoneticPr fontId="3"/>
  </si>
  <si>
    <t>総務省「労働力調査」</t>
    <rPh sb="2" eb="3">
      <t>ショウ</t>
    </rPh>
    <rPh sb="4" eb="7">
      <t>ロウドウリョク</t>
    </rPh>
    <rPh sb="7" eb="9">
      <t>チョウサ</t>
    </rPh>
    <phoneticPr fontId="3"/>
  </si>
  <si>
    <t>全　　　　国</t>
    <rPh sb="0" eb="1">
      <t>ゼン</t>
    </rPh>
    <rPh sb="5" eb="6">
      <t>クニ</t>
    </rPh>
    <phoneticPr fontId="3"/>
  </si>
  <si>
    <t>国内総生産</t>
    <rPh sb="0" eb="1">
      <t>クニ</t>
    </rPh>
    <rPh sb="1" eb="2">
      <t>ナイ</t>
    </rPh>
    <rPh sb="2" eb="5">
      <t>ソウセイサン</t>
    </rPh>
    <phoneticPr fontId="3"/>
  </si>
  <si>
    <t>内閣府「国民経済計算」</t>
    <rPh sb="0" eb="3">
      <t>ナイカクフ</t>
    </rPh>
    <phoneticPr fontId="3"/>
  </si>
  <si>
    <t>(期末）</t>
    <rPh sb="1" eb="3">
      <t>キマツ</t>
    </rPh>
    <phoneticPr fontId="3"/>
  </si>
  <si>
    <t>※従業員規模30人以上</t>
    <rPh sb="1" eb="4">
      <t>ジュウギョウイン</t>
    </rPh>
    <phoneticPr fontId="3"/>
  </si>
  <si>
    <t>消費総合指数</t>
    <rPh sb="0" eb="2">
      <t>ショウヒ</t>
    </rPh>
    <rPh sb="2" eb="4">
      <t>ソウゴウ</t>
    </rPh>
    <rPh sb="4" eb="6">
      <t>シスウ</t>
    </rPh>
    <phoneticPr fontId="59"/>
  </si>
  <si>
    <t>実数（千台）</t>
    <rPh sb="3" eb="4">
      <t>セン</t>
    </rPh>
    <phoneticPr fontId="3"/>
  </si>
  <si>
    <t>実数(10億円)</t>
    <rPh sb="3" eb="6">
      <t>１０オク</t>
    </rPh>
    <phoneticPr fontId="3"/>
  </si>
  <si>
    <t>名目</t>
    <rPh sb="0" eb="2">
      <t>メイモク</t>
    </rPh>
    <phoneticPr fontId="3"/>
  </si>
  <si>
    <t>実質</t>
    <rPh sb="0" eb="2">
      <t>ジッシツ</t>
    </rPh>
    <phoneticPr fontId="3"/>
  </si>
  <si>
    <t>賃金指数(名目)</t>
    <rPh sb="5" eb="7">
      <t>メイモク</t>
    </rPh>
    <phoneticPr fontId="3"/>
  </si>
  <si>
    <t>H27基準</t>
    <rPh sb="3" eb="5">
      <t>キジュン</t>
    </rPh>
    <phoneticPr fontId="3"/>
  </si>
  <si>
    <t>H17</t>
    <phoneticPr fontId="3"/>
  </si>
  <si>
    <t>賃金指数(実質)</t>
    <rPh sb="5" eb="7">
      <t>ジッシツ</t>
    </rPh>
    <phoneticPr fontId="3"/>
  </si>
  <si>
    <t>労働時間指数（所定外）</t>
    <phoneticPr fontId="3"/>
  </si>
  <si>
    <t>常用雇用指数</t>
    <phoneticPr fontId="3"/>
  </si>
  <si>
    <t>長期時系列(e-stat)</t>
    <rPh sb="0" eb="2">
      <t>チョウキ</t>
    </rPh>
    <rPh sb="2" eb="5">
      <t>ジケイレツ</t>
    </rPh>
    <phoneticPr fontId="59"/>
  </si>
  <si>
    <t>H22</t>
    <phoneticPr fontId="3"/>
  </si>
  <si>
    <t>国</t>
    <rPh sb="0" eb="1">
      <t>クニ</t>
    </rPh>
    <phoneticPr fontId="3"/>
  </si>
  <si>
    <t>2015年基準</t>
    <rPh sb="4" eb="5">
      <t>ネン</t>
    </rPh>
    <rPh sb="5" eb="7">
      <t>キジュン</t>
    </rPh>
    <phoneticPr fontId="59"/>
  </si>
  <si>
    <t>67ヵ月</t>
    <rPh sb="3" eb="4">
      <t>ゲツ</t>
    </rPh>
    <phoneticPr fontId="3"/>
  </si>
  <si>
    <t>71ヶ月</t>
    <rPh sb="3" eb="4">
      <t>ゲツ</t>
    </rPh>
    <phoneticPr fontId="59"/>
  </si>
  <si>
    <r>
      <t>消費者物価指数</t>
    </r>
    <r>
      <rPr>
        <sz val="8"/>
        <color theme="1"/>
        <rFont val="ＭＳ Ｐゴシック"/>
        <family val="3"/>
        <charset val="128"/>
        <scheme val="minor"/>
      </rPr>
      <t>（20年=100）</t>
    </r>
    <rPh sb="0" eb="3">
      <t>ショウヒシャ</t>
    </rPh>
    <rPh sb="3" eb="5">
      <t>ブッカ</t>
    </rPh>
    <rPh sb="5" eb="7">
      <t>シスウ</t>
    </rPh>
    <rPh sb="10" eb="11">
      <t>ネン</t>
    </rPh>
    <phoneticPr fontId="59"/>
  </si>
  <si>
    <t>兵庫CI</t>
    <rPh sb="0" eb="2">
      <t>ヒョウゴ</t>
    </rPh>
    <phoneticPr fontId="3"/>
  </si>
  <si>
    <t>2011年基準</t>
    <rPh sb="4" eb="5">
      <t>ネン</t>
    </rPh>
    <rPh sb="5" eb="7">
      <t>キジュン</t>
    </rPh>
    <phoneticPr fontId="3"/>
  </si>
  <si>
    <t>2015年基準</t>
    <rPh sb="4" eb="5">
      <t>ネン</t>
    </rPh>
    <rPh sb="5" eb="7">
      <t>キジュン</t>
    </rPh>
    <phoneticPr fontId="3"/>
  </si>
  <si>
    <t>(名目）</t>
    <rPh sb="1" eb="3">
      <t>メイモク</t>
    </rPh>
    <phoneticPr fontId="3"/>
  </si>
  <si>
    <t>(実質）</t>
    <rPh sb="1" eb="3">
      <t>ジッシツ</t>
    </rPh>
    <phoneticPr fontId="3"/>
  </si>
  <si>
    <t>2009年度</t>
    <rPh sb="4" eb="6">
      <t>ネンド</t>
    </rPh>
    <phoneticPr fontId="3"/>
  </si>
  <si>
    <t>後退期間</t>
    <rPh sb="0" eb="2">
      <t>コウタイ</t>
    </rPh>
    <rPh sb="2" eb="4">
      <t>キカン</t>
    </rPh>
    <phoneticPr fontId="3"/>
  </si>
  <si>
    <t>新ＣＩによる基調判断（一致指数）</t>
    <rPh sb="0" eb="1">
      <t>シン</t>
    </rPh>
    <rPh sb="6" eb="8">
      <t>キチョウ</t>
    </rPh>
    <rPh sb="8" eb="10">
      <t>ハンダン</t>
    </rPh>
    <rPh sb="11" eb="13">
      <t>イッチ</t>
    </rPh>
    <rPh sb="13" eb="15">
      <t>シスウ</t>
    </rPh>
    <phoneticPr fontId="26"/>
  </si>
  <si>
    <t>〃</t>
    <phoneticPr fontId="26"/>
  </si>
  <si>
    <t>「下げ止まり」となった後に「改善」の基準を満たしたため、横ばい局面（上方への局面変化）を基調判断とする。</t>
    <rPh sb="1" eb="2">
      <t>サ</t>
    </rPh>
    <rPh sb="3" eb="4">
      <t>ド</t>
    </rPh>
    <rPh sb="11" eb="12">
      <t>アト</t>
    </rPh>
    <rPh sb="14" eb="16">
      <t>カイゼン</t>
    </rPh>
    <rPh sb="18" eb="20">
      <t>キジュン</t>
    </rPh>
    <rPh sb="21" eb="22">
      <t>ミ</t>
    </rPh>
    <rPh sb="28" eb="29">
      <t>ヨコ</t>
    </rPh>
    <rPh sb="31" eb="33">
      <t>キョクメン</t>
    </rPh>
    <rPh sb="34" eb="36">
      <t>ジョウホウ</t>
    </rPh>
    <rPh sb="38" eb="40">
      <t>キョクメン</t>
    </rPh>
    <rPh sb="40" eb="42">
      <t>ヘンカ</t>
    </rPh>
    <rPh sb="44" eb="46">
      <t>キチョウ</t>
    </rPh>
    <rPh sb="46" eb="48">
      <t>ハンダン</t>
    </rPh>
    <phoneticPr fontId="26"/>
  </si>
  <si>
    <t>３か月以上連続して、３か月後方移動平均が上昇、当月の前月差の符号がプラス</t>
    <rPh sb="20" eb="22">
      <t>ジョウショウ</t>
    </rPh>
    <phoneticPr fontId="3"/>
  </si>
  <si>
    <t>R3</t>
    <phoneticPr fontId="26"/>
  </si>
  <si>
    <t>「改善」となった後に「悪化」の基準を満たしたため、横ばい局面（下方への局面変化）を基調判断とする。</t>
    <rPh sb="1" eb="3">
      <t>カイゼン</t>
    </rPh>
    <rPh sb="8" eb="9">
      <t>アト</t>
    </rPh>
    <rPh sb="11" eb="13">
      <t>アッカ</t>
    </rPh>
    <rPh sb="15" eb="17">
      <t>キジュン</t>
    </rPh>
    <rPh sb="18" eb="19">
      <t>ミ</t>
    </rPh>
    <rPh sb="25" eb="26">
      <t>ヨコ</t>
    </rPh>
    <rPh sb="28" eb="30">
      <t>キョクメン</t>
    </rPh>
    <rPh sb="31" eb="33">
      <t>カホウ</t>
    </rPh>
    <rPh sb="35" eb="37">
      <t>キョクメン</t>
    </rPh>
    <rPh sb="37" eb="39">
      <t>ヘンカ</t>
    </rPh>
    <rPh sb="41" eb="43">
      <t>キチョウ</t>
    </rPh>
    <rPh sb="43" eb="45">
      <t>ハンダン</t>
    </rPh>
    <phoneticPr fontId="26"/>
  </si>
  <si>
    <t>３か月以上連続して、３か月後方移動平均が下降、当月の前月差の符号がマイナス。
５か月後方移動平均の符号がマイナスに変化し、３か月累計が一標準偏差を超過、当月の前月差の符号がマイナス</t>
    <rPh sb="41" eb="42">
      <t>ゲツ</t>
    </rPh>
    <rPh sb="42" eb="44">
      <t>コウホウ</t>
    </rPh>
    <rPh sb="44" eb="46">
      <t>イドウ</t>
    </rPh>
    <rPh sb="46" eb="48">
      <t>ヘイキン</t>
    </rPh>
    <rPh sb="49" eb="51">
      <t>フゴウ</t>
    </rPh>
    <rPh sb="57" eb="59">
      <t>ヘンカ</t>
    </rPh>
    <rPh sb="63" eb="64">
      <t>ゲツ</t>
    </rPh>
    <rPh sb="64" eb="66">
      <t>ルイケイ</t>
    </rPh>
    <rPh sb="67" eb="68">
      <t>イチ</t>
    </rPh>
    <rPh sb="68" eb="70">
      <t>ヒョウジュン</t>
    </rPh>
    <rPh sb="70" eb="72">
      <t>ヘンサ</t>
    </rPh>
    <rPh sb="73" eb="75">
      <t>チョウカ</t>
    </rPh>
    <rPh sb="76" eb="77">
      <t>トウ</t>
    </rPh>
    <rPh sb="77" eb="78">
      <t>ツキ</t>
    </rPh>
    <rPh sb="79" eb="81">
      <t>ゼンゲツ</t>
    </rPh>
    <rPh sb="81" eb="82">
      <t>サ</t>
    </rPh>
    <rPh sb="83" eb="85">
      <t>フゴウ</t>
    </rPh>
    <phoneticPr fontId="26"/>
  </si>
  <si>
    <t>2011基準</t>
    <rPh sb="4" eb="6">
      <t>キジュン</t>
    </rPh>
    <phoneticPr fontId="3"/>
  </si>
  <si>
    <t>　</t>
    <phoneticPr fontId="3"/>
  </si>
  <si>
    <t>(単位：百万円）</t>
    <rPh sb="1" eb="3">
      <t>タンイ</t>
    </rPh>
    <rPh sb="4" eb="5">
      <t>ヒャク</t>
    </rPh>
    <rPh sb="5" eb="7">
      <t>マンエン</t>
    </rPh>
    <phoneticPr fontId="3"/>
  </si>
  <si>
    <t xml:space="preserve"> </t>
    <phoneticPr fontId="3"/>
  </si>
  <si>
    <t xml:space="preserve"> </t>
    <phoneticPr fontId="3"/>
  </si>
  <si>
    <t>年度</t>
    <rPh sb="0" eb="2">
      <t>ネンド</t>
    </rPh>
    <phoneticPr fontId="3"/>
  </si>
  <si>
    <t>名目移出</t>
    <rPh sb="0" eb="2">
      <t>メイモク</t>
    </rPh>
    <rPh sb="2" eb="4">
      <t>イシュツ</t>
    </rPh>
    <phoneticPr fontId="3"/>
  </si>
  <si>
    <t>名目移入</t>
    <rPh sb="0" eb="2">
      <t>メイモク</t>
    </rPh>
    <rPh sb="2" eb="4">
      <t>イニュウ</t>
    </rPh>
    <phoneticPr fontId="3"/>
  </si>
  <si>
    <t>2011年5月</t>
    <rPh sb="4" eb="5">
      <t>ネン</t>
    </rPh>
    <rPh sb="6" eb="7">
      <t>ツキ</t>
    </rPh>
    <phoneticPr fontId="3"/>
  </si>
  <si>
    <t>26ヶ月</t>
    <phoneticPr fontId="3"/>
  </si>
  <si>
    <t>21ヶ月</t>
    <rPh sb="3" eb="4">
      <t>ゲツ</t>
    </rPh>
    <phoneticPr fontId="3"/>
  </si>
  <si>
    <t>16ヶ月</t>
    <phoneticPr fontId="3"/>
  </si>
  <si>
    <t>87ヶ月</t>
    <phoneticPr fontId="3"/>
  </si>
  <si>
    <t>2012年 4月</t>
    <rPh sb="4" eb="5">
      <t>ネン</t>
    </rPh>
    <rPh sb="7" eb="8">
      <t>ツキ</t>
    </rPh>
    <phoneticPr fontId="3"/>
  </si>
  <si>
    <t>37ヶ月</t>
    <phoneticPr fontId="3"/>
  </si>
  <si>
    <t>7ヶ月</t>
    <phoneticPr fontId="3"/>
  </si>
  <si>
    <t>年度</t>
    <rPh sb="0" eb="2">
      <t>ネンド</t>
    </rPh>
    <phoneticPr fontId="3"/>
  </si>
  <si>
    <t>16ヶ月</t>
    <rPh sb="3" eb="4">
      <t>ゲツ</t>
    </rPh>
    <phoneticPr fontId="59"/>
  </si>
  <si>
    <t xml:space="preserve"> </t>
    <phoneticPr fontId="3"/>
  </si>
  <si>
    <t>兵庫県</t>
    <rPh sb="0" eb="3">
      <t>ヒョウゴケン</t>
    </rPh>
    <phoneticPr fontId="3"/>
  </si>
  <si>
    <t>兵庫県景気動向指数</t>
    <rPh sb="0" eb="3">
      <t>ヒョウゴケン</t>
    </rPh>
    <rPh sb="3" eb="5">
      <t>ケイキ</t>
    </rPh>
    <rPh sb="5" eb="7">
      <t>ドウコウ</t>
    </rPh>
    <rPh sb="7" eb="9">
      <t>シスウ</t>
    </rPh>
    <phoneticPr fontId="3"/>
  </si>
  <si>
    <t>景気の山(暫定）</t>
    <rPh sb="0" eb="2">
      <t>ケイキ</t>
    </rPh>
    <rPh sb="3" eb="4">
      <t>ヤマ</t>
    </rPh>
    <rPh sb="5" eb="7">
      <t>ザンテイ</t>
    </rPh>
    <phoneticPr fontId="3"/>
  </si>
  <si>
    <t>景気の山(暫定）</t>
    <rPh sb="0" eb="2">
      <t>ケイキ</t>
    </rPh>
    <rPh sb="3" eb="4">
      <t>ヤマ</t>
    </rPh>
    <rPh sb="5" eb="7">
      <t>ザンテイ</t>
    </rPh>
    <phoneticPr fontId="59"/>
  </si>
  <si>
    <t>景気の谷(暫定）</t>
    <rPh sb="0" eb="2">
      <t>ケイキ</t>
    </rPh>
    <rPh sb="3" eb="4">
      <t>タニ</t>
    </rPh>
    <rPh sb="5" eb="7">
      <t>ザンテイ</t>
    </rPh>
    <phoneticPr fontId="59"/>
  </si>
  <si>
    <t>令和4年</t>
    <rPh sb="0" eb="2">
      <t>レイワ</t>
    </rPh>
    <phoneticPr fontId="10"/>
  </si>
  <si>
    <t>MAX</t>
    <phoneticPr fontId="3"/>
  </si>
  <si>
    <t>MIN</t>
    <phoneticPr fontId="3"/>
  </si>
  <si>
    <t>兵庫県主要関連指標の推移（暦年）</t>
    <rPh sb="0" eb="3">
      <t>ヒョウゴケン</t>
    </rPh>
    <rPh sb="3" eb="5">
      <t>シュヨウ</t>
    </rPh>
    <rPh sb="13" eb="15">
      <t>レキネン</t>
    </rPh>
    <phoneticPr fontId="3"/>
  </si>
  <si>
    <t>暦年または暦年平均値</t>
    <rPh sb="0" eb="2">
      <t>レキネン</t>
    </rPh>
    <rPh sb="5" eb="6">
      <t>レキ</t>
    </rPh>
    <rPh sb="6" eb="7">
      <t>ネン</t>
    </rPh>
    <rPh sb="7" eb="9">
      <t>ヘイキン</t>
    </rPh>
    <rPh sb="9" eb="10">
      <t>アタイ</t>
    </rPh>
    <phoneticPr fontId="3"/>
  </si>
  <si>
    <t>平成元</t>
    <rPh sb="0" eb="2">
      <t>ヘイセイ</t>
    </rPh>
    <rPh sb="2" eb="3">
      <t>ガン</t>
    </rPh>
    <phoneticPr fontId="3"/>
  </si>
  <si>
    <t>年</t>
  </si>
  <si>
    <t>00</t>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</si>
  <si>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</si>
  <si>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</si>
  <si>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</si>
  <si>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</si>
  <si>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</si>
  <si>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</si>
  <si>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</si>
  <si>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</si>
  <si>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</si>
  <si>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10</t>
    <phoneticPr fontId="3"/>
  </si>
  <si>
    <t>11</t>
    <phoneticPr fontId="3"/>
  </si>
  <si>
    <t>12</t>
    <phoneticPr fontId="3"/>
  </si>
  <si>
    <t>県統計課「県民経済計算確報」</t>
    <rPh sb="0" eb="1">
      <t>ケン</t>
    </rPh>
    <rPh sb="1" eb="3">
      <t>トウケイ</t>
    </rPh>
    <rPh sb="3" eb="4">
      <t>カ</t>
    </rPh>
    <rPh sb="5" eb="6">
      <t>ケン</t>
    </rPh>
    <phoneticPr fontId="3"/>
  </si>
  <si>
    <t>※2001年以前は本資料用の簡易計算</t>
    <rPh sb="5" eb="6">
      <t>ネン</t>
    </rPh>
    <rPh sb="6" eb="8">
      <t>イゼン</t>
    </rPh>
    <phoneticPr fontId="3"/>
  </si>
  <si>
    <t>（2015年連鎖価格）</t>
    <rPh sb="6" eb="8">
      <t>レンサ</t>
    </rPh>
    <rPh sb="8" eb="10">
      <t>カカク</t>
    </rPh>
    <phoneticPr fontId="3"/>
  </si>
  <si>
    <t>県統計課「県鉱工業指数」</t>
    <rPh sb="0" eb="2">
      <t>トウケイ</t>
    </rPh>
    <rPh sb="2" eb="3">
      <t>カ</t>
    </rPh>
    <rPh sb="4" eb="5">
      <t>ケン</t>
    </rPh>
    <rPh sb="5" eb="8">
      <t>コウコウギョウ</t>
    </rPh>
    <rPh sb="8" eb="10">
      <t>シスウ</t>
    </rPh>
    <phoneticPr fontId="3"/>
  </si>
  <si>
    <t>生</t>
  </si>
  <si>
    <t>※2012年以前は接続指数</t>
    <rPh sb="4" eb="5">
      <t>ネン</t>
    </rPh>
    <rPh sb="5" eb="7">
      <t>イゼン</t>
    </rPh>
    <rPh sb="8" eb="10">
      <t>セツゾク</t>
    </rPh>
    <rPh sb="10" eb="12">
      <t>シスウ</t>
    </rPh>
    <phoneticPr fontId="3"/>
  </si>
  <si>
    <t>産</t>
  </si>
  <si>
    <t>-</t>
  </si>
  <si>
    <t>経済産業省「工業統計調査」</t>
    <rPh sb="0" eb="2">
      <t>ケイザイ</t>
    </rPh>
    <rPh sb="6" eb="8">
      <t>コウギョウ</t>
    </rPh>
    <rPh sb="8" eb="10">
      <t>トウケイ</t>
    </rPh>
    <rPh sb="10" eb="12">
      <t>チョウサ</t>
    </rPh>
    <phoneticPr fontId="3"/>
  </si>
  <si>
    <t>総務省「経済センサス-活動調査」</t>
    <rPh sb="10" eb="12">
      <t>カツドウ</t>
    </rPh>
    <rPh sb="12" eb="14">
      <t>チョウサ</t>
    </rPh>
    <phoneticPr fontId="3"/>
  </si>
  <si>
    <t>物</t>
  </si>
  <si>
    <t>88.0</t>
  </si>
  <si>
    <t>90.9</t>
  </si>
  <si>
    <t>93.7</t>
  </si>
  <si>
    <t>95.4</t>
  </si>
  <si>
    <t>96.5</t>
  </si>
  <si>
    <t>97.2</t>
  </si>
  <si>
    <t>96.9</t>
  </si>
  <si>
    <t>99.0</t>
  </si>
  <si>
    <t>100.6</t>
  </si>
  <si>
    <t>100.7</t>
  </si>
  <si>
    <t>97.4</t>
  </si>
  <si>
    <t>95.2</t>
  </si>
  <si>
    <t>94.5</t>
  </si>
  <si>
    <t>94.3</t>
  </si>
  <si>
    <t>96.7</t>
  </si>
  <si>
    <t>97.6</t>
  </si>
  <si>
    <t>98.0</t>
  </si>
  <si>
    <t>99.3</t>
  </si>
  <si>
    <t>100.0</t>
  </si>
  <si>
    <t>総務省「消費者物価指数」</t>
    <rPh sb="0" eb="2">
      <t>ソウムショウ</t>
    </rPh>
    <rPh sb="3" eb="6">
      <t>ショウヒシャ</t>
    </rPh>
    <rPh sb="6" eb="8">
      <t>ブッカ</t>
    </rPh>
    <rPh sb="8" eb="10">
      <t>シスウ</t>
    </rPh>
    <phoneticPr fontId="3"/>
  </si>
  <si>
    <t>価</t>
  </si>
  <si>
    <t>企業物価指数</t>
    <rPh sb="0" eb="2">
      <t>キギョウ</t>
    </rPh>
    <rPh sb="2" eb="4">
      <t>ブッカ</t>
    </rPh>
    <rPh sb="4" eb="6">
      <t>シスウ</t>
    </rPh>
    <phoneticPr fontId="3"/>
  </si>
  <si>
    <t>（国内・全国値）</t>
    <rPh sb="1" eb="3">
      <t>コクナイ</t>
    </rPh>
    <rPh sb="4" eb="6">
      <t>ゼンコク</t>
    </rPh>
    <rPh sb="6" eb="7">
      <t>アタイ</t>
    </rPh>
    <phoneticPr fontId="3"/>
  </si>
  <si>
    <t>賃　金　指　数</t>
    <phoneticPr fontId="3"/>
  </si>
  <si>
    <t>県統計課「毎月勤労統計調査」</t>
    <rPh sb="0" eb="2">
      <t>トウケイ</t>
    </rPh>
    <rPh sb="2" eb="3">
      <t>カ</t>
    </rPh>
    <rPh sb="4" eb="6">
      <t>マイツキ</t>
    </rPh>
    <rPh sb="6" eb="8">
      <t>キンロウ</t>
    </rPh>
    <rPh sb="8" eb="10">
      <t>トウケイ</t>
    </rPh>
    <rPh sb="10" eb="12">
      <t>チョウサ</t>
    </rPh>
    <phoneticPr fontId="3"/>
  </si>
  <si>
    <t>速報</t>
    <rPh sb="0" eb="2">
      <t>ソクホウ</t>
    </rPh>
    <phoneticPr fontId="59"/>
  </si>
  <si>
    <t>（名目）</t>
    <phoneticPr fontId="3"/>
  </si>
  <si>
    <t>雇</t>
  </si>
  <si>
    <t>※従業員規模30人以上</t>
    <rPh sb="0" eb="3">
      <t>ジュウギョウイン</t>
    </rPh>
    <phoneticPr fontId="3"/>
  </si>
  <si>
    <t>※2010年以前は本資料用の簡易計算</t>
    <rPh sb="4" eb="5">
      <t>ネン</t>
    </rPh>
    <rPh sb="5" eb="7">
      <t>イゼン</t>
    </rPh>
    <rPh sb="8" eb="9">
      <t>ホン</t>
    </rPh>
    <rPh sb="9" eb="12">
      <t>シリョウヨウ</t>
    </rPh>
    <rPh sb="13" eb="15">
      <t>カンイ</t>
    </rPh>
    <rPh sb="15" eb="18">
      <t>ケイサンチ</t>
    </rPh>
    <phoneticPr fontId="3"/>
  </si>
  <si>
    <t>用</t>
  </si>
  <si>
    <t>・</t>
  </si>
  <si>
    <t>賃</t>
    <rPh sb="0" eb="1">
      <t>チン</t>
    </rPh>
    <phoneticPr fontId="3"/>
  </si>
  <si>
    <t>暦年値</t>
  </si>
  <si>
    <t>厚生労働省「職業安定業務統計」</t>
    <rPh sb="0" eb="2">
      <t>コウセイ</t>
    </rPh>
    <rPh sb="2" eb="5">
      <t>ロウドウショウ</t>
    </rPh>
    <rPh sb="6" eb="8">
      <t>ショクギョウ</t>
    </rPh>
    <rPh sb="8" eb="10">
      <t>アンテイ</t>
    </rPh>
    <rPh sb="10" eb="12">
      <t>ギョウム</t>
    </rPh>
    <rPh sb="12" eb="14">
      <t>トウケイ</t>
    </rPh>
    <phoneticPr fontId="3"/>
  </si>
  <si>
    <t>金</t>
    <rPh sb="0" eb="1">
      <t>キン</t>
    </rPh>
    <phoneticPr fontId="3"/>
  </si>
  <si>
    <t>兵庫労働局調べ</t>
    <rPh sb="0" eb="2">
      <t>ヒョウゴ</t>
    </rPh>
    <rPh sb="2" eb="5">
      <t>ロウドウキョク</t>
    </rPh>
    <rPh sb="5" eb="6">
      <t>シラ</t>
    </rPh>
    <phoneticPr fontId="3"/>
  </si>
  <si>
    <t>総務省「労働力調査」（試算値）</t>
    <rPh sb="2" eb="3">
      <t>ショウ</t>
    </rPh>
    <rPh sb="4" eb="7">
      <t>ロウドウリョク</t>
    </rPh>
    <rPh sb="7" eb="9">
      <t>チョウサ</t>
    </rPh>
    <phoneticPr fontId="3"/>
  </si>
  <si>
    <t>公務員給与改定実施率(国）</t>
    <rPh sb="0" eb="3">
      <t>コウムイン</t>
    </rPh>
    <rPh sb="3" eb="5">
      <t>キュウヨ</t>
    </rPh>
    <rPh sb="5" eb="7">
      <t>カイテイ</t>
    </rPh>
    <rPh sb="7" eb="9">
      <t>ジッシ</t>
    </rPh>
    <rPh sb="9" eb="10">
      <t>リツ</t>
    </rPh>
    <rPh sb="11" eb="12">
      <t>クニ</t>
    </rPh>
    <phoneticPr fontId="3"/>
  </si>
  <si>
    <t>（％）</t>
    <phoneticPr fontId="3"/>
  </si>
  <si>
    <t>人事院調べ</t>
    <rPh sb="0" eb="3">
      <t>ジンジイン</t>
    </rPh>
    <rPh sb="3" eb="4">
      <t>シラ</t>
    </rPh>
    <phoneticPr fontId="3"/>
  </si>
  <si>
    <t>春季賃上率・県内民間企業</t>
    <rPh sb="0" eb="2">
      <t>シュンキ</t>
    </rPh>
    <rPh sb="2" eb="4">
      <t>チンア</t>
    </rPh>
    <rPh sb="4" eb="5">
      <t>リツ</t>
    </rPh>
    <rPh sb="6" eb="8">
      <t>ケンナイ</t>
    </rPh>
    <rPh sb="8" eb="10">
      <t>ミンカン</t>
    </rPh>
    <rPh sb="10" eb="12">
      <t>キギョウ</t>
    </rPh>
    <phoneticPr fontId="3"/>
  </si>
  <si>
    <t>県労政福祉課</t>
    <rPh sb="1" eb="3">
      <t>ロウセイ</t>
    </rPh>
    <rPh sb="3" eb="5">
      <t>フクシ</t>
    </rPh>
    <rPh sb="5" eb="6">
      <t>カ</t>
    </rPh>
    <phoneticPr fontId="3"/>
  </si>
  <si>
    <t>夏季賞与伸率</t>
    <rPh sb="0" eb="1">
      <t>ナツ</t>
    </rPh>
    <rPh sb="1" eb="2">
      <t>キ</t>
    </rPh>
    <rPh sb="2" eb="4">
      <t>ショウヨ</t>
    </rPh>
    <rPh sb="4" eb="5">
      <t>ノ</t>
    </rPh>
    <rPh sb="5" eb="6">
      <t>リツ</t>
    </rPh>
    <phoneticPr fontId="3"/>
  </si>
  <si>
    <t>毎月勤労統計</t>
    <rPh sb="0" eb="2">
      <t>マイツキ</t>
    </rPh>
    <rPh sb="2" eb="4">
      <t>キンロウ</t>
    </rPh>
    <rPh sb="4" eb="6">
      <t>トウケイ</t>
    </rPh>
    <phoneticPr fontId="3"/>
  </si>
  <si>
    <t>冬季賞与伸率</t>
    <rPh sb="0" eb="2">
      <t>トウキ</t>
    </rPh>
    <rPh sb="2" eb="4">
      <t>ショウヨ</t>
    </rPh>
    <rPh sb="4" eb="5">
      <t>シン</t>
    </rPh>
    <rPh sb="5" eb="6">
      <t>リツ</t>
    </rPh>
    <phoneticPr fontId="3"/>
  </si>
  <si>
    <t>実数（千円）</t>
    <rPh sb="3" eb="4">
      <t>セン</t>
    </rPh>
    <phoneticPr fontId="3"/>
  </si>
  <si>
    <t>総務省「家計調査」（神戸市値）</t>
    <rPh sb="2" eb="3">
      <t>ショウ</t>
    </rPh>
    <rPh sb="6" eb="8">
      <t>チョウサ</t>
    </rPh>
    <phoneticPr fontId="3"/>
  </si>
  <si>
    <t>※二人以上世帯(1999年以前は農林漁家世帯を除く）</t>
    <rPh sb="0" eb="1">
      <t>フタリ</t>
    </rPh>
    <rPh sb="1" eb="3">
      <t>イジョウ</t>
    </rPh>
    <rPh sb="3" eb="5">
      <t>セタイ</t>
    </rPh>
    <rPh sb="6" eb="7">
      <t>ネン</t>
    </rPh>
    <rPh sb="11" eb="14">
      <t>ネンイゼン</t>
    </rPh>
    <rPh sb="15" eb="17">
      <t>ノウリン</t>
    </rPh>
    <rPh sb="17" eb="19">
      <t>ギョカ</t>
    </rPh>
    <rPh sb="19" eb="21">
      <t>セタイ</t>
    </rPh>
    <rPh sb="22" eb="23">
      <t>ノゾ</t>
    </rPh>
    <phoneticPr fontId="3"/>
  </si>
  <si>
    <t>最</t>
    <rPh sb="0" eb="1">
      <t>サイ</t>
    </rPh>
    <phoneticPr fontId="59"/>
  </si>
  <si>
    <t>新設住宅着工戸数</t>
  </si>
  <si>
    <t>実数（万戸）</t>
  </si>
  <si>
    <t>国土交通省「建築着工統計調査」</t>
    <rPh sb="0" eb="2">
      <t>コクド</t>
    </rPh>
    <rPh sb="2" eb="4">
      <t>コウツウ</t>
    </rPh>
    <rPh sb="6" eb="8">
      <t>ケンチク</t>
    </rPh>
    <rPh sb="8" eb="10">
      <t>チャッコウ</t>
    </rPh>
    <rPh sb="10" eb="12">
      <t>トウケイ</t>
    </rPh>
    <rPh sb="12" eb="14">
      <t>チョウサ</t>
    </rPh>
    <phoneticPr fontId="3"/>
  </si>
  <si>
    <t>終</t>
  </si>
  <si>
    <t>着工建築物床面積</t>
  </si>
  <si>
    <t>需</t>
  </si>
  <si>
    <t>実数（万台）</t>
  </si>
  <si>
    <t>要</t>
  </si>
  <si>
    <t>貿</t>
  </si>
  <si>
    <t>輸  出  額</t>
  </si>
  <si>
    <t>易</t>
  </si>
  <si>
    <t>輸  入  額</t>
  </si>
  <si>
    <t>その他</t>
    <rPh sb="2" eb="3">
      <t>タ</t>
    </rPh>
    <phoneticPr fontId="3"/>
  </si>
  <si>
    <t>対米ドル円レート</t>
    <rPh sb="0" eb="1">
      <t>タイ</t>
    </rPh>
    <rPh sb="1" eb="2">
      <t>ベイ</t>
    </rPh>
    <rPh sb="4" eb="5">
      <t>エン</t>
    </rPh>
    <phoneticPr fontId="3"/>
  </si>
  <si>
    <t>銀行間中心相場平均値(円)</t>
    <rPh sb="0" eb="2">
      <t>ギンコウ</t>
    </rPh>
    <rPh sb="2" eb="3">
      <t>アイダ</t>
    </rPh>
    <rPh sb="3" eb="5">
      <t>チュウシン</t>
    </rPh>
    <rPh sb="5" eb="7">
      <t>ソウバ</t>
    </rPh>
    <rPh sb="7" eb="9">
      <t>ヘイキン</t>
    </rPh>
    <rPh sb="9" eb="10">
      <t>アタイ</t>
    </rPh>
    <rPh sb="11" eb="12">
      <t>エン</t>
    </rPh>
    <phoneticPr fontId="3"/>
  </si>
  <si>
    <t>日本銀行「外国為替市況」
東京市場インターバンク直物月中平均値</t>
    <rPh sb="0" eb="2">
      <t>ニホン</t>
    </rPh>
    <rPh sb="2" eb="4">
      <t>ギンコウ</t>
    </rPh>
    <rPh sb="5" eb="7">
      <t>ガイコク</t>
    </rPh>
    <rPh sb="7" eb="9">
      <t>カワセ</t>
    </rPh>
    <rPh sb="9" eb="11">
      <t>シキョウ</t>
    </rPh>
    <rPh sb="26" eb="28">
      <t>ゲッチュウ</t>
    </rPh>
    <rPh sb="28" eb="31">
      <t>ヘイキンチ</t>
    </rPh>
    <phoneticPr fontId="3"/>
  </si>
  <si>
    <t>そ</t>
    <phoneticPr fontId="3"/>
  </si>
  <si>
    <t>公定歩合</t>
    <rPh sb="0" eb="2">
      <t>コウテイ</t>
    </rPh>
    <rPh sb="2" eb="4">
      <t>ブアイ</t>
    </rPh>
    <phoneticPr fontId="3"/>
  </si>
  <si>
    <t>⑦5.50</t>
    <phoneticPr fontId="3"/>
  </si>
  <si>
    <t>④3.75</t>
    <phoneticPr fontId="3"/>
  </si>
  <si>
    <t>②2.50</t>
    <phoneticPr fontId="3"/>
  </si>
  <si>
    <t>④1.00</t>
    <phoneticPr fontId="3"/>
  </si>
  <si>
    <t>②0.35</t>
    <phoneticPr fontId="3"/>
  </si>
  <si>
    <t>日本銀行ホームページ</t>
    <rPh sb="0" eb="2">
      <t>ニホン</t>
    </rPh>
    <rPh sb="2" eb="4">
      <t>ギンコウ</t>
    </rPh>
    <phoneticPr fontId="3"/>
  </si>
  <si>
    <t>の</t>
    <phoneticPr fontId="3"/>
  </si>
  <si>
    <t>○改定月</t>
    <rPh sb="1" eb="3">
      <t>カイテイ</t>
    </rPh>
    <rPh sb="3" eb="4">
      <t>ツキ</t>
    </rPh>
    <phoneticPr fontId="3"/>
  </si>
  <si>
    <t>③5.25</t>
    <phoneticPr fontId="3"/>
  </si>
  <si>
    <t>⑪5.00</t>
    <phoneticPr fontId="3"/>
  </si>
  <si>
    <t>⑦3.25</t>
    <phoneticPr fontId="3"/>
  </si>
  <si>
    <t>⑨1.75</t>
    <phoneticPr fontId="3"/>
  </si>
  <si>
    <t>⑨0.50</t>
    <phoneticPr fontId="3"/>
  </si>
  <si>
    <t>③0.25</t>
    <phoneticPr fontId="3"/>
  </si>
  <si>
    <t>｢金融経済統計資料｣</t>
    <rPh sb="1" eb="3">
      <t>キンユウ</t>
    </rPh>
    <rPh sb="3" eb="5">
      <t>ケイザイ</t>
    </rPh>
    <rPh sb="5" eb="7">
      <t>トウケイ</t>
    </rPh>
    <rPh sb="7" eb="9">
      <t>シリョウ</t>
    </rPh>
    <phoneticPr fontId="3"/>
  </si>
  <si>
    <t>他</t>
    <rPh sb="0" eb="1">
      <t>タ</t>
    </rPh>
    <phoneticPr fontId="3"/>
  </si>
  <si>
    <t>⑧6.00</t>
    <phoneticPr fontId="3"/>
  </si>
  <si>
    <t>⑫4.50</t>
    <phoneticPr fontId="3"/>
  </si>
  <si>
    <t>⑨0.10</t>
    <phoneticPr fontId="3"/>
  </si>
  <si>
    <t>人</t>
    <rPh sb="0" eb="1">
      <t>ジン</t>
    </rPh>
    <phoneticPr fontId="3"/>
  </si>
  <si>
    <t>総人口</t>
    <rPh sb="0" eb="1">
      <t>ソウ</t>
    </rPh>
    <rPh sb="1" eb="3">
      <t>ジンコウ</t>
    </rPh>
    <phoneticPr fontId="3"/>
  </si>
  <si>
    <t>実数（千人）</t>
    <rPh sb="3" eb="4">
      <t>セン</t>
    </rPh>
    <rPh sb="4" eb="5">
      <t>ニン</t>
    </rPh>
    <phoneticPr fontId="3"/>
  </si>
  <si>
    <t>総務省「国勢調査」、県統計課「人口推計」</t>
    <rPh sb="0" eb="3">
      <t>ソウムショウ</t>
    </rPh>
    <rPh sb="4" eb="6">
      <t>コクセイ</t>
    </rPh>
    <rPh sb="6" eb="8">
      <t>チョウサ</t>
    </rPh>
    <rPh sb="10" eb="11">
      <t>ケン</t>
    </rPh>
    <rPh sb="11" eb="13">
      <t>トウケイ</t>
    </rPh>
    <rPh sb="13" eb="14">
      <t>カ</t>
    </rPh>
    <rPh sb="15" eb="17">
      <t>ジンコウ</t>
    </rPh>
    <rPh sb="17" eb="19">
      <t>スイケイ</t>
    </rPh>
    <phoneticPr fontId="3"/>
  </si>
  <si>
    <t>口</t>
    <rPh sb="0" eb="1">
      <t>クチ</t>
    </rPh>
    <phoneticPr fontId="3"/>
  </si>
  <si>
    <t>各年10月1日現在</t>
    <rPh sb="0" eb="2">
      <t>カクネン</t>
    </rPh>
    <rPh sb="4" eb="5">
      <t>ガツ</t>
    </rPh>
    <rPh sb="6" eb="7">
      <t>ニチ</t>
    </rPh>
    <rPh sb="7" eb="9">
      <t>ゲンザイ</t>
    </rPh>
    <phoneticPr fontId="3"/>
  </si>
  <si>
    <t>就</t>
    <rPh sb="0" eb="1">
      <t>シュウ</t>
    </rPh>
    <phoneticPr fontId="3"/>
  </si>
  <si>
    <t>就業者数</t>
    <rPh sb="0" eb="3">
      <t>シュウギョウシャ</t>
    </rPh>
    <rPh sb="3" eb="4">
      <t>スウ</t>
    </rPh>
    <phoneticPr fontId="3"/>
  </si>
  <si>
    <t>実数（千人）</t>
    <rPh sb="3" eb="5">
      <t>センニン</t>
    </rPh>
    <phoneticPr fontId="3"/>
  </si>
  <si>
    <t xml:space="preserve">県統計課「県民経済計算推計値」 </t>
    <rPh sb="0" eb="1">
      <t>ケン</t>
    </rPh>
    <rPh sb="1" eb="3">
      <t>トウケイ</t>
    </rPh>
    <rPh sb="3" eb="4">
      <t>カ</t>
    </rPh>
    <rPh sb="5" eb="7">
      <t>ケンミン</t>
    </rPh>
    <rPh sb="7" eb="9">
      <t>ケイザイ</t>
    </rPh>
    <rPh sb="9" eb="11">
      <t>ケイサン</t>
    </rPh>
    <rPh sb="11" eb="13">
      <t>スイケイ</t>
    </rPh>
    <rPh sb="13" eb="14">
      <t>アタイ</t>
    </rPh>
    <phoneticPr fontId="3"/>
  </si>
  <si>
    <t>業</t>
    <rPh sb="0" eb="1">
      <t>ギョウ</t>
    </rPh>
    <phoneticPr fontId="3"/>
  </si>
  <si>
    <t>（就業地ベース）</t>
    <rPh sb="1" eb="3">
      <t>シュウギョウ</t>
    </rPh>
    <rPh sb="3" eb="4">
      <t>チ</t>
    </rPh>
    <phoneticPr fontId="3"/>
  </si>
  <si>
    <t>（居住地ベース）</t>
    <rPh sb="1" eb="4">
      <t>キョジュウチ</t>
    </rPh>
    <phoneticPr fontId="3"/>
  </si>
  <si>
    <t>都道府県モデル推計値</t>
    <rPh sb="0" eb="4">
      <t>トドウフケン</t>
    </rPh>
    <rPh sb="7" eb="9">
      <t>スイケイ</t>
    </rPh>
    <rPh sb="9" eb="10">
      <t>アタイ</t>
    </rPh>
    <phoneticPr fontId="3"/>
  </si>
  <si>
    <t>全国主要関連指標の推移（暦年）</t>
    <rPh sb="0" eb="2">
      <t>ゼンコク</t>
    </rPh>
    <rPh sb="2" eb="4">
      <t>シュヨウ</t>
    </rPh>
    <rPh sb="12" eb="14">
      <t>レキネン</t>
    </rPh>
    <phoneticPr fontId="3"/>
  </si>
  <si>
    <t>内閣府　「四半期別GDP速報」</t>
    <rPh sb="0" eb="2">
      <t>ナイカク</t>
    </rPh>
    <rPh sb="2" eb="3">
      <t>フ</t>
    </rPh>
    <rPh sb="5" eb="8">
      <t>シハンキ</t>
    </rPh>
    <rPh sb="8" eb="9">
      <t>ベツ</t>
    </rPh>
    <rPh sb="12" eb="14">
      <t>ソクホウ</t>
    </rPh>
    <phoneticPr fontId="3"/>
  </si>
  <si>
    <t>※1993年以前は簡易遡及</t>
    <rPh sb="5" eb="7">
      <t>イゼン</t>
    </rPh>
    <rPh sb="9" eb="11">
      <t>カンイ</t>
    </rPh>
    <rPh sb="11" eb="13">
      <t>ソキュウ</t>
    </rPh>
    <phoneticPr fontId="3"/>
  </si>
  <si>
    <t>（2015年連鎖価格）</t>
    <rPh sb="5" eb="6">
      <t>ネン</t>
    </rPh>
    <rPh sb="6" eb="8">
      <t>レンサ</t>
    </rPh>
    <rPh sb="8" eb="10">
      <t>カカク</t>
    </rPh>
    <phoneticPr fontId="3"/>
  </si>
  <si>
    <t>経済産業省「鉱工業指数」</t>
    <rPh sb="0" eb="2">
      <t>ケイザイ</t>
    </rPh>
    <rPh sb="2" eb="4">
      <t>サンギョウ</t>
    </rPh>
    <rPh sb="6" eb="9">
      <t>コウコウギョウ</t>
    </rPh>
    <rPh sb="9" eb="11">
      <t>シスウ</t>
    </rPh>
    <phoneticPr fontId="3"/>
  </si>
  <si>
    <t>経済産業省「工業統計調査」、</t>
    <rPh sb="0" eb="2">
      <t>ケイザイ</t>
    </rPh>
    <rPh sb="6" eb="8">
      <t>コウギョウ</t>
    </rPh>
    <rPh sb="8" eb="10">
      <t>トウケイ</t>
    </rPh>
    <rPh sb="10" eb="12">
      <t>チョウサ</t>
    </rPh>
    <phoneticPr fontId="3"/>
  </si>
  <si>
    <t>「経済センサス-活動調査」</t>
    <rPh sb="1" eb="3">
      <t>ケイザイ</t>
    </rPh>
    <rPh sb="7" eb="9">
      <t>カツドウ</t>
    </rPh>
    <rPh sb="9" eb="11">
      <t>チョウサ</t>
    </rPh>
    <phoneticPr fontId="3"/>
  </si>
  <si>
    <t>総務省「消費者物価指数」</t>
    <rPh sb="2" eb="3">
      <t>ショウ</t>
    </rPh>
    <rPh sb="4" eb="6">
      <t>ショウヒ</t>
    </rPh>
    <rPh sb="6" eb="7">
      <t>シャ</t>
    </rPh>
    <rPh sb="7" eb="9">
      <t>ブッカ</t>
    </rPh>
    <rPh sb="9" eb="11">
      <t>シスウ</t>
    </rPh>
    <phoneticPr fontId="3"/>
  </si>
  <si>
    <t>（総　　合）</t>
    <phoneticPr fontId="3"/>
  </si>
  <si>
    <t>厚生労働省「毎月勤労統計調査」</t>
    <rPh sb="0" eb="2">
      <t>コウセイ</t>
    </rPh>
    <rPh sb="6" eb="8">
      <t>マイツキ</t>
    </rPh>
    <rPh sb="8" eb="10">
      <t>キンロウ</t>
    </rPh>
    <rPh sb="10" eb="12">
      <t>トウケイ</t>
    </rPh>
    <rPh sb="12" eb="14">
      <t>チョウサ</t>
    </rPh>
    <phoneticPr fontId="3"/>
  </si>
  <si>
    <t>※2011年以前は本資料用の簡易計算</t>
    <rPh sb="4" eb="5">
      <t>ネン</t>
    </rPh>
    <rPh sb="5" eb="7">
      <t>イゼン</t>
    </rPh>
    <rPh sb="9" eb="10">
      <t>ホン</t>
    </rPh>
    <rPh sb="10" eb="12">
      <t>シリョウ</t>
    </rPh>
    <rPh sb="12" eb="13">
      <t>ヨウ</t>
    </rPh>
    <rPh sb="14" eb="16">
      <t>カンイ</t>
    </rPh>
    <rPh sb="16" eb="18">
      <t>ケイサン</t>
    </rPh>
    <phoneticPr fontId="3"/>
  </si>
  <si>
    <t>厚生労働省「職業安定業務統計」</t>
    <rPh sb="0" eb="2">
      <t>コウセイ</t>
    </rPh>
    <rPh sb="2" eb="4">
      <t>ロウドウ</t>
    </rPh>
    <rPh sb="4" eb="5">
      <t>ショウ</t>
    </rPh>
    <rPh sb="6" eb="8">
      <t>ショクギョウ</t>
    </rPh>
    <rPh sb="8" eb="10">
      <t>アンテイ</t>
    </rPh>
    <rPh sb="10" eb="12">
      <t>ギョウム</t>
    </rPh>
    <rPh sb="12" eb="14">
      <t>トウケイ</t>
    </rPh>
    <phoneticPr fontId="3"/>
  </si>
  <si>
    <t>国土交通省「建築着工統計調査」</t>
    <rPh sb="0" eb="1">
      <t>コクド</t>
    </rPh>
    <rPh sb="1" eb="4">
      <t>コウツウショウ</t>
    </rPh>
    <rPh sb="5" eb="7">
      <t>ケンチク</t>
    </rPh>
    <rPh sb="8" eb="10">
      <t>チャッコウ</t>
    </rPh>
    <rPh sb="10" eb="12">
      <t>トウケイ</t>
    </rPh>
    <rPh sb="12" eb="14">
      <t>チョウサ</t>
    </rPh>
    <phoneticPr fontId="3"/>
  </si>
  <si>
    <t>最</t>
  </si>
  <si>
    <t>実数(百万㎡)</t>
    <rPh sb="3" eb="4">
      <t>ヒャク</t>
    </rPh>
    <phoneticPr fontId="3"/>
  </si>
  <si>
    <t>県内総生産</t>
    <rPh sb="0" eb="2">
      <t>ケンナイ</t>
    </rPh>
    <rPh sb="1" eb="2">
      <t>ナイ</t>
    </rPh>
    <rPh sb="2" eb="5">
      <t>ソウセイサン</t>
    </rPh>
    <phoneticPr fontId="3"/>
  </si>
  <si>
    <t>H27基準</t>
    <rPh sb="3" eb="5">
      <t>キジュン</t>
    </rPh>
    <phoneticPr fontId="59"/>
  </si>
  <si>
    <t>兵庫QE</t>
    <rPh sb="0" eb="2">
      <t>ヒョウゴ</t>
    </rPh>
    <phoneticPr fontId="59"/>
  </si>
  <si>
    <t>H23基準</t>
    <rPh sb="3" eb="5">
      <t>キジュン</t>
    </rPh>
    <phoneticPr fontId="3"/>
  </si>
  <si>
    <t>H17基準参考値</t>
    <rPh sb="3" eb="5">
      <t>キジュン</t>
    </rPh>
    <rPh sb="5" eb="8">
      <t>サンコウチ</t>
    </rPh>
    <phoneticPr fontId="3"/>
  </si>
  <si>
    <t>実質</t>
    <rPh sb="0" eb="2">
      <t>ジッシツ</t>
    </rPh>
    <phoneticPr fontId="59"/>
  </si>
  <si>
    <t>就業者数（就業地）</t>
    <rPh sb="0" eb="3">
      <t>シュウギョウシャ</t>
    </rPh>
    <rPh sb="3" eb="4">
      <t>スウ</t>
    </rPh>
    <rPh sb="5" eb="7">
      <t>シュウギョウ</t>
    </rPh>
    <rPh sb="7" eb="8">
      <t>チ</t>
    </rPh>
    <phoneticPr fontId="3"/>
  </si>
  <si>
    <t>就業者数（居住地）</t>
    <rPh sb="0" eb="3">
      <t>シュウギョウシャ</t>
    </rPh>
    <rPh sb="3" eb="4">
      <t>スウ</t>
    </rPh>
    <rPh sb="5" eb="8">
      <t>キョジュウチ</t>
    </rPh>
    <phoneticPr fontId="3"/>
  </si>
  <si>
    <t>H12</t>
    <phoneticPr fontId="3"/>
  </si>
  <si>
    <t>H17未使用</t>
    <rPh sb="3" eb="6">
      <t>ミシヨウ</t>
    </rPh>
    <phoneticPr fontId="3"/>
  </si>
  <si>
    <t>推計雇用者数</t>
    <rPh sb="0" eb="2">
      <t>スイケイ</t>
    </rPh>
    <rPh sb="2" eb="5">
      <t>コヨウシャ</t>
    </rPh>
    <rPh sb="5" eb="6">
      <t>スウ</t>
    </rPh>
    <phoneticPr fontId="3"/>
  </si>
  <si>
    <t>国内総生産(名目）</t>
    <rPh sb="0" eb="2">
      <t>コクナイ</t>
    </rPh>
    <rPh sb="2" eb="5">
      <t>ソウセイサン</t>
    </rPh>
    <rPh sb="6" eb="8">
      <t>メイモク</t>
    </rPh>
    <phoneticPr fontId="59"/>
  </si>
  <si>
    <t>2021.10-12</t>
    <phoneticPr fontId="59"/>
  </si>
  <si>
    <t>国内総生産(実質）</t>
    <rPh sb="0" eb="2">
      <t>コクナイ</t>
    </rPh>
    <rPh sb="2" eb="3">
      <t>ソウ</t>
    </rPh>
    <rPh sb="3" eb="5">
      <t>セイサン</t>
    </rPh>
    <rPh sb="6" eb="8">
      <t>ジッシツ</t>
    </rPh>
    <phoneticPr fontId="59"/>
  </si>
  <si>
    <t>1次QE(22.2.15）</t>
    <rPh sb="1" eb="2">
      <t>ツギ</t>
    </rPh>
    <phoneticPr fontId="59"/>
  </si>
  <si>
    <t>2022年3月個別指標入替</t>
    <rPh sb="4" eb="5">
      <t>ネン</t>
    </rPh>
    <rPh sb="6" eb="7">
      <t>ガツ</t>
    </rPh>
    <rPh sb="7" eb="9">
      <t>コベツ</t>
    </rPh>
    <rPh sb="9" eb="11">
      <t>シヒョウ</t>
    </rPh>
    <rPh sb="11" eb="12">
      <t>イ</t>
    </rPh>
    <rPh sb="12" eb="13">
      <t>カ</t>
    </rPh>
    <phoneticPr fontId="59"/>
  </si>
  <si>
    <t xml:space="preserve">着工建築物 </t>
    <rPh sb="0" eb="2">
      <t>チャッコウ</t>
    </rPh>
    <rPh sb="4" eb="5">
      <t>ブツ</t>
    </rPh>
    <phoneticPr fontId="1"/>
  </si>
  <si>
    <t>労働投入量</t>
    <rPh sb="0" eb="1">
      <t>ロウドウ</t>
    </rPh>
    <rPh sb="1" eb="3">
      <t>トウニュウ</t>
    </rPh>
    <rPh sb="3" eb="4">
      <t>リョウ</t>
    </rPh>
    <phoneticPr fontId="1"/>
  </si>
  <si>
    <t>百貨店・スーパー</t>
    <rPh sb="0" eb="2">
      <t>ヒャッカテン</t>
    </rPh>
    <phoneticPr fontId="1"/>
  </si>
  <si>
    <t>輸出通関</t>
    <rPh sb="1" eb="2">
      <t>デ</t>
    </rPh>
    <phoneticPr fontId="1"/>
  </si>
  <si>
    <t>床面積</t>
    <rPh sb="0" eb="3">
      <t>ユカメンセキ</t>
    </rPh>
    <phoneticPr fontId="1"/>
  </si>
  <si>
    <t>指数</t>
    <rPh sb="0" eb="2">
      <t>シスウ</t>
    </rPh>
    <phoneticPr fontId="1"/>
  </si>
  <si>
    <t>H27=100</t>
  </si>
  <si>
    <t>（全建築物）</t>
    <rPh sb="1" eb="2">
      <t>ゼン</t>
    </rPh>
    <rPh sb="2" eb="4">
      <t>ケンチク</t>
    </rPh>
    <rPh sb="4" eb="5">
      <t>ブツ</t>
    </rPh>
    <phoneticPr fontId="1"/>
  </si>
  <si>
    <t>（全産業）</t>
    <rPh sb="1" eb="4">
      <t>ゼンサンギョウ</t>
    </rPh>
    <phoneticPr fontId="1"/>
  </si>
  <si>
    <t>（前年同月比）</t>
    <rPh sb="1" eb="3">
      <t>ゼンネン</t>
    </rPh>
    <rPh sb="3" eb="5">
      <t>ドウツキ</t>
    </rPh>
    <rPh sb="5" eb="6">
      <t>ヒ</t>
    </rPh>
    <phoneticPr fontId="1"/>
  </si>
  <si>
    <t>2022年</t>
    <rPh sb="4" eb="5">
      <t>ネン</t>
    </rPh>
    <phoneticPr fontId="59"/>
  </si>
  <si>
    <t>令和4年</t>
    <rPh sb="0" eb="2">
      <t>レイワ</t>
    </rPh>
    <rPh sb="3" eb="4">
      <t>ネン</t>
    </rPh>
    <phoneticPr fontId="10"/>
  </si>
  <si>
    <t>1月</t>
  </si>
  <si>
    <t>2月</t>
  </si>
  <si>
    <t>3月</t>
  </si>
  <si>
    <t>4月</t>
  </si>
  <si>
    <t>5月</t>
  </si>
  <si>
    <t>6月</t>
  </si>
  <si>
    <t>7月</t>
  </si>
  <si>
    <t>8月</t>
  </si>
  <si>
    <t>9月</t>
  </si>
  <si>
    <t>兵庫県景気動向指数先行系列(2022.3)</t>
    <rPh sb="0" eb="3">
      <t>ヒョウゴケン</t>
    </rPh>
    <rPh sb="3" eb="5">
      <t>ケイキ</t>
    </rPh>
    <rPh sb="5" eb="7">
      <t>ドウコウ</t>
    </rPh>
    <rPh sb="7" eb="9">
      <t>シスウ</t>
    </rPh>
    <rPh sb="9" eb="11">
      <t>センコウ</t>
    </rPh>
    <rPh sb="11" eb="13">
      <t>ケイレツ</t>
    </rPh>
    <phoneticPr fontId="59"/>
  </si>
  <si>
    <t xml:space="preserve">    　　　 　　　          山      　  　　        谷                                                      　　　　　               山   　    　　谷</t>
    <rPh sb="21" eb="22">
      <t>ヤマ</t>
    </rPh>
    <rPh sb="41" eb="42">
      <t>タニ</t>
    </rPh>
    <rPh sb="116" eb="117">
      <t>ヤマ</t>
    </rPh>
    <rPh sb="127" eb="128">
      <t>タニ</t>
    </rPh>
    <phoneticPr fontId="3"/>
  </si>
  <si>
    <t xml:space="preserve">                  　　    23/2           　　　 25/2　　　　　　                               　  　　　　　　　　　 　　　　　31/1　     　R2/5</t>
    <phoneticPr fontId="3"/>
  </si>
  <si>
    <t>　   　　　　　　　　　　　　　　山　　      　谷　　　　 　 　　 山    　  　　  谷                                  　　　  　             山　　    　谷</t>
    <rPh sb="18" eb="19">
      <t>ヤマ</t>
    </rPh>
    <rPh sb="28" eb="29">
      <t>タニ</t>
    </rPh>
    <rPh sb="39" eb="40">
      <t>ヤマ</t>
    </rPh>
    <rPh sb="51" eb="52">
      <t>タニ</t>
    </rPh>
    <rPh sb="105" eb="106">
      <t>ヤマ</t>
    </rPh>
    <rPh sb="113" eb="114">
      <t>タニ</t>
    </rPh>
    <phoneticPr fontId="3"/>
  </si>
  <si>
    <t>　　               　　        H19/7        21/3      　       23/2         　25/2　　　　       　　　　  　　　　     　　  　　　　31/1　    R2/5</t>
    <phoneticPr fontId="3"/>
  </si>
  <si>
    <t xml:space="preserve">    　　　                       　山　　　  　  谷　　　　　　     山    　  　 　　  谷                               　　　　　               山　　     谷</t>
    <rPh sb="31" eb="32">
      <t>ヤマ</t>
    </rPh>
    <rPh sb="40" eb="41">
      <t>タニ</t>
    </rPh>
    <rPh sb="52" eb="53">
      <t>ヤマ</t>
    </rPh>
    <rPh sb="66" eb="67">
      <t>タニ</t>
    </rPh>
    <rPh sb="118" eb="119">
      <t>ヤマ</t>
    </rPh>
    <rPh sb="126" eb="127">
      <t>タニ</t>
    </rPh>
    <phoneticPr fontId="3"/>
  </si>
  <si>
    <t xml:space="preserve">                                H19/7        21/3               23/2       　　　 25/2　　　      　　　　 　  　　　　　 　　　　　　　　31/1　    2/5</t>
    <phoneticPr fontId="3"/>
  </si>
  <si>
    <t xml:space="preserve">                                   H19/7      21/3                23/2       　 25/2　         　　　　　  　　  　　　　　　　　　　　31/1      　R2/5</t>
    <phoneticPr fontId="3"/>
  </si>
  <si>
    <t xml:space="preserve">    　　　                          　山　　　 　  谷　　　　　　    山    　  　　  谷                              　　　　　                山      　   谷</t>
    <rPh sb="34" eb="35">
      <t>ヤマ</t>
    </rPh>
    <rPh sb="42" eb="43">
      <t>タニ</t>
    </rPh>
    <rPh sb="53" eb="54">
      <t>ヤマ</t>
    </rPh>
    <rPh sb="65" eb="66">
      <t>タニ</t>
    </rPh>
    <rPh sb="117" eb="118">
      <t>ヤマ</t>
    </rPh>
    <rPh sb="128" eb="129">
      <t>タニ</t>
    </rPh>
    <phoneticPr fontId="3"/>
  </si>
  <si>
    <t xml:space="preserve"> </t>
    <phoneticPr fontId="26"/>
  </si>
  <si>
    <t>R4</t>
  </si>
  <si>
    <t>R4</t>
    <phoneticPr fontId="26"/>
  </si>
  <si>
    <t xml:space="preserve"> </t>
    <phoneticPr fontId="3"/>
  </si>
  <si>
    <t>（前年同月比）</t>
    <rPh sb="1" eb="6">
      <t>ゼンネンドウゲツヒ</t>
    </rPh>
    <phoneticPr fontId="3"/>
  </si>
  <si>
    <t>（第16循環は暫定）</t>
    <rPh sb="1" eb="2">
      <t>ダイ</t>
    </rPh>
    <rPh sb="4" eb="6">
      <t>ジュンカン</t>
    </rPh>
    <rPh sb="7" eb="9">
      <t>ザンテイ</t>
    </rPh>
    <phoneticPr fontId="3"/>
  </si>
  <si>
    <t>2021年度</t>
    <rPh sb="4" eb="6">
      <t>ネンド</t>
    </rPh>
    <phoneticPr fontId="59"/>
  </si>
  <si>
    <t>兵庫県景気動向指数遅行系列(2022.3)</t>
    <rPh sb="0" eb="3">
      <t>ヒョウゴケン</t>
    </rPh>
    <rPh sb="3" eb="5">
      <t>ケイキ</t>
    </rPh>
    <rPh sb="5" eb="7">
      <t>ドウコウ</t>
    </rPh>
    <rPh sb="7" eb="9">
      <t>シスウ</t>
    </rPh>
    <rPh sb="9" eb="11">
      <t>チコウ</t>
    </rPh>
    <rPh sb="11" eb="13">
      <t>ケイレツ</t>
    </rPh>
    <phoneticPr fontId="59"/>
  </si>
  <si>
    <t>兵庫県景気動向指数一致系列(2022.3)</t>
    <rPh sb="0" eb="3">
      <t>ヒョウゴケン</t>
    </rPh>
    <rPh sb="3" eb="5">
      <t>ケイキ</t>
    </rPh>
    <rPh sb="5" eb="7">
      <t>ドウコウ</t>
    </rPh>
    <rPh sb="7" eb="9">
      <t>シスウ</t>
    </rPh>
    <rPh sb="9" eb="11">
      <t>イッチ</t>
    </rPh>
    <rPh sb="11" eb="13">
      <t>ケイレツ</t>
    </rPh>
    <phoneticPr fontId="59"/>
  </si>
  <si>
    <t>2021年</t>
    <rPh sb="4" eb="5">
      <t>ネン</t>
    </rPh>
    <phoneticPr fontId="3"/>
  </si>
  <si>
    <t xml:space="preserve"> </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</si>
</sst>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176" formatCode="0.0"/>
    <numFmt numFmtId="177" formatCode="0.0_);[Red]\(0.0\)"/>
    <numFmt numFmtId="178" formatCode="0.0_ "/>
    <numFmt numFmtId="179" formatCode="0.0_ ;[Red]\-0.0\ "/>
    <numFmt numFmtId="180" formatCode="#,##0.0_ "/>
    <numFmt numFmtId="181" formatCode="#,##0.00_ "/>
    <numFmt numFmtId="182" formatCode="#,##0.0;[Red]\-#,##0.0"/>
    <numFmt numFmtId="183" formatCode="#,##0.000;[Red]\-#,##0.000"/>
    <numFmt numFmtId="184" formatCode="##&quot;ヶ&quot;&quot;月&quot;"/>
    <numFmt numFmtId="185" formatCode="yyyy\-mm"/>
    <numFmt numFmtId="186" formatCode="#,##0.00;&quot;▲ &quot;#,##0.00"/>
    <numFmt numFmtId="187" formatCode="#,##0.0"/>
    <numFmt numFmtId="188" formatCode="0.0;&quot;▲ &quot;0.0"/>
    <numFmt numFmtId="189" formatCode="#,##0.000000_ "/>
    <numFmt numFmtId="190" formatCode="0.000"/>
    <numFmt numFmtId="191" formatCode="#,##0.0_ ;[Red]\-#,##0.0\ "/>
    <numFmt numFmtId="192" formatCode="#,##0_);[Red]\(#,##0\)"/>
    <numFmt numFmtId="193" formatCode="#,##0_ "/>
    <numFmt numFmtId="194" formatCode="#,##0.000;&quot;¥&quot;\!\-#,##0.000"/>
    <numFmt numFmtId="195" formatCode="#,##0;&quot;¥&quot;\!\-#,##0"/>
    <numFmt numFmtId="196" formatCode="0.00_);[Red]&quot;¥&quot;\!\(0.00&quot;¥&quot;\!\)"/>
    <numFmt numFmtId="197" formatCode="#,##0.0;&quot;¥&quot;\!\-#,##0.0"/>
    <numFmt numFmtId="198" formatCode="0.000_);[Red]\(0.000\)"/>
    <numFmt numFmtId="199" formatCode="#,##0.0_);[Red]&quot;¥&quot;\!\(#,##0.0&quot;¥&quot;\!\)"/>
    <numFmt numFmtId="200" formatCode="#,##0.0;&quot;▲ &quot;#,##0.0"/>
    <numFmt numFmtId="201" formatCode="0;&quot;▲ &quot;0"/>
    <numFmt numFmtId="202" formatCode="yyyy&quot;年&quot;m&quot;月&quot;;@"/>
    <numFmt numFmtId="203" formatCode="#,##0;&quot;▲ &quot;#,##0"/>
    <numFmt numFmtId="204" formatCode="#,##0.0;&quot;▲&quot;#,##0.0"/>
    <numFmt numFmtId="205" formatCode="#,##0.00;&quot;▲&quot;#,##0.00"/>
    <numFmt numFmtId="206" formatCode="0.00;&quot;▲ &quot;0.00"/>
    <numFmt numFmtId="207" formatCode="#,##0.000_ ;[Red]\-#,##0.000\ "/>
    <numFmt numFmtId="208" formatCode="0.00_ "/>
    <numFmt numFmtId="209" formatCode="#,##0.00_ ;[Red]\-#,##0.00\ "/>
    <numFmt numFmtId="210" formatCode="#,##0.00000;[Red]\-#,##0.00000"/>
    <numFmt numFmtId="211" formatCode="0.000_ "/>
    <numFmt numFmtId="212" formatCode="0_);[Red]\(0\)"/>
    <numFmt numFmtId="213" formatCode="0_ "/>
  </numFmts>
  <fonts count="93">
    <font>
      <sz val="11"/>
      <name val="ＭＳ Ｐゴシック"/>
      <family val="3"/>
      <charset val="128"/>
    </font>
    <font>
      <sz val="12"/>
      <color theme="1"/>
      <name val="ＭＳ 明朝"/>
      <family val="2"/>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1"/>
      <name val="ＭＳ Ｐゴシック"/>
      <family val="3"/>
      <charset val="128"/>
    </font>
    <font>
      <sz val="19.25"/>
      <color indexed="8"/>
      <name val="ＭＳ Ｐゴシック"/>
      <family val="3"/>
      <charset val="128"/>
    </font>
    <font>
      <sz val="14"/>
      <name val="ＭＳ 明朝"/>
      <family val="1"/>
      <charset val="128"/>
    </font>
    <font>
      <b/>
      <sz val="11"/>
      <name val="ＭＳ Ｐゴシック"/>
      <family val="3"/>
      <charset val="128"/>
    </font>
    <font>
      <sz val="6"/>
      <name val="ＭＳ Ｐゴシック"/>
      <family val="3"/>
      <charset val="128"/>
    </font>
    <font>
      <sz val="9"/>
      <name val="ＭＳ Ｐゴシック"/>
      <family val="3"/>
      <charset val="128"/>
    </font>
    <font>
      <sz val="10"/>
      <name val="ＭＳ Ｐゴシック"/>
      <family val="3"/>
      <charset val="128"/>
    </font>
    <font>
      <sz val="10.5"/>
      <name val="ＭＳ Ｐゴシック"/>
      <family val="3"/>
      <charset val="128"/>
    </font>
    <font>
      <sz val="12"/>
      <name val="明朝"/>
      <family val="1"/>
      <charset val="128"/>
    </font>
    <font>
      <b/>
      <sz val="10.5"/>
      <name val="ＭＳ Ｐゴシック"/>
      <family val="3"/>
      <charset val="128"/>
    </font>
    <font>
      <sz val="10"/>
      <name val="Arial"/>
      <family val="2"/>
    </font>
    <font>
      <sz val="9"/>
      <color indexed="81"/>
      <name val="ＭＳ Ｐゴシック"/>
      <family val="3"/>
      <charset val="128"/>
    </font>
    <font>
      <b/>
      <sz val="9"/>
      <color indexed="81"/>
      <name val="ＭＳ Ｐゴシック"/>
      <family val="3"/>
      <charset val="128"/>
    </font>
    <font>
      <sz val="10"/>
      <color indexed="81"/>
      <name val="ＭＳ Ｐゴシック"/>
      <family val="3"/>
      <charset val="128"/>
    </font>
    <font>
      <sz val="6"/>
      <name val="ＭＳ Ｐゴシック"/>
      <family val="3"/>
      <charset val="128"/>
    </font>
    <font>
      <sz val="6"/>
      <name val="ＭＳ Ｐゴシック"/>
      <family val="3"/>
      <charset val="128"/>
    </font>
    <font>
      <b/>
      <sz val="10"/>
      <name val="ＭＳ Ｐゴシック"/>
      <family val="3"/>
      <charset val="128"/>
    </font>
    <font>
      <sz val="14"/>
      <name val="ＭＳ Ｐゴシック"/>
      <family val="3"/>
      <charset val="128"/>
    </font>
    <font>
      <sz val="16"/>
      <name val="ＭＳ Ｐゴシック"/>
      <family val="3"/>
      <charset val="128"/>
    </font>
    <font>
      <sz val="12"/>
      <name val="ＭＳ Ｐゴシック"/>
      <family val="3"/>
      <charset val="128"/>
    </font>
    <font>
      <sz val="10.5"/>
      <name val="ＭＳ 明朝"/>
      <family val="1"/>
      <charset val="128"/>
    </font>
    <font>
      <sz val="6"/>
      <name val="ＭＳ 明朝"/>
      <family val="1"/>
      <charset val="128"/>
    </font>
    <font>
      <sz val="11"/>
      <name val="ＭＳ 明朝"/>
      <family val="1"/>
      <charset val="128"/>
    </font>
    <font>
      <sz val="12"/>
      <name val="ＭＳ 明朝"/>
      <family val="1"/>
      <charset val="128"/>
    </font>
    <font>
      <b/>
      <sz val="14"/>
      <name val="ＭＳ 明朝"/>
      <family val="1"/>
      <charset val="128"/>
    </font>
    <font>
      <b/>
      <sz val="12"/>
      <name val="ＭＳ 明朝"/>
      <family val="1"/>
      <charset val="128"/>
    </font>
    <font>
      <sz val="11"/>
      <color theme="1"/>
      <name val="ＭＳ Ｐゴシック"/>
      <family val="3"/>
      <charset val="128"/>
      <scheme val="minor"/>
    </font>
    <font>
      <b/>
      <sz val="11"/>
      <color theme="1"/>
      <name val="ＭＳ Ｐゴシック"/>
      <family val="3"/>
      <charset val="128"/>
      <scheme val="minor"/>
    </font>
    <font>
      <sz val="11"/>
      <color theme="1"/>
      <name val="ＭＳ Ｐゴシック"/>
      <family val="3"/>
      <charset val="128"/>
    </font>
    <font>
      <sz val="10"/>
      <color theme="1"/>
      <name val="ＭＳ Ｐゴシック"/>
      <family val="3"/>
      <charset val="128"/>
    </font>
    <font>
      <sz val="10.5"/>
      <color rgb="FF333333"/>
      <name val="Arial"/>
      <family val="2"/>
    </font>
    <font>
      <sz val="10.5"/>
      <color theme="1"/>
      <name val="ＭＳ Ｐゴシック"/>
      <family val="3"/>
      <charset val="128"/>
      <scheme val="minor"/>
    </font>
    <font>
      <b/>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b/>
      <sz val="11"/>
      <name val="ＭＳ Ｐゴシック"/>
      <family val="3"/>
      <charset val="128"/>
      <scheme val="minor"/>
    </font>
    <font>
      <sz val="10.5"/>
      <name val="ＭＳ Ｐゴシック"/>
      <family val="3"/>
      <charset val="128"/>
      <scheme val="minor"/>
    </font>
    <font>
      <b/>
      <sz val="12"/>
      <color theme="1"/>
      <name val="ＭＳ Ｐゴシック"/>
      <family val="3"/>
      <charset val="128"/>
      <scheme val="minor"/>
    </font>
    <font>
      <sz val="11"/>
      <color theme="1"/>
      <name val="ＭＳ 明朝"/>
      <family val="1"/>
      <charset val="128"/>
    </font>
    <font>
      <b/>
      <sz val="10"/>
      <color rgb="FF222222"/>
      <name val="Arial"/>
      <family val="2"/>
    </font>
    <font>
      <sz val="10"/>
      <color theme="1"/>
      <name val="ＭＳ Ｐゴシック"/>
      <family val="3"/>
      <charset val="128"/>
      <scheme val="minor"/>
    </font>
    <font>
      <sz val="10"/>
      <color theme="1"/>
      <name val="ＭＳ 明朝"/>
      <family val="1"/>
      <charset val="128"/>
    </font>
    <font>
      <sz val="12"/>
      <color theme="1"/>
      <name val="ＭＳ Ｐゴシック"/>
      <family val="3"/>
      <charset val="128"/>
      <scheme val="minor"/>
    </font>
    <font>
      <sz val="14"/>
      <color theme="1"/>
      <name val="ＭＳ Ｐゴシック"/>
      <family val="3"/>
      <charset val="128"/>
      <scheme val="minor"/>
    </font>
    <font>
      <sz val="16"/>
      <color theme="1"/>
      <name val="ＭＳ ゴシック"/>
      <family val="3"/>
      <charset val="128"/>
    </font>
    <font>
      <sz val="12"/>
      <color theme="1"/>
      <name val="ＭＳ ゴシック"/>
      <family val="3"/>
      <charset val="128"/>
    </font>
    <font>
      <sz val="11"/>
      <color theme="1"/>
      <name val="ＭＳ ゴシック"/>
      <family val="3"/>
      <charset val="128"/>
    </font>
    <font>
      <sz val="12"/>
      <color theme="1"/>
      <name val="ＭＳ Ｐゴシック"/>
      <family val="3"/>
      <charset val="128"/>
    </font>
    <font>
      <sz val="12"/>
      <color theme="1"/>
      <name val="ＭＳ Ｐ明朝"/>
      <family val="1"/>
      <charset val="128"/>
    </font>
    <font>
      <sz val="9"/>
      <color theme="1"/>
      <name val="ＭＳ Ｐゴシック"/>
      <family val="3"/>
      <charset val="128"/>
      <scheme val="minor"/>
    </font>
    <font>
      <b/>
      <sz val="10"/>
      <color rgb="FF222222"/>
      <name val="ＭＳ Ｐゴシック"/>
      <family val="3"/>
      <charset val="128"/>
    </font>
    <font>
      <sz val="14"/>
      <color theme="1"/>
      <name val="ＭＳ ゴシック"/>
      <family val="3"/>
      <charset val="128"/>
    </font>
    <font>
      <sz val="12"/>
      <color theme="1"/>
      <name val="ＭＳ 明朝"/>
      <family val="1"/>
      <charset val="128"/>
    </font>
    <font>
      <sz val="11"/>
      <color theme="1"/>
      <name val="ＭＳ Ｐ明朝"/>
      <family val="1"/>
      <charset val="128"/>
    </font>
    <font>
      <sz val="6"/>
      <name val="ＭＳ Ｐゴシック"/>
      <family val="2"/>
      <charset val="128"/>
      <scheme val="minor"/>
    </font>
    <font>
      <sz val="11"/>
      <name val="ＭＳ Ｐゴシック"/>
      <family val="2"/>
      <charset val="128"/>
      <scheme val="minor"/>
    </font>
    <font>
      <sz val="12"/>
      <color theme="1"/>
      <name val="ＭＳ Ｐゴシック"/>
      <family val="2"/>
      <charset val="128"/>
      <scheme val="minor"/>
    </font>
    <font>
      <sz val="14"/>
      <color theme="1"/>
      <name val="ＭＳ Ｐゴシック"/>
      <family val="2"/>
      <charset val="128"/>
      <scheme val="minor"/>
    </font>
    <font>
      <sz val="10"/>
      <color theme="1"/>
      <name val="ＭＳ Ｐゴシック"/>
      <family val="2"/>
      <charset val="128"/>
      <scheme val="minor"/>
    </font>
    <font>
      <sz val="6"/>
      <name val="ＭＳ Ｐゴシック"/>
      <family val="3"/>
      <charset val="128"/>
      <scheme val="minor"/>
    </font>
    <font>
      <sz val="8"/>
      <color theme="1"/>
      <name val="ＭＳ Ｐゴシック"/>
      <family val="3"/>
      <charset val="128"/>
      <scheme val="minor"/>
    </font>
    <font>
      <sz val="14"/>
      <name val="Terminal"/>
      <family val="3"/>
      <charset val="255"/>
    </font>
    <font>
      <b/>
      <sz val="12"/>
      <color theme="1"/>
      <name val="ＭＳ Ｐゴシック"/>
      <family val="3"/>
      <charset val="128"/>
    </font>
    <font>
      <sz val="8"/>
      <color theme="1"/>
      <name val="ＭＳ Ｐゴシック"/>
      <family val="3"/>
      <charset val="128"/>
    </font>
    <font>
      <sz val="9"/>
      <color theme="1"/>
      <name val="ＭＳ Ｐゴシック"/>
      <family val="3"/>
      <charset val="128"/>
    </font>
    <font>
      <sz val="10.5"/>
      <color theme="1"/>
      <name val="ＭＳ Ｐゴシック"/>
      <family val="3"/>
      <charset val="128"/>
    </font>
    <font>
      <sz val="9"/>
      <color indexed="10"/>
      <name val="ＭＳ Ｐゴシック"/>
      <family val="3"/>
      <charset val="128"/>
    </font>
    <font>
      <b/>
      <sz val="9"/>
      <color indexed="10"/>
      <name val="ＭＳ Ｐゴシック"/>
      <family val="3"/>
      <charset val="128"/>
    </font>
    <font>
      <b/>
      <sz val="12"/>
      <color theme="1"/>
      <name val="ＭＳ 明朝"/>
      <family val="1"/>
      <charset val="128"/>
    </font>
    <font>
      <sz val="10.5"/>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theme="1"/>
      <name val="ＭＳ ゴシック"/>
      <family val="3"/>
      <charset val="128"/>
    </font>
    <font>
      <b/>
      <sz val="8"/>
      <color theme="1"/>
      <name val="ＭＳ 明朝"/>
      <family val="1"/>
      <charset val="128"/>
    </font>
    <font>
      <b/>
      <sz val="8"/>
      <color theme="1"/>
      <name val="ＭＳ Ｐゴシック"/>
      <family val="3"/>
      <charset val="128"/>
    </font>
    <font>
      <sz val="6"/>
      <color theme="1"/>
      <name val="ＭＳ Ｐゴシック"/>
      <family val="3"/>
      <charset val="128"/>
    </font>
    <font>
      <b/>
      <sz val="11"/>
      <color theme="1"/>
      <name val="ＭＳ Ｐゴシック"/>
      <family val="3"/>
      <charset val="128"/>
    </font>
    <font>
      <b/>
      <sz val="10.5"/>
      <color theme="1"/>
      <name val="ＭＳ Ｐゴシック"/>
      <family val="3"/>
      <charset val="128"/>
    </font>
    <font>
      <b/>
      <sz val="10"/>
      <color theme="1"/>
      <name val="ＭＳ Ｐゴシック"/>
      <family val="3"/>
      <charset val="128"/>
    </font>
    <font>
      <sz val="8"/>
      <name val="ＭＳ Ｐゴシック"/>
      <family val="3"/>
      <charset val="128"/>
    </font>
    <font>
      <sz val="8"/>
      <name val="ＭＳ 明朝"/>
      <family val="1"/>
      <charset val="128"/>
    </font>
    <font>
      <sz val="10"/>
      <name val="ＭＳ 明朝"/>
      <family val="1"/>
      <charset val="128"/>
    </font>
    <font>
      <b/>
      <sz val="8"/>
      <color indexed="81"/>
      <name val="MS P ゴシック"/>
      <family val="3"/>
      <charset val="128"/>
    </font>
    <font>
      <sz val="9"/>
      <color indexed="10"/>
      <name val="MS P ゴシック"/>
      <family val="3"/>
      <charset val="128"/>
    </font>
    <font>
      <sz val="9"/>
      <color indexed="81"/>
      <name val="MS P ゴシック"/>
      <family val="3"/>
      <charset val="128"/>
    </font>
    <font>
      <sz val="10"/>
      <color theme="1"/>
      <name val="ＭＳ Ｐ明朝"/>
      <family val="1"/>
      <charset val="128"/>
    </font>
    <font>
      <sz val="10"/>
      <name val="ＭＳ Ｐ明朝"/>
      <family val="1"/>
      <charset val="128"/>
    </font>
  </fonts>
  <fills count="18">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FFFF"/>
        <bgColor indexed="64"/>
      </patternFill>
    </fill>
    <fill>
      <patternFill patternType="solid">
        <fgColor rgb="FFFFCCFF"/>
        <bgColor indexed="64"/>
      </patternFill>
    </fill>
    <fill>
      <patternFill patternType="solid">
        <fgColor theme="3" tint="0.79998168889431442"/>
        <bgColor indexed="64"/>
      </patternFill>
    </fill>
    <fill>
      <patternFill patternType="solid">
        <fgColor indexed="9"/>
        <bgColor indexed="64"/>
      </patternFill>
    </fill>
    <fill>
      <patternFill patternType="solid">
        <fgColor theme="8" tint="0.59999389629810485"/>
        <bgColor indexed="64"/>
      </patternFill>
    </fill>
    <fill>
      <patternFill patternType="solid">
        <fgColor indexed="41"/>
        <bgColor indexed="64"/>
      </patternFill>
    </fill>
    <fill>
      <patternFill patternType="solid">
        <fgColor rgb="FFFFFF00"/>
        <bgColor indexed="64"/>
      </patternFill>
    </fill>
    <fill>
      <patternFill patternType="solid">
        <fgColor theme="9" tint="0.39997558519241921"/>
        <bgColor indexed="64"/>
      </patternFill>
    </fill>
  </fills>
  <borders count="7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14">
    <xf numFmtId="0" fontId="0" fillId="0" borderId="0"/>
    <xf numFmtId="9" fontId="2" fillId="0" borderId="0" applyFont="0" applyFill="0" applyBorder="0" applyAlignment="0" applyProtection="0"/>
    <xf numFmtId="38" fontId="2" fillId="0" borderId="0" applyFont="0" applyFill="0" applyBorder="0" applyAlignment="0" applyProtection="0"/>
    <xf numFmtId="0" fontId="15" fillId="0" borderId="0"/>
    <xf numFmtId="0" fontId="5" fillId="0" borderId="0"/>
    <xf numFmtId="0" fontId="5" fillId="0" borderId="0"/>
    <xf numFmtId="0" fontId="7" fillId="0" borderId="0"/>
    <xf numFmtId="0" fontId="28" fillId="0" borderId="0">
      <alignment vertical="center"/>
    </xf>
    <xf numFmtId="0" fontId="25" fillId="0" borderId="0">
      <alignment vertical="center"/>
    </xf>
    <xf numFmtId="0" fontId="13" fillId="0" borderId="0"/>
    <xf numFmtId="0" fontId="7" fillId="0" borderId="0"/>
    <xf numFmtId="0" fontId="7" fillId="0" borderId="0"/>
    <xf numFmtId="38" fontId="2" fillId="0" borderId="0" applyFont="0" applyFill="0" applyBorder="0" applyAlignment="0" applyProtection="0">
      <alignment vertical="center"/>
    </xf>
    <xf numFmtId="38" fontId="2" fillId="0" borderId="0" applyFont="0" applyFill="0" applyBorder="0" applyAlignment="0" applyProtection="0"/>
  </cellStyleXfs>
  <cellXfs count="2837">
    <xf numFmtId="0" fontId="0" fillId="0" borderId="0" xfId="0"/>
    <xf numFmtId="14" fontId="8" fillId="0" borderId="0" xfId="10" applyNumberFormat="1" applyFont="1"/>
    <xf numFmtId="0" fontId="0" fillId="0" borderId="0" xfId="0" applyAlignment="1">
      <alignment vertical="center"/>
    </xf>
    <xf numFmtId="0" fontId="11" fillId="5" borderId="3" xfId="10" applyFont="1" applyFill="1" applyBorder="1" applyAlignment="1">
      <alignment horizontal="center"/>
    </xf>
    <xf numFmtId="0" fontId="12" fillId="5" borderId="4" xfId="10" applyFont="1" applyFill="1" applyBorder="1" applyAlignment="1">
      <alignment horizontal="center"/>
    </xf>
    <xf numFmtId="0" fontId="8" fillId="5" borderId="5" xfId="10" applyFont="1" applyFill="1" applyBorder="1"/>
    <xf numFmtId="0" fontId="11" fillId="5" borderId="7" xfId="10" applyFont="1" applyFill="1" applyBorder="1" applyAlignment="1">
      <alignment horizontal="center" vertical="center"/>
    </xf>
    <xf numFmtId="0" fontId="11" fillId="0" borderId="4" xfId="10" applyFont="1" applyBorder="1" applyAlignment="1">
      <alignment horizontal="center"/>
    </xf>
    <xf numFmtId="0" fontId="11" fillId="0" borderId="11" xfId="10" applyFont="1" applyBorder="1" applyAlignment="1">
      <alignment horizontal="center"/>
    </xf>
    <xf numFmtId="0" fontId="11" fillId="0" borderId="14" xfId="10" applyFont="1" applyBorder="1" applyAlignment="1">
      <alignment horizontal="center"/>
    </xf>
    <xf numFmtId="0" fontId="11" fillId="7" borderId="4" xfId="10" applyFont="1" applyFill="1" applyBorder="1" applyAlignment="1">
      <alignment horizontal="center"/>
    </xf>
    <xf numFmtId="0" fontId="11" fillId="0" borderId="2" xfId="10" applyFont="1" applyBorder="1" applyAlignment="1">
      <alignment horizontal="center"/>
    </xf>
    <xf numFmtId="0" fontId="11" fillId="7" borderId="11" xfId="10" applyFont="1" applyFill="1" applyBorder="1" applyAlignment="1">
      <alignment horizontal="center"/>
    </xf>
    <xf numFmtId="182" fontId="0" fillId="0" borderId="0" xfId="2" applyNumberFormat="1" applyFont="1" applyBorder="1" applyAlignment="1">
      <alignment vertical="center"/>
    </xf>
    <xf numFmtId="182" fontId="0" fillId="0" borderId="8" xfId="2" applyNumberFormat="1" applyFont="1" applyBorder="1" applyAlignment="1">
      <alignment vertical="center"/>
    </xf>
    <xf numFmtId="0" fontId="0" fillId="0" borderId="4" xfId="0" applyBorder="1" applyAlignment="1">
      <alignment vertical="center"/>
    </xf>
    <xf numFmtId="182" fontId="0" fillId="0" borderId="10" xfId="2" applyNumberFormat="1" applyFont="1" applyBorder="1" applyAlignment="1">
      <alignment vertical="center"/>
    </xf>
    <xf numFmtId="182" fontId="0" fillId="0" borderId="9" xfId="2" applyNumberFormat="1" applyFont="1" applyBorder="1" applyAlignment="1">
      <alignment vertical="center"/>
    </xf>
    <xf numFmtId="0" fontId="0" fillId="0" borderId="11" xfId="0" applyBorder="1" applyAlignment="1">
      <alignment vertical="center"/>
    </xf>
    <xf numFmtId="182" fontId="0" fillId="0" borderId="13" xfId="2" applyNumberFormat="1" applyFont="1" applyBorder="1" applyAlignment="1">
      <alignment vertical="center"/>
    </xf>
    <xf numFmtId="182" fontId="0" fillId="0" borderId="12" xfId="2" applyNumberFormat="1" applyFont="1" applyBorder="1" applyAlignment="1">
      <alignment vertical="center"/>
    </xf>
    <xf numFmtId="0" fontId="0" fillId="0" borderId="14" xfId="0" applyBorder="1" applyAlignment="1">
      <alignment vertical="center"/>
    </xf>
    <xf numFmtId="0" fontId="0" fillId="0" borderId="8" xfId="0" applyBorder="1" applyAlignment="1">
      <alignment vertical="center"/>
    </xf>
    <xf numFmtId="14" fontId="8" fillId="5" borderId="0" xfId="10" applyNumberFormat="1" applyFont="1" applyFill="1"/>
    <xf numFmtId="0" fontId="8" fillId="5" borderId="0" xfId="10" applyFont="1" applyFill="1"/>
    <xf numFmtId="0" fontId="11" fillId="5" borderId="1" xfId="10" applyFont="1" applyFill="1" applyBorder="1"/>
    <xf numFmtId="0" fontId="11" fillId="5" borderId="2" xfId="10" applyFont="1" applyFill="1" applyBorder="1"/>
    <xf numFmtId="0" fontId="11" fillId="5" borderId="16" xfId="10" applyFont="1" applyFill="1" applyBorder="1"/>
    <xf numFmtId="0" fontId="11" fillId="5" borderId="16" xfId="10" quotePrefix="1" applyFont="1" applyFill="1" applyBorder="1" applyAlignment="1">
      <alignment horizontal="left"/>
    </xf>
    <xf numFmtId="0" fontId="11" fillId="5" borderId="4" xfId="10" applyFont="1" applyFill="1" applyBorder="1"/>
    <xf numFmtId="0" fontId="11" fillId="5" borderId="3" xfId="10" applyFont="1" applyFill="1" applyBorder="1"/>
    <xf numFmtId="0" fontId="11" fillId="6" borderId="10" xfId="6" applyFont="1" applyFill="1" applyBorder="1" applyAlignment="1">
      <alignment horizontal="center"/>
    </xf>
    <xf numFmtId="0" fontId="11" fillId="5" borderId="10" xfId="10" applyFont="1" applyFill="1" applyBorder="1"/>
    <xf numFmtId="0" fontId="11" fillId="5" borderId="11" xfId="10" applyFont="1" applyFill="1" applyBorder="1"/>
    <xf numFmtId="0" fontId="11" fillId="5" borderId="5" xfId="10" applyFont="1" applyFill="1" applyBorder="1"/>
    <xf numFmtId="0" fontId="11" fillId="5" borderId="6" xfId="10" applyFont="1" applyFill="1" applyBorder="1"/>
    <xf numFmtId="0" fontId="11" fillId="5" borderId="19" xfId="10" applyFont="1" applyFill="1" applyBorder="1" applyAlignment="1">
      <alignment horizontal="center"/>
    </xf>
    <xf numFmtId="0" fontId="11" fillId="5" borderId="19" xfId="10" quotePrefix="1" applyFont="1" applyFill="1" applyBorder="1" applyAlignment="1">
      <alignment horizontal="center"/>
    </xf>
    <xf numFmtId="0" fontId="11" fillId="5" borderId="6" xfId="10" applyFont="1" applyFill="1" applyBorder="1" applyAlignment="1">
      <alignment horizontal="center"/>
    </xf>
    <xf numFmtId="0" fontId="11" fillId="5" borderId="5" xfId="10" applyFont="1" applyFill="1" applyBorder="1" applyAlignment="1">
      <alignment horizontal="center"/>
    </xf>
    <xf numFmtId="0" fontId="11" fillId="5" borderId="20" xfId="10" applyFont="1" applyFill="1" applyBorder="1"/>
    <xf numFmtId="0" fontId="11" fillId="5" borderId="21" xfId="10" applyFont="1" applyFill="1" applyBorder="1"/>
    <xf numFmtId="0" fontId="11" fillId="5" borderId="13" xfId="10" applyFont="1" applyFill="1" applyBorder="1"/>
    <xf numFmtId="0" fontId="11" fillId="5" borderId="13" xfId="10" quotePrefix="1" applyFont="1" applyFill="1" applyBorder="1" applyAlignment="1">
      <alignment horizontal="left"/>
    </xf>
    <xf numFmtId="0" fontId="11" fillId="5" borderId="22" xfId="10" applyFont="1" applyFill="1" applyBorder="1" applyAlignment="1">
      <alignment horizontal="center"/>
    </xf>
    <xf numFmtId="0" fontId="11" fillId="5" borderId="23" xfId="10" applyFont="1" applyFill="1" applyBorder="1"/>
    <xf numFmtId="0" fontId="11" fillId="5" borderId="22" xfId="10" applyFont="1" applyFill="1" applyBorder="1"/>
    <xf numFmtId="0" fontId="11" fillId="5" borderId="24" xfId="10" applyFont="1" applyFill="1" applyBorder="1"/>
    <xf numFmtId="0" fontId="11" fillId="5" borderId="25" xfId="10" applyFont="1" applyFill="1" applyBorder="1"/>
    <xf numFmtId="0" fontId="11" fillId="5" borderId="10" xfId="10" applyFont="1" applyFill="1" applyBorder="1" applyAlignment="1">
      <alignment horizontal="center"/>
    </xf>
    <xf numFmtId="0" fontId="11" fillId="5" borderId="10" xfId="10" quotePrefix="1" applyFont="1" applyFill="1" applyBorder="1" applyAlignment="1">
      <alignment horizontal="center"/>
    </xf>
    <xf numFmtId="0" fontId="11" fillId="5" borderId="25" xfId="10" applyFont="1" applyFill="1" applyBorder="1" applyAlignment="1">
      <alignment horizontal="center"/>
    </xf>
    <xf numFmtId="38" fontId="33" fillId="5" borderId="10" xfId="0" applyNumberFormat="1" applyFont="1" applyFill="1" applyBorder="1" applyAlignment="1">
      <alignment vertical="center"/>
    </xf>
    <xf numFmtId="38" fontId="33" fillId="5" borderId="0" xfId="2" applyFont="1" applyFill="1" applyBorder="1" applyAlignment="1">
      <alignment vertical="center"/>
    </xf>
    <xf numFmtId="0" fontId="11" fillId="0" borderId="0" xfId="10" applyFont="1"/>
    <xf numFmtId="38" fontId="33" fillId="0" borderId="10" xfId="0" applyNumberFormat="1" applyFont="1" applyBorder="1" applyAlignment="1">
      <alignment vertical="center"/>
    </xf>
    <xf numFmtId="0" fontId="33" fillId="5" borderId="0" xfId="0" applyFont="1" applyFill="1" applyAlignment="1">
      <alignment vertical="center"/>
    </xf>
    <xf numFmtId="0" fontId="33" fillId="0" borderId="0" xfId="0" applyFont="1" applyAlignment="1">
      <alignment vertical="center"/>
    </xf>
    <xf numFmtId="0" fontId="33" fillId="5" borderId="16" xfId="0" applyFont="1" applyFill="1" applyBorder="1" applyAlignment="1">
      <alignment vertical="center"/>
    </xf>
    <xf numFmtId="0" fontId="33" fillId="5" borderId="2" xfId="0" applyFont="1" applyFill="1" applyBorder="1" applyAlignment="1">
      <alignment vertical="center"/>
    </xf>
    <xf numFmtId="0" fontId="33" fillId="5" borderId="1" xfId="0" applyFont="1" applyFill="1" applyBorder="1" applyAlignment="1">
      <alignment vertical="center"/>
    </xf>
    <xf numFmtId="0" fontId="33" fillId="5" borderId="4" xfId="0" applyFont="1" applyFill="1" applyBorder="1" applyAlignment="1">
      <alignment vertical="center"/>
    </xf>
    <xf numFmtId="0" fontId="33" fillId="5" borderId="3" xfId="0" applyFont="1" applyFill="1" applyBorder="1" applyAlignment="1">
      <alignment vertical="center"/>
    </xf>
    <xf numFmtId="0" fontId="33" fillId="6" borderId="3" xfId="0" applyFont="1" applyFill="1" applyBorder="1" applyAlignment="1">
      <alignment vertical="center"/>
    </xf>
    <xf numFmtId="0" fontId="33" fillId="5" borderId="10" xfId="0" applyFont="1" applyFill="1" applyBorder="1" applyAlignment="1">
      <alignment vertical="center"/>
    </xf>
    <xf numFmtId="0" fontId="33" fillId="5" borderId="11" xfId="0" applyFont="1" applyFill="1" applyBorder="1" applyAlignment="1">
      <alignment vertical="center"/>
    </xf>
    <xf numFmtId="0" fontId="33" fillId="5" borderId="17" xfId="0" applyFont="1" applyFill="1" applyBorder="1" applyAlignment="1">
      <alignment vertical="center"/>
    </xf>
    <xf numFmtId="0" fontId="33" fillId="5" borderId="19" xfId="0" applyFont="1" applyFill="1" applyBorder="1" applyAlignment="1">
      <alignment horizontal="center" vertical="center"/>
    </xf>
    <xf numFmtId="0" fontId="33" fillId="5" borderId="6" xfId="0" applyFont="1" applyFill="1" applyBorder="1" applyAlignment="1">
      <alignment horizontal="center" vertical="center"/>
    </xf>
    <xf numFmtId="0" fontId="33" fillId="5" borderId="5" xfId="0" applyFont="1" applyFill="1" applyBorder="1" applyAlignment="1">
      <alignment horizontal="center" vertical="center"/>
    </xf>
    <xf numFmtId="182" fontId="33" fillId="5" borderId="0" xfId="2" applyNumberFormat="1" applyFont="1" applyFill="1" applyBorder="1" applyAlignment="1">
      <alignment horizontal="right" vertical="center"/>
    </xf>
    <xf numFmtId="38" fontId="33" fillId="5" borderId="0" xfId="2" applyFont="1" applyFill="1" applyBorder="1" applyAlignment="1">
      <alignment horizontal="right" vertical="center"/>
    </xf>
    <xf numFmtId="40" fontId="33" fillId="5" borderId="0" xfId="2" applyNumberFormat="1" applyFont="1" applyFill="1" applyBorder="1" applyAlignment="1">
      <alignment horizontal="right" vertical="center"/>
    </xf>
    <xf numFmtId="183" fontId="33" fillId="5" borderId="0" xfId="2" applyNumberFormat="1" applyFont="1" applyFill="1" applyBorder="1" applyAlignment="1">
      <alignment horizontal="right" vertical="center"/>
    </xf>
    <xf numFmtId="182" fontId="33" fillId="5" borderId="3" xfId="2" applyNumberFormat="1" applyFont="1" applyFill="1" applyBorder="1" applyAlignment="1">
      <alignment horizontal="right" vertical="center"/>
    </xf>
    <xf numFmtId="182" fontId="33" fillId="5" borderId="10" xfId="2" applyNumberFormat="1" applyFont="1" applyFill="1" applyBorder="1" applyAlignment="1">
      <alignment horizontal="right" vertical="center"/>
    </xf>
    <xf numFmtId="38" fontId="33" fillId="5" borderId="10" xfId="2" applyFont="1" applyFill="1" applyBorder="1" applyAlignment="1">
      <alignment horizontal="right" vertical="center"/>
    </xf>
    <xf numFmtId="40" fontId="33" fillId="5" borderId="10" xfId="2" applyNumberFormat="1" applyFont="1" applyFill="1" applyBorder="1" applyAlignment="1">
      <alignment horizontal="right" vertical="center"/>
    </xf>
    <xf numFmtId="183" fontId="33" fillId="5" borderId="10" xfId="2" applyNumberFormat="1" applyFont="1" applyFill="1" applyBorder="1" applyAlignment="1">
      <alignment horizontal="right" vertical="center"/>
    </xf>
    <xf numFmtId="182" fontId="33" fillId="5" borderId="17" xfId="2" applyNumberFormat="1" applyFont="1" applyFill="1" applyBorder="1" applyAlignment="1">
      <alignment horizontal="right" vertical="center"/>
    </xf>
    <xf numFmtId="182" fontId="33" fillId="0" borderId="0" xfId="2" applyNumberFormat="1" applyFont="1" applyBorder="1" applyAlignment="1">
      <alignment vertical="center"/>
    </xf>
    <xf numFmtId="38" fontId="33" fillId="0" borderId="0" xfId="2" applyFont="1" applyBorder="1" applyAlignment="1">
      <alignment vertical="center"/>
    </xf>
    <xf numFmtId="40" fontId="33" fillId="0" borderId="0" xfId="2" applyNumberFormat="1" applyFont="1" applyBorder="1" applyAlignment="1">
      <alignment vertical="center"/>
    </xf>
    <xf numFmtId="183" fontId="33" fillId="0" borderId="0" xfId="2" applyNumberFormat="1" applyFont="1" applyBorder="1" applyAlignment="1">
      <alignment vertical="center"/>
    </xf>
    <xf numFmtId="182" fontId="33" fillId="0" borderId="3" xfId="2" applyNumberFormat="1" applyFont="1" applyBorder="1" applyAlignment="1">
      <alignment vertical="center"/>
    </xf>
    <xf numFmtId="182" fontId="33" fillId="0" borderId="10" xfId="2" applyNumberFormat="1" applyFont="1" applyBorder="1" applyAlignment="1">
      <alignment vertical="center"/>
    </xf>
    <xf numFmtId="38" fontId="33" fillId="0" borderId="10" xfId="2" applyFont="1" applyBorder="1" applyAlignment="1">
      <alignment vertical="center"/>
    </xf>
    <xf numFmtId="40" fontId="33" fillId="0" borderId="10" xfId="2" applyNumberFormat="1" applyFont="1" applyBorder="1" applyAlignment="1">
      <alignment vertical="center"/>
    </xf>
    <xf numFmtId="183" fontId="33" fillId="0" borderId="10" xfId="2" applyNumberFormat="1" applyFont="1" applyBorder="1" applyAlignment="1">
      <alignment vertical="center"/>
    </xf>
    <xf numFmtId="182" fontId="33" fillId="0" borderId="17" xfId="2" applyNumberFormat="1" applyFont="1" applyBorder="1" applyAlignment="1">
      <alignment vertical="center"/>
    </xf>
    <xf numFmtId="182" fontId="33" fillId="0" borderId="13" xfId="2" applyNumberFormat="1" applyFont="1" applyBorder="1" applyAlignment="1">
      <alignment vertical="center"/>
    </xf>
    <xf numFmtId="38" fontId="33" fillId="0" borderId="13" xfId="2" applyFont="1" applyBorder="1" applyAlignment="1">
      <alignment vertical="center"/>
    </xf>
    <xf numFmtId="40" fontId="33" fillId="0" borderId="13" xfId="2" applyNumberFormat="1" applyFont="1" applyBorder="1" applyAlignment="1">
      <alignment vertical="center"/>
    </xf>
    <xf numFmtId="183" fontId="33" fillId="0" borderId="13" xfId="2" applyNumberFormat="1" applyFont="1" applyBorder="1" applyAlignment="1">
      <alignment vertical="center"/>
    </xf>
    <xf numFmtId="182" fontId="33" fillId="0" borderId="18" xfId="2" applyNumberFormat="1" applyFont="1" applyBorder="1" applyAlignment="1">
      <alignment vertical="center"/>
    </xf>
    <xf numFmtId="38" fontId="33" fillId="7" borderId="0" xfId="2" applyFont="1" applyFill="1" applyBorder="1" applyAlignment="1">
      <alignment vertical="center"/>
    </xf>
    <xf numFmtId="182" fontId="33" fillId="7" borderId="0" xfId="2" applyNumberFormat="1" applyFont="1" applyFill="1" applyBorder="1" applyAlignment="1">
      <alignment vertical="center"/>
    </xf>
    <xf numFmtId="182" fontId="33" fillId="0" borderId="19" xfId="2" applyNumberFormat="1" applyFont="1" applyBorder="1" applyAlignment="1">
      <alignment vertical="center"/>
    </xf>
    <xf numFmtId="38" fontId="33" fillId="7" borderId="19" xfId="2" applyFont="1" applyFill="1" applyBorder="1" applyAlignment="1">
      <alignment vertical="center"/>
    </xf>
    <xf numFmtId="38" fontId="33" fillId="0" borderId="19" xfId="2" applyFont="1" applyBorder="1" applyAlignment="1">
      <alignment vertical="center"/>
    </xf>
    <xf numFmtId="40" fontId="33" fillId="0" borderId="19" xfId="2" applyNumberFormat="1" applyFont="1" applyBorder="1" applyAlignment="1">
      <alignment vertical="center"/>
    </xf>
    <xf numFmtId="183" fontId="33" fillId="0" borderId="19" xfId="2" applyNumberFormat="1" applyFont="1" applyBorder="1" applyAlignment="1">
      <alignment vertical="center"/>
    </xf>
    <xf numFmtId="182" fontId="33" fillId="0" borderId="5" xfId="2" applyNumberFormat="1" applyFont="1" applyBorder="1" applyAlignment="1">
      <alignment vertical="center"/>
    </xf>
    <xf numFmtId="182" fontId="33" fillId="7" borderId="19" xfId="2" applyNumberFormat="1" applyFont="1" applyFill="1" applyBorder="1" applyAlignment="1">
      <alignment vertical="center"/>
    </xf>
    <xf numFmtId="182" fontId="33" fillId="0" borderId="16" xfId="2" applyNumberFormat="1" applyFont="1" applyBorder="1" applyAlignment="1">
      <alignment vertical="center"/>
    </xf>
    <xf numFmtId="38" fontId="33" fillId="0" borderId="16" xfId="2" applyFont="1" applyBorder="1" applyAlignment="1">
      <alignment vertical="center"/>
    </xf>
    <xf numFmtId="183" fontId="33" fillId="0" borderId="16" xfId="2" applyNumberFormat="1" applyFont="1" applyBorder="1" applyAlignment="1">
      <alignment vertical="center"/>
    </xf>
    <xf numFmtId="182" fontId="33" fillId="0" borderId="1" xfId="2" applyNumberFormat="1" applyFont="1" applyBorder="1" applyAlignment="1">
      <alignment vertical="center"/>
    </xf>
    <xf numFmtId="38" fontId="33" fillId="7" borderId="13" xfId="2" applyFont="1" applyFill="1" applyBorder="1" applyAlignment="1">
      <alignment vertical="center"/>
    </xf>
    <xf numFmtId="182" fontId="33" fillId="7" borderId="13" xfId="2" applyNumberFormat="1" applyFont="1" applyFill="1" applyBorder="1" applyAlignment="1">
      <alignment vertical="center"/>
    </xf>
    <xf numFmtId="182" fontId="33" fillId="5" borderId="0" xfId="2" applyNumberFormat="1" applyFont="1" applyFill="1" applyBorder="1" applyAlignment="1">
      <alignment vertical="center"/>
    </xf>
    <xf numFmtId="183" fontId="33" fillId="5" borderId="0" xfId="2" applyNumberFormat="1" applyFont="1" applyFill="1" applyBorder="1" applyAlignment="1">
      <alignment vertical="center"/>
    </xf>
    <xf numFmtId="182" fontId="33" fillId="7" borderId="10" xfId="2" applyNumberFormat="1" applyFont="1" applyFill="1" applyBorder="1" applyAlignment="1">
      <alignment vertical="center"/>
    </xf>
    <xf numFmtId="38" fontId="33" fillId="7" borderId="10" xfId="2" applyFont="1" applyFill="1" applyBorder="1" applyAlignment="1">
      <alignment vertical="center"/>
    </xf>
    <xf numFmtId="0" fontId="33" fillId="0" borderId="10" xfId="0" applyFont="1" applyBorder="1" applyAlignment="1">
      <alignment vertical="center"/>
    </xf>
    <xf numFmtId="38" fontId="33" fillId="0" borderId="0" xfId="2" applyFont="1" applyAlignment="1">
      <alignment vertical="center"/>
    </xf>
    <xf numFmtId="40" fontId="33" fillId="0" borderId="0" xfId="0" applyNumberFormat="1" applyFont="1" applyAlignment="1">
      <alignment vertical="center"/>
    </xf>
    <xf numFmtId="38" fontId="33" fillId="5" borderId="0" xfId="2" applyFont="1" applyFill="1" applyAlignment="1">
      <alignment vertical="center"/>
    </xf>
    <xf numFmtId="0" fontId="33" fillId="5" borderId="13" xfId="0" applyFont="1" applyFill="1" applyBorder="1" applyAlignment="1">
      <alignment vertical="center"/>
    </xf>
    <xf numFmtId="0" fontId="33" fillId="5" borderId="21" xfId="0" applyFont="1" applyFill="1" applyBorder="1" applyAlignment="1">
      <alignment vertical="center"/>
    </xf>
    <xf numFmtId="0" fontId="33" fillId="5" borderId="23" xfId="0" applyFont="1" applyFill="1" applyBorder="1" applyAlignment="1">
      <alignment vertical="center"/>
    </xf>
    <xf numFmtId="0" fontId="33" fillId="5" borderId="10" xfId="0" applyFont="1" applyFill="1" applyBorder="1" applyAlignment="1">
      <alignment horizontal="center" vertical="center"/>
    </xf>
    <xf numFmtId="0" fontId="33" fillId="5" borderId="25" xfId="0" applyFont="1" applyFill="1" applyBorder="1" applyAlignment="1">
      <alignment horizontal="center" vertical="center"/>
    </xf>
    <xf numFmtId="38" fontId="33" fillId="0" borderId="25" xfId="0" applyNumberFormat="1" applyFont="1" applyBorder="1" applyAlignment="1">
      <alignment vertical="center"/>
    </xf>
    <xf numFmtId="0" fontId="33" fillId="0" borderId="27" xfId="0" applyFont="1" applyBorder="1" applyAlignment="1">
      <alignment vertical="center"/>
    </xf>
    <xf numFmtId="0" fontId="34" fillId="5" borderId="16" xfId="0" applyFont="1" applyFill="1" applyBorder="1" applyAlignment="1">
      <alignment vertical="center"/>
    </xf>
    <xf numFmtId="182" fontId="33" fillId="5" borderId="4" xfId="2" applyNumberFormat="1" applyFont="1" applyFill="1" applyBorder="1" applyAlignment="1">
      <alignment horizontal="right" vertical="center"/>
    </xf>
    <xf numFmtId="182" fontId="33" fillId="5" borderId="11" xfId="2" applyNumberFormat="1" applyFont="1" applyFill="1" applyBorder="1" applyAlignment="1">
      <alignment horizontal="right" vertical="center"/>
    </xf>
    <xf numFmtId="182" fontId="33" fillId="0" borderId="4" xfId="2" applyNumberFormat="1" applyFont="1" applyBorder="1" applyAlignment="1">
      <alignment vertical="center"/>
    </xf>
    <xf numFmtId="182" fontId="33" fillId="0" borderId="11" xfId="2" applyNumberFormat="1" applyFont="1" applyBorder="1" applyAlignment="1">
      <alignment vertical="center"/>
    </xf>
    <xf numFmtId="182" fontId="33" fillId="0" borderId="14" xfId="2" applyNumberFormat="1" applyFont="1" applyBorder="1" applyAlignment="1">
      <alignment vertical="center"/>
    </xf>
    <xf numFmtId="182" fontId="33" fillId="5" borderId="10" xfId="2" applyNumberFormat="1" applyFont="1" applyFill="1" applyBorder="1" applyAlignment="1">
      <alignment vertical="center"/>
    </xf>
    <xf numFmtId="4" fontId="33" fillId="5" borderId="10" xfId="0" applyNumberFormat="1" applyFont="1" applyFill="1" applyBorder="1" applyAlignment="1">
      <alignment vertical="center"/>
    </xf>
    <xf numFmtId="182" fontId="33" fillId="5" borderId="13" xfId="2" applyNumberFormat="1" applyFont="1" applyFill="1" applyBorder="1" applyAlignment="1">
      <alignment vertical="center"/>
    </xf>
    <xf numFmtId="182" fontId="33" fillId="5" borderId="19" xfId="2" applyNumberFormat="1" applyFont="1" applyFill="1" applyBorder="1" applyAlignment="1">
      <alignment vertical="center"/>
    </xf>
    <xf numFmtId="182" fontId="33" fillId="0" borderId="6" xfId="2" applyNumberFormat="1" applyFont="1" applyBorder="1" applyAlignment="1">
      <alignment vertical="center"/>
    </xf>
    <xf numFmtId="182" fontId="33" fillId="0" borderId="2" xfId="2" applyNumberFormat="1" applyFont="1" applyBorder="1" applyAlignment="1">
      <alignment vertical="center"/>
    </xf>
    <xf numFmtId="0" fontId="33" fillId="5" borderId="20" xfId="0" applyFont="1" applyFill="1" applyBorder="1" applyAlignment="1">
      <alignment vertical="center"/>
    </xf>
    <xf numFmtId="0" fontId="33" fillId="5" borderId="22" xfId="0" applyFont="1" applyFill="1" applyBorder="1" applyAlignment="1">
      <alignment vertical="center"/>
    </xf>
    <xf numFmtId="0" fontId="33" fillId="5" borderId="22" xfId="0" applyFont="1" applyFill="1" applyBorder="1" applyAlignment="1">
      <alignment horizontal="center" vertical="center"/>
    </xf>
    <xf numFmtId="0" fontId="33" fillId="5" borderId="24" xfId="0" applyFont="1" applyFill="1" applyBorder="1" applyAlignment="1">
      <alignment horizontal="center" vertical="center"/>
    </xf>
    <xf numFmtId="0" fontId="33" fillId="0" borderId="13" xfId="0" applyFont="1" applyBorder="1" applyAlignment="1">
      <alignment vertical="center"/>
    </xf>
    <xf numFmtId="0" fontId="33" fillId="0" borderId="21" xfId="0" applyFont="1" applyBorder="1" applyAlignment="1">
      <alignment vertical="center"/>
    </xf>
    <xf numFmtId="0" fontId="33" fillId="0" borderId="23" xfId="0" applyFont="1" applyBorder="1" applyAlignment="1">
      <alignment vertical="center"/>
    </xf>
    <xf numFmtId="0" fontId="33" fillId="0" borderId="25" xfId="0" applyFont="1" applyBorder="1" applyAlignment="1">
      <alignment vertical="center"/>
    </xf>
    <xf numFmtId="0" fontId="33" fillId="0" borderId="28" xfId="0" applyFont="1" applyBorder="1" applyAlignment="1">
      <alignment vertical="center"/>
    </xf>
    <xf numFmtId="0" fontId="12" fillId="0" borderId="0" xfId="0" applyFont="1" applyAlignment="1"/>
    <xf numFmtId="0" fontId="14" fillId="5" borderId="0" xfId="0" applyFont="1" applyFill="1" applyAlignment="1"/>
    <xf numFmtId="0" fontId="12" fillId="5" borderId="0" xfId="0" applyFont="1" applyFill="1" applyAlignment="1"/>
    <xf numFmtId="0" fontId="12" fillId="5" borderId="29" xfId="0" applyFont="1" applyFill="1" applyBorder="1" applyAlignment="1"/>
    <xf numFmtId="0" fontId="12" fillId="5" borderId="30" xfId="0" applyFont="1" applyFill="1" applyBorder="1" applyAlignment="1">
      <alignment horizontal="center"/>
    </xf>
    <xf numFmtId="0" fontId="12" fillId="5" borderId="31" xfId="0" applyFont="1" applyFill="1" applyBorder="1" applyAlignment="1">
      <alignment horizontal="center"/>
    </xf>
    <xf numFmtId="0" fontId="12" fillId="5" borderId="12" xfId="0" applyFont="1" applyFill="1" applyBorder="1" applyAlignment="1">
      <alignment horizontal="center"/>
    </xf>
    <xf numFmtId="0" fontId="12" fillId="5" borderId="23" xfId="0" applyFont="1" applyFill="1" applyBorder="1" applyAlignment="1">
      <alignment horizontal="center"/>
    </xf>
    <xf numFmtId="0" fontId="12" fillId="0" borderId="31" xfId="0" applyFont="1" applyFill="1" applyBorder="1" applyAlignment="1">
      <alignment horizontal="center"/>
    </xf>
    <xf numFmtId="0" fontId="12" fillId="0" borderId="12" xfId="0" applyFont="1" applyFill="1" applyBorder="1" applyAlignment="1">
      <alignment horizontal="center"/>
    </xf>
    <xf numFmtId="0" fontId="12" fillId="0" borderId="23" xfId="0" applyFont="1" applyFill="1" applyBorder="1" applyAlignment="1">
      <alignment horizontal="center"/>
    </xf>
    <xf numFmtId="0" fontId="12" fillId="5" borderId="32" xfId="0" applyFont="1" applyFill="1" applyBorder="1" applyAlignment="1"/>
    <xf numFmtId="0" fontId="12" fillId="5" borderId="33" xfId="0" applyFont="1" applyFill="1" applyBorder="1" applyAlignment="1">
      <alignment horizontal="center"/>
    </xf>
    <xf numFmtId="0" fontId="12" fillId="5" borderId="7" xfId="0" applyFont="1" applyFill="1" applyBorder="1" applyAlignment="1">
      <alignment horizontal="center"/>
    </xf>
    <xf numFmtId="0" fontId="12" fillId="5" borderId="34" xfId="0" applyFont="1" applyFill="1" applyBorder="1" applyAlignment="1">
      <alignment horizontal="center"/>
    </xf>
    <xf numFmtId="0" fontId="12" fillId="5" borderId="6" xfId="0" applyFont="1" applyFill="1" applyBorder="1" applyAlignment="1">
      <alignment horizontal="center"/>
    </xf>
    <xf numFmtId="0" fontId="12" fillId="5" borderId="19" xfId="0" applyFont="1" applyFill="1" applyBorder="1" applyAlignment="1">
      <alignment horizontal="center"/>
    </xf>
    <xf numFmtId="0" fontId="12" fillId="0" borderId="33" xfId="0" applyFont="1" applyFill="1" applyBorder="1" applyAlignment="1">
      <alignment horizontal="center"/>
    </xf>
    <xf numFmtId="0" fontId="12" fillId="0" borderId="7" xfId="0" applyFont="1" applyFill="1" applyBorder="1" applyAlignment="1">
      <alignment horizontal="center"/>
    </xf>
    <xf numFmtId="0" fontId="12" fillId="0" borderId="34" xfId="0" applyFont="1" applyFill="1" applyBorder="1" applyAlignment="1">
      <alignment horizontal="center"/>
    </xf>
    <xf numFmtId="0" fontId="12" fillId="0" borderId="6" xfId="0" applyFont="1" applyFill="1" applyBorder="1" applyAlignment="1">
      <alignment horizontal="center"/>
    </xf>
    <xf numFmtId="0" fontId="12" fillId="0" borderId="19" xfId="0" applyFont="1" applyFill="1" applyBorder="1" applyAlignment="1">
      <alignment horizontal="center"/>
    </xf>
    <xf numFmtId="49" fontId="12" fillId="0" borderId="36" xfId="0" applyNumberFormat="1" applyFont="1" applyFill="1" applyBorder="1" applyAlignment="1" applyProtection="1">
      <alignment horizontal="center"/>
      <protection locked="0"/>
    </xf>
    <xf numFmtId="49" fontId="12" fillId="0" borderId="8" xfId="0" applyNumberFormat="1" applyFont="1" applyFill="1" applyBorder="1" applyAlignment="1" applyProtection="1">
      <alignment horizontal="center"/>
      <protection locked="0"/>
    </xf>
    <xf numFmtId="49" fontId="12" fillId="0" borderId="0" xfId="0" applyNumberFormat="1" applyFont="1" applyFill="1" applyBorder="1" applyAlignment="1" applyProtection="1">
      <alignment horizontal="center"/>
      <protection locked="0"/>
    </xf>
    <xf numFmtId="184" fontId="12" fillId="0" borderId="8" xfId="0" applyNumberFormat="1" applyFont="1" applyFill="1" applyBorder="1" applyAlignment="1" applyProtection="1">
      <alignment horizontal="center"/>
      <protection locked="0"/>
    </xf>
    <xf numFmtId="184" fontId="12" fillId="0" borderId="37" xfId="0" applyNumberFormat="1" applyFont="1" applyFill="1" applyBorder="1" applyAlignment="1" applyProtection="1">
      <alignment horizontal="center"/>
      <protection locked="0"/>
    </xf>
    <xf numFmtId="184" fontId="12" fillId="0" borderId="22" xfId="0" applyNumberFormat="1" applyFont="1" applyFill="1" applyBorder="1" applyAlignment="1" applyProtection="1">
      <alignment horizontal="center"/>
      <protection locked="0"/>
    </xf>
    <xf numFmtId="49" fontId="12" fillId="7" borderId="8" xfId="0" applyNumberFormat="1" applyFont="1" applyFill="1" applyBorder="1" applyAlignment="1" applyProtection="1">
      <alignment horizontal="center"/>
      <protection locked="0"/>
    </xf>
    <xf numFmtId="0" fontId="12" fillId="5" borderId="30" xfId="0" applyFont="1" applyFill="1" applyBorder="1" applyAlignment="1" applyProtection="1">
      <alignment horizontal="center"/>
      <protection locked="0"/>
    </xf>
    <xf numFmtId="49" fontId="12" fillId="0" borderId="3" xfId="0" applyNumberFormat="1" applyFont="1" applyFill="1" applyBorder="1" applyAlignment="1" applyProtection="1">
      <alignment horizontal="center"/>
      <protection locked="0"/>
    </xf>
    <xf numFmtId="184" fontId="12" fillId="0" borderId="0" xfId="0" applyNumberFormat="1" applyFont="1" applyFill="1" applyBorder="1" applyAlignment="1" applyProtection="1">
      <alignment horizontal="center" shrinkToFit="1"/>
      <protection locked="0"/>
    </xf>
    <xf numFmtId="49" fontId="12" fillId="0" borderId="8" xfId="0" applyNumberFormat="1" applyFont="1" applyFill="1" applyBorder="1" applyAlignment="1" applyProtection="1">
      <alignment horizontal="center" shrinkToFit="1"/>
      <protection locked="0"/>
    </xf>
    <xf numFmtId="184" fontId="12" fillId="0" borderId="4" xfId="0" applyNumberFormat="1" applyFont="1" applyFill="1" applyBorder="1" applyAlignment="1" applyProtection="1">
      <alignment horizontal="center" shrinkToFit="1"/>
      <protection locked="0"/>
    </xf>
    <xf numFmtId="184" fontId="12" fillId="0" borderId="8" xfId="0" applyNumberFormat="1" applyFont="1" applyFill="1" applyBorder="1" applyAlignment="1" applyProtection="1">
      <alignment horizontal="center" shrinkToFit="1"/>
      <protection locked="0"/>
    </xf>
    <xf numFmtId="49" fontId="12" fillId="0" borderId="0" xfId="0" applyNumberFormat="1" applyFont="1" applyFill="1" applyBorder="1" applyAlignment="1" applyProtection="1">
      <alignment horizontal="center" shrinkToFit="1"/>
      <protection locked="0"/>
    </xf>
    <xf numFmtId="184" fontId="12" fillId="0" borderId="37" xfId="0" applyNumberFormat="1" applyFont="1" applyFill="1" applyBorder="1" applyAlignment="1" applyProtection="1">
      <alignment horizontal="center" shrinkToFit="1"/>
      <protection locked="0"/>
    </xf>
    <xf numFmtId="0" fontId="12" fillId="5" borderId="38" xfId="0" applyFont="1" applyFill="1" applyBorder="1" applyAlignment="1" applyProtection="1">
      <alignment horizontal="center"/>
      <protection locked="0"/>
    </xf>
    <xf numFmtId="49" fontId="12" fillId="0" borderId="17" xfId="0" applyNumberFormat="1" applyFont="1" applyFill="1" applyBorder="1" applyAlignment="1" applyProtection="1">
      <alignment horizontal="center"/>
      <protection locked="0"/>
    </xf>
    <xf numFmtId="49" fontId="12" fillId="0" borderId="9" xfId="0" applyNumberFormat="1" applyFont="1" applyFill="1" applyBorder="1" applyAlignment="1" applyProtection="1">
      <alignment horizontal="center"/>
      <protection locked="0"/>
    </xf>
    <xf numFmtId="184" fontId="12" fillId="0" borderId="9" xfId="0" applyNumberFormat="1" applyFont="1" applyFill="1" applyBorder="1" applyAlignment="1" applyProtection="1">
      <alignment horizontal="center" shrinkToFit="1"/>
      <protection locked="0"/>
    </xf>
    <xf numFmtId="49" fontId="12" fillId="0" borderId="10" xfId="0" applyNumberFormat="1" applyFont="1" applyFill="1" applyBorder="1" applyAlignment="1" applyProtection="1">
      <alignment horizontal="center" shrinkToFit="1"/>
      <protection locked="0"/>
    </xf>
    <xf numFmtId="184" fontId="12" fillId="0" borderId="39" xfId="0" applyNumberFormat="1" applyFont="1" applyFill="1" applyBorder="1" applyAlignment="1" applyProtection="1">
      <alignment horizontal="center" shrinkToFit="1"/>
      <protection locked="0"/>
    </xf>
    <xf numFmtId="49" fontId="12" fillId="6" borderId="9" xfId="0" applyNumberFormat="1" applyFont="1" applyFill="1" applyBorder="1" applyAlignment="1" applyProtection="1">
      <alignment horizontal="center"/>
      <protection locked="0"/>
    </xf>
    <xf numFmtId="184" fontId="12" fillId="0" borderId="24" xfId="0" applyNumberFormat="1" applyFont="1" applyFill="1" applyBorder="1" applyAlignment="1" applyProtection="1">
      <alignment horizontal="center" shrinkToFit="1"/>
      <protection locked="0"/>
    </xf>
    <xf numFmtId="184" fontId="12" fillId="0" borderId="22" xfId="0" applyNumberFormat="1" applyFont="1" applyFill="1" applyBorder="1" applyAlignment="1" applyProtection="1">
      <alignment horizontal="center" shrinkToFit="1"/>
      <protection locked="0"/>
    </xf>
    <xf numFmtId="49" fontId="12" fillId="0" borderId="0" xfId="0" applyNumberFormat="1" applyFont="1" applyAlignment="1"/>
    <xf numFmtId="49" fontId="12" fillId="0" borderId="0" xfId="0" applyNumberFormat="1" applyFont="1" applyAlignment="1">
      <alignment horizontal="right"/>
    </xf>
    <xf numFmtId="0" fontId="35" fillId="0" borderId="0" xfId="0" applyFont="1" applyAlignment="1">
      <alignment horizontal="left" vertical="center"/>
    </xf>
    <xf numFmtId="0" fontId="36" fillId="0" borderId="0" xfId="0" applyFont="1" applyAlignment="1">
      <alignment horizontal="left" vertical="center"/>
    </xf>
    <xf numFmtId="0" fontId="37" fillId="5" borderId="0" xfId="0" applyFont="1" applyFill="1" applyAlignment="1">
      <alignment vertical="center"/>
    </xf>
    <xf numFmtId="0" fontId="38" fillId="5" borderId="0" xfId="0" applyFont="1" applyFill="1" applyAlignment="1">
      <alignment vertical="center"/>
    </xf>
    <xf numFmtId="0" fontId="31" fillId="5" borderId="0" xfId="0" applyFont="1" applyFill="1" applyAlignment="1">
      <alignment vertical="center"/>
    </xf>
    <xf numFmtId="0" fontId="38" fillId="0" borderId="0" xfId="0" applyFont="1" applyAlignment="1">
      <alignment vertical="center"/>
    </xf>
    <xf numFmtId="0" fontId="39" fillId="5" borderId="0" xfId="0" applyFont="1" applyFill="1" applyAlignment="1">
      <alignment vertical="center"/>
    </xf>
    <xf numFmtId="0" fontId="40" fillId="5" borderId="0" xfId="0" applyFont="1" applyFill="1" applyAlignment="1">
      <alignment vertical="center"/>
    </xf>
    <xf numFmtId="0" fontId="38" fillId="5" borderId="16" xfId="0" applyFont="1" applyFill="1" applyBorder="1" applyAlignment="1">
      <alignment vertical="center"/>
    </xf>
    <xf numFmtId="0" fontId="38" fillId="5" borderId="2" xfId="0" applyFont="1" applyFill="1" applyBorder="1" applyAlignment="1">
      <alignment vertical="center"/>
    </xf>
    <xf numFmtId="0" fontId="41" fillId="5" borderId="16" xfId="0" applyFont="1" applyFill="1" applyBorder="1" applyAlignment="1">
      <alignment vertical="center"/>
    </xf>
    <xf numFmtId="0" fontId="41" fillId="5" borderId="1" xfId="0" applyFont="1" applyFill="1" applyBorder="1" applyAlignment="1">
      <alignment vertical="center"/>
    </xf>
    <xf numFmtId="0" fontId="41" fillId="5" borderId="2" xfId="0" applyFont="1" applyFill="1" applyBorder="1" applyAlignment="1">
      <alignment vertical="center"/>
    </xf>
    <xf numFmtId="0" fontId="38" fillId="5" borderId="0" xfId="0" applyFont="1" applyFill="1" applyAlignment="1">
      <alignment horizontal="center" vertical="center"/>
    </xf>
    <xf numFmtId="0" fontId="38" fillId="5" borderId="29" xfId="0" applyFont="1" applyFill="1" applyBorder="1" applyAlignment="1">
      <alignment vertical="center"/>
    </xf>
    <xf numFmtId="0" fontId="39" fillId="5" borderId="41" xfId="0" applyFont="1" applyFill="1" applyBorder="1" applyAlignment="1">
      <alignment horizontal="center" vertical="center"/>
    </xf>
    <xf numFmtId="0" fontId="39" fillId="5" borderId="44" xfId="0" applyFont="1" applyFill="1" applyBorder="1" applyAlignment="1">
      <alignment horizontal="center" vertical="center"/>
    </xf>
    <xf numFmtId="0" fontId="39" fillId="5" borderId="43" xfId="0" applyFont="1" applyFill="1" applyBorder="1" applyAlignment="1">
      <alignment horizontal="center" vertical="center"/>
    </xf>
    <xf numFmtId="0" fontId="39" fillId="5" borderId="5" xfId="0" applyFont="1" applyFill="1" applyBorder="1" applyAlignment="1">
      <alignment horizontal="center" vertical="center"/>
    </xf>
    <xf numFmtId="0" fontId="39" fillId="5" borderId="42" xfId="0" applyFont="1" applyFill="1" applyBorder="1" applyAlignment="1">
      <alignment horizontal="center" vertical="center"/>
    </xf>
    <xf numFmtId="0" fontId="38" fillId="5" borderId="32" xfId="0" applyFont="1" applyFill="1" applyBorder="1" applyAlignment="1">
      <alignment horizontal="center"/>
    </xf>
    <xf numFmtId="0" fontId="38" fillId="5" borderId="5" xfId="0" applyFont="1" applyFill="1" applyBorder="1" applyAlignment="1">
      <alignment vertical="center"/>
    </xf>
    <xf numFmtId="186" fontId="38" fillId="7" borderId="8" xfId="2" applyNumberFormat="1" applyFont="1" applyFill="1" applyBorder="1" applyAlignment="1"/>
    <xf numFmtId="186" fontId="38" fillId="7" borderId="4" xfId="2" applyNumberFormat="1" applyFont="1" applyFill="1" applyBorder="1" applyAlignment="1"/>
    <xf numFmtId="186" fontId="38" fillId="0" borderId="0" xfId="2" applyNumberFormat="1" applyFont="1" applyBorder="1" applyAlignment="1"/>
    <xf numFmtId="186" fontId="38" fillId="7" borderId="22" xfId="2" applyNumberFormat="1" applyFont="1" applyFill="1" applyBorder="1" applyAlignment="1"/>
    <xf numFmtId="186" fontId="38" fillId="0" borderId="36" xfId="2" applyNumberFormat="1" applyFont="1" applyBorder="1" applyAlignment="1"/>
    <xf numFmtId="186" fontId="38" fillId="7" borderId="15" xfId="2" applyNumberFormat="1" applyFont="1" applyFill="1" applyBorder="1" applyAlignment="1"/>
    <xf numFmtId="186" fontId="38" fillId="7" borderId="2" xfId="2" applyNumberFormat="1" applyFont="1" applyFill="1" applyBorder="1" applyAlignment="1"/>
    <xf numFmtId="186" fontId="38" fillId="5" borderId="18" xfId="2" applyNumberFormat="1" applyFont="1" applyFill="1" applyBorder="1" applyAlignment="1"/>
    <xf numFmtId="186" fontId="38" fillId="7" borderId="29" xfId="2" applyNumberFormat="1" applyFont="1" applyFill="1" applyBorder="1" applyAlignment="1"/>
    <xf numFmtId="186" fontId="38" fillId="0" borderId="13" xfId="2" applyNumberFormat="1" applyFont="1" applyBorder="1" applyAlignment="1"/>
    <xf numFmtId="0" fontId="31" fillId="5" borderId="46" xfId="0" applyFont="1" applyFill="1" applyBorder="1" applyAlignment="1">
      <alignment horizontal="center" vertical="center"/>
    </xf>
    <xf numFmtId="0" fontId="38" fillId="5" borderId="30" xfId="0" applyFont="1" applyFill="1" applyBorder="1" applyAlignment="1">
      <alignment vertical="center"/>
    </xf>
    <xf numFmtId="40" fontId="38" fillId="0" borderId="0" xfId="2" applyNumberFormat="1" applyFont="1" applyAlignment="1">
      <alignment vertical="center"/>
    </xf>
    <xf numFmtId="186" fontId="38" fillId="0" borderId="8" xfId="3" applyNumberFormat="1" applyFont="1" applyBorder="1"/>
    <xf numFmtId="186" fontId="38" fillId="0" borderId="22" xfId="2" applyNumberFormat="1" applyFont="1" applyBorder="1" applyAlignment="1"/>
    <xf numFmtId="186" fontId="38" fillId="0" borderId="4" xfId="2" applyNumberFormat="1" applyFont="1" applyBorder="1" applyAlignment="1"/>
    <xf numFmtId="40" fontId="38" fillId="5" borderId="0" xfId="2" applyNumberFormat="1" applyFont="1" applyFill="1" applyBorder="1" applyAlignment="1">
      <alignment vertical="center"/>
    </xf>
    <xf numFmtId="186" fontId="38" fillId="5" borderId="8" xfId="3" applyNumberFormat="1" applyFont="1" applyFill="1" applyBorder="1"/>
    <xf numFmtId="186" fontId="38" fillId="5" borderId="3" xfId="2" applyNumberFormat="1" applyFont="1" applyFill="1" applyBorder="1" applyAlignment="1"/>
    <xf numFmtId="186" fontId="38" fillId="5" borderId="37" xfId="2" applyNumberFormat="1" applyFont="1" applyFill="1" applyBorder="1" applyAlignment="1"/>
    <xf numFmtId="186" fontId="38" fillId="5" borderId="0" xfId="2" applyNumberFormat="1" applyFont="1" applyFill="1" applyBorder="1" applyAlignment="1"/>
    <xf numFmtId="186" fontId="38" fillId="5" borderId="22" xfId="2" applyNumberFormat="1" applyFont="1" applyFill="1" applyBorder="1" applyAlignment="1"/>
    <xf numFmtId="186" fontId="38" fillId="7" borderId="9" xfId="3" applyNumberFormat="1" applyFont="1" applyFill="1" applyBorder="1"/>
    <xf numFmtId="186" fontId="38" fillId="7" borderId="11" xfId="2" applyNumberFormat="1" applyFont="1" applyFill="1" applyBorder="1" applyAlignment="1"/>
    <xf numFmtId="186" fontId="38" fillId="7" borderId="10" xfId="2" applyNumberFormat="1" applyFont="1" applyFill="1" applyBorder="1" applyAlignment="1"/>
    <xf numFmtId="186" fontId="38" fillId="7" borderId="24" xfId="2" applyNumberFormat="1" applyFont="1" applyFill="1" applyBorder="1" applyAlignment="1"/>
    <xf numFmtId="186" fontId="38" fillId="7" borderId="47" xfId="2" applyNumberFormat="1" applyFont="1" applyFill="1" applyBorder="1" applyAlignment="1"/>
    <xf numFmtId="40" fontId="38" fillId="7" borderId="10" xfId="2" applyNumberFormat="1" applyFont="1" applyFill="1" applyBorder="1" applyAlignment="1">
      <alignment vertical="center"/>
    </xf>
    <xf numFmtId="186" fontId="38" fillId="7" borderId="39" xfId="2" applyNumberFormat="1" applyFont="1" applyFill="1" applyBorder="1" applyAlignment="1"/>
    <xf numFmtId="0" fontId="31" fillId="7" borderId="46" xfId="0" applyFont="1" applyFill="1" applyBorder="1" applyAlignment="1">
      <alignment horizontal="center" vertical="center"/>
    </xf>
    <xf numFmtId="40" fontId="38" fillId="5" borderId="0" xfId="2" applyNumberFormat="1" applyFont="1" applyFill="1" applyAlignment="1">
      <alignment vertical="center"/>
    </xf>
    <xf numFmtId="186" fontId="38" fillId="0" borderId="3" xfId="2" applyNumberFormat="1" applyFont="1" applyBorder="1" applyAlignment="1"/>
    <xf numFmtId="186" fontId="38" fillId="0" borderId="37" xfId="2" applyNumberFormat="1" applyFont="1" applyBorder="1" applyAlignment="1"/>
    <xf numFmtId="40" fontId="38" fillId="7" borderId="23" xfId="2" applyNumberFormat="1" applyFont="1" applyFill="1" applyBorder="1" applyAlignment="1">
      <alignment vertical="center"/>
    </xf>
    <xf numFmtId="186" fontId="38" fillId="7" borderId="23" xfId="3" applyNumberFormat="1" applyFont="1" applyFill="1" applyBorder="1"/>
    <xf numFmtId="186" fontId="38" fillId="7" borderId="3" xfId="2" applyNumberFormat="1" applyFont="1" applyFill="1" applyBorder="1" applyAlignment="1"/>
    <xf numFmtId="186" fontId="38" fillId="7" borderId="37" xfId="2" applyNumberFormat="1" applyFont="1" applyFill="1" applyBorder="1" applyAlignment="1"/>
    <xf numFmtId="186" fontId="38" fillId="7" borderId="0" xfId="2" applyNumberFormat="1" applyFont="1" applyFill="1" applyBorder="1" applyAlignment="1"/>
    <xf numFmtId="40" fontId="38" fillId="5" borderId="23" xfId="2" applyNumberFormat="1" applyFont="1" applyFill="1" applyBorder="1" applyAlignment="1">
      <alignment vertical="center"/>
    </xf>
    <xf numFmtId="186" fontId="38" fillId="5" borderId="23" xfId="3" applyNumberFormat="1" applyFont="1" applyFill="1" applyBorder="1"/>
    <xf numFmtId="186" fontId="38" fillId="0" borderId="9" xfId="3" applyNumberFormat="1" applyFont="1" applyBorder="1"/>
    <xf numFmtId="186" fontId="38" fillId="0" borderId="11" xfId="2" applyNumberFormat="1" applyFont="1" applyBorder="1" applyAlignment="1"/>
    <xf numFmtId="186" fontId="38" fillId="0" borderId="24" xfId="2" applyNumberFormat="1" applyFont="1" applyBorder="1" applyAlignment="1"/>
    <xf numFmtId="186" fontId="38" fillId="0" borderId="17" xfId="2" applyNumberFormat="1" applyFont="1" applyBorder="1" applyAlignment="1"/>
    <xf numFmtId="186" fontId="38" fillId="0" borderId="39" xfId="2" applyNumberFormat="1" applyFont="1" applyBorder="1" applyAlignment="1"/>
    <xf numFmtId="186" fontId="38" fillId="5" borderId="24" xfId="2" applyNumberFormat="1" applyFont="1" applyFill="1" applyBorder="1" applyAlignment="1"/>
    <xf numFmtId="186" fontId="38" fillId="0" borderId="10" xfId="2" applyNumberFormat="1" applyFont="1" applyBorder="1" applyAlignment="1"/>
    <xf numFmtId="40" fontId="38" fillId="5" borderId="21" xfId="2" applyNumberFormat="1" applyFont="1" applyFill="1" applyBorder="1" applyAlignment="1">
      <alignment vertical="center"/>
    </xf>
    <xf numFmtId="186" fontId="38" fillId="5" borderId="21" xfId="3" applyNumberFormat="1" applyFont="1" applyFill="1" applyBorder="1"/>
    <xf numFmtId="186" fontId="38" fillId="5" borderId="49" xfId="2" applyNumberFormat="1" applyFont="1" applyFill="1" applyBorder="1" applyAlignment="1"/>
    <xf numFmtId="40" fontId="38" fillId="5" borderId="10" xfId="2" applyNumberFormat="1" applyFont="1" applyFill="1" applyBorder="1" applyAlignment="1">
      <alignment vertical="center"/>
    </xf>
    <xf numFmtId="186" fontId="38" fillId="5" borderId="9" xfId="3" applyNumberFormat="1" applyFont="1" applyFill="1" applyBorder="1"/>
    <xf numFmtId="186" fontId="38" fillId="5" borderId="17" xfId="2" applyNumberFormat="1" applyFont="1" applyFill="1" applyBorder="1" applyAlignment="1"/>
    <xf numFmtId="186" fontId="38" fillId="5" borderId="39" xfId="2" applyNumberFormat="1" applyFont="1" applyFill="1" applyBorder="1" applyAlignment="1"/>
    <xf numFmtId="40" fontId="38" fillId="5" borderId="13" xfId="2" applyNumberFormat="1" applyFont="1" applyFill="1" applyBorder="1" applyAlignment="1">
      <alignment vertical="center"/>
    </xf>
    <xf numFmtId="186" fontId="38" fillId="5" borderId="12" xfId="3" applyNumberFormat="1" applyFont="1" applyFill="1" applyBorder="1"/>
    <xf numFmtId="186" fontId="38" fillId="5" borderId="4" xfId="2" applyNumberFormat="1" applyFont="1" applyFill="1" applyBorder="1" applyAlignment="1"/>
    <xf numFmtId="186" fontId="38" fillId="5" borderId="36" xfId="2" applyNumberFormat="1" applyFont="1" applyFill="1" applyBorder="1" applyAlignment="1"/>
    <xf numFmtId="186" fontId="38" fillId="7" borderId="3" xfId="3" applyNumberFormat="1" applyFont="1" applyFill="1" applyBorder="1"/>
    <xf numFmtId="186" fontId="38" fillId="7" borderId="8" xfId="3" applyNumberFormat="1" applyFont="1" applyFill="1" applyBorder="1"/>
    <xf numFmtId="186" fontId="38" fillId="7" borderId="36" xfId="2" applyNumberFormat="1" applyFont="1" applyFill="1" applyBorder="1" applyAlignment="1"/>
    <xf numFmtId="40" fontId="38" fillId="7" borderId="0" xfId="2" applyNumberFormat="1" applyFont="1" applyFill="1" applyBorder="1" applyAlignment="1">
      <alignment vertical="center"/>
    </xf>
    <xf numFmtId="0" fontId="38" fillId="6" borderId="30" xfId="0" applyFont="1" applyFill="1" applyBorder="1" applyAlignment="1">
      <alignment horizontal="center" vertical="center"/>
    </xf>
    <xf numFmtId="0" fontId="31" fillId="5" borderId="47" xfId="0" applyFont="1" applyFill="1" applyBorder="1" applyAlignment="1">
      <alignment horizontal="center" vertical="center"/>
    </xf>
    <xf numFmtId="186" fontId="31" fillId="7" borderId="12" xfId="3" applyNumberFormat="1" applyFont="1" applyFill="1" applyBorder="1"/>
    <xf numFmtId="186" fontId="31" fillId="7" borderId="49" xfId="2" applyNumberFormat="1" applyFont="1" applyFill="1" applyBorder="1" applyAlignment="1"/>
    <xf numFmtId="186" fontId="31" fillId="7" borderId="13" xfId="2" applyNumberFormat="1" applyFont="1" applyFill="1" applyBorder="1" applyAlignment="1"/>
    <xf numFmtId="186" fontId="31" fillId="7" borderId="20" xfId="2" applyNumberFormat="1" applyFont="1" applyFill="1" applyBorder="1" applyAlignment="1"/>
    <xf numFmtId="186" fontId="31" fillId="7" borderId="18" xfId="2" applyNumberFormat="1" applyFont="1" applyFill="1" applyBorder="1" applyAlignment="1"/>
    <xf numFmtId="186" fontId="38" fillId="5" borderId="13" xfId="3" applyNumberFormat="1" applyFont="1" applyFill="1" applyBorder="1"/>
    <xf numFmtId="186" fontId="38" fillId="0" borderId="20" xfId="2" applyNumberFormat="1" applyFont="1" applyBorder="1" applyAlignment="1"/>
    <xf numFmtId="0" fontId="31" fillId="5" borderId="48" xfId="0" applyFont="1" applyFill="1" applyBorder="1" applyAlignment="1">
      <alignment horizontal="center" vertical="center"/>
    </xf>
    <xf numFmtId="0" fontId="31" fillId="5" borderId="26" xfId="0" applyFont="1" applyFill="1" applyBorder="1" applyAlignment="1">
      <alignment vertical="center"/>
    </xf>
    <xf numFmtId="0" fontId="38" fillId="6" borderId="50" xfId="0" applyFont="1" applyFill="1" applyBorder="1" applyAlignment="1">
      <alignment horizontal="center" vertical="center"/>
    </xf>
    <xf numFmtId="186" fontId="31" fillId="5" borderId="37" xfId="2" applyNumberFormat="1" applyFont="1" applyFill="1" applyBorder="1" applyAlignment="1"/>
    <xf numFmtId="186" fontId="31" fillId="5" borderId="0" xfId="2" applyNumberFormat="1" applyFont="1" applyFill="1" applyBorder="1" applyAlignment="1"/>
    <xf numFmtId="186" fontId="31" fillId="5" borderId="22" xfId="2" applyNumberFormat="1" applyFont="1" applyFill="1" applyBorder="1" applyAlignment="1"/>
    <xf numFmtId="186" fontId="31" fillId="5" borderId="3" xfId="2" applyNumberFormat="1" applyFont="1" applyFill="1" applyBorder="1" applyAlignment="1"/>
    <xf numFmtId="186" fontId="31" fillId="5" borderId="8" xfId="3" applyNumberFormat="1" applyFont="1" applyFill="1" applyBorder="1"/>
    <xf numFmtId="0" fontId="38" fillId="6" borderId="30" xfId="0" applyFont="1" applyFill="1" applyBorder="1" applyAlignment="1">
      <alignment vertical="center"/>
    </xf>
    <xf numFmtId="0" fontId="31" fillId="5" borderId="27" xfId="0" applyFont="1" applyFill="1" applyBorder="1" applyAlignment="1">
      <alignment vertical="center"/>
    </xf>
    <xf numFmtId="186" fontId="31" fillId="5" borderId="36" xfId="2" applyNumberFormat="1" applyFont="1" applyFill="1" applyBorder="1" applyAlignment="1"/>
    <xf numFmtId="186" fontId="31" fillId="5" borderId="4" xfId="2" applyNumberFormat="1" applyFont="1" applyFill="1" applyBorder="1" applyAlignment="1"/>
    <xf numFmtId="186" fontId="31" fillId="5" borderId="9" xfId="3" applyNumberFormat="1" applyFont="1" applyFill="1" applyBorder="1"/>
    <xf numFmtId="186" fontId="31" fillId="5" borderId="39" xfId="2" applyNumberFormat="1" applyFont="1" applyFill="1" applyBorder="1" applyAlignment="1"/>
    <xf numFmtId="186" fontId="31" fillId="5" borderId="25" xfId="2" applyNumberFormat="1" applyFont="1" applyFill="1" applyBorder="1" applyAlignment="1"/>
    <xf numFmtId="186" fontId="31" fillId="5" borderId="24" xfId="2" applyNumberFormat="1" applyFont="1" applyFill="1" applyBorder="1" applyAlignment="1"/>
    <xf numFmtId="186" fontId="31" fillId="5" borderId="47" xfId="2" applyNumberFormat="1" applyFont="1" applyFill="1" applyBorder="1" applyAlignment="1"/>
    <xf numFmtId="186" fontId="31" fillId="5" borderId="11" xfId="2" applyNumberFormat="1" applyFont="1" applyFill="1" applyBorder="1" applyAlignment="1"/>
    <xf numFmtId="40" fontId="38" fillId="5" borderId="25" xfId="2" applyNumberFormat="1" applyFont="1" applyFill="1" applyBorder="1" applyAlignment="1">
      <alignment vertical="center"/>
    </xf>
    <xf numFmtId="186" fontId="38" fillId="5" borderId="10" xfId="2" applyNumberFormat="1" applyFont="1" applyFill="1" applyBorder="1" applyAlignment="1"/>
    <xf numFmtId="186" fontId="38" fillId="5" borderId="47" xfId="2" applyNumberFormat="1" applyFont="1" applyFill="1" applyBorder="1" applyAlignment="1"/>
    <xf numFmtId="0" fontId="38" fillId="6" borderId="38" xfId="0" applyFont="1" applyFill="1" applyBorder="1" applyAlignment="1">
      <alignment horizontal="center" vertical="center"/>
    </xf>
    <xf numFmtId="186" fontId="31" fillId="5" borderId="12" xfId="3" applyNumberFormat="1" applyFont="1" applyFill="1" applyBorder="1"/>
    <xf numFmtId="186" fontId="31" fillId="5" borderId="14" xfId="2" applyNumberFormat="1" applyFont="1" applyFill="1" applyBorder="1" applyAlignment="1"/>
    <xf numFmtId="186" fontId="31" fillId="5" borderId="21" xfId="2" applyNumberFormat="1" applyFont="1" applyFill="1" applyBorder="1" applyAlignment="1"/>
    <xf numFmtId="186" fontId="31" fillId="5" borderId="13" xfId="2" applyNumberFormat="1" applyFont="1" applyFill="1" applyBorder="1" applyAlignment="1"/>
    <xf numFmtId="186" fontId="31" fillId="5" borderId="31" xfId="2" applyNumberFormat="1" applyFont="1" applyFill="1" applyBorder="1" applyAlignment="1"/>
    <xf numFmtId="186" fontId="38" fillId="5" borderId="20" xfId="2" applyNumberFormat="1" applyFont="1" applyFill="1" applyBorder="1" applyAlignment="1"/>
    <xf numFmtId="186" fontId="38" fillId="5" borderId="13" xfId="2" applyNumberFormat="1" applyFont="1" applyFill="1" applyBorder="1" applyAlignment="1"/>
    <xf numFmtId="186" fontId="31" fillId="5" borderId="23" xfId="2" applyNumberFormat="1" applyFont="1" applyFill="1" applyBorder="1" applyAlignment="1"/>
    <xf numFmtId="186" fontId="38" fillId="5" borderId="22" xfId="3" applyNumberFormat="1" applyFont="1" applyFill="1" applyBorder="1"/>
    <xf numFmtId="186" fontId="38" fillId="5" borderId="20" xfId="3" applyNumberFormat="1" applyFont="1" applyFill="1" applyBorder="1"/>
    <xf numFmtId="186" fontId="38" fillId="5" borderId="12" xfId="2" applyNumberFormat="1" applyFont="1" applyFill="1" applyBorder="1" applyAlignment="1"/>
    <xf numFmtId="186" fontId="38" fillId="5" borderId="21" xfId="2" applyNumberFormat="1" applyFont="1" applyFill="1" applyBorder="1" applyAlignment="1"/>
    <xf numFmtId="0" fontId="31" fillId="5" borderId="21" xfId="0" applyFont="1" applyFill="1" applyBorder="1" applyAlignment="1">
      <alignment horizontal="center" vertical="center"/>
    </xf>
    <xf numFmtId="0" fontId="31" fillId="5" borderId="13" xfId="0" applyFont="1" applyFill="1" applyBorder="1" applyAlignment="1">
      <alignment vertical="center"/>
    </xf>
    <xf numFmtId="186" fontId="38" fillId="5" borderId="8" xfId="2" applyNumberFormat="1" applyFont="1" applyFill="1" applyBorder="1" applyAlignment="1"/>
    <xf numFmtId="186" fontId="38" fillId="5" borderId="23" xfId="2" applyNumberFormat="1" applyFont="1" applyFill="1" applyBorder="1" applyAlignment="1"/>
    <xf numFmtId="0" fontId="31" fillId="5" borderId="35" xfId="0" applyFont="1" applyFill="1" applyBorder="1" applyAlignment="1">
      <alignment horizontal="center" vertical="center"/>
    </xf>
    <xf numFmtId="186" fontId="38" fillId="5" borderId="24" xfId="3" applyNumberFormat="1" applyFont="1" applyFill="1" applyBorder="1"/>
    <xf numFmtId="186" fontId="38" fillId="5" borderId="9" xfId="2" applyNumberFormat="1" applyFont="1" applyFill="1" applyBorder="1" applyAlignment="1"/>
    <xf numFmtId="186" fontId="38" fillId="5" borderId="25" xfId="2" applyNumberFormat="1" applyFont="1" applyFill="1" applyBorder="1" applyAlignment="1"/>
    <xf numFmtId="0" fontId="31" fillId="5" borderId="12" xfId="0" applyFont="1" applyFill="1" applyBorder="1" applyAlignment="1">
      <alignment horizontal="center" vertical="center"/>
    </xf>
    <xf numFmtId="0" fontId="31" fillId="5" borderId="51" xfId="0" applyFont="1" applyFill="1" applyBorder="1" applyAlignment="1">
      <alignment vertical="center"/>
    </xf>
    <xf numFmtId="186" fontId="31" fillId="5" borderId="7" xfId="3" applyNumberFormat="1" applyFont="1" applyFill="1" applyBorder="1"/>
    <xf numFmtId="186" fontId="31" fillId="5" borderId="6" xfId="2" applyNumberFormat="1" applyFont="1" applyFill="1" applyBorder="1" applyAlignment="1"/>
    <xf numFmtId="186" fontId="31" fillId="5" borderId="19" xfId="2" applyNumberFormat="1" applyFont="1" applyFill="1" applyBorder="1" applyAlignment="1"/>
    <xf numFmtId="186" fontId="31" fillId="5" borderId="33" xfId="2" applyNumberFormat="1" applyFont="1" applyFill="1" applyBorder="1" applyAlignment="1"/>
    <xf numFmtId="186" fontId="38" fillId="5" borderId="7" xfId="3" applyNumberFormat="1" applyFont="1" applyFill="1" applyBorder="1"/>
    <xf numFmtId="186" fontId="38" fillId="5" borderId="19" xfId="2" applyNumberFormat="1" applyFont="1" applyFill="1" applyBorder="1" applyAlignment="1"/>
    <xf numFmtId="186" fontId="38" fillId="5" borderId="7" xfId="2" applyNumberFormat="1" applyFont="1" applyFill="1" applyBorder="1" applyAlignment="1"/>
    <xf numFmtId="0" fontId="38" fillId="6" borderId="32" xfId="0" applyFont="1" applyFill="1" applyBorder="1" applyAlignment="1">
      <alignment horizontal="center" vertical="center"/>
    </xf>
    <xf numFmtId="0" fontId="31" fillId="0" borderId="0" xfId="0" applyFont="1" applyAlignment="1">
      <alignment vertical="center"/>
    </xf>
    <xf numFmtId="38" fontId="11" fillId="0" borderId="0" xfId="2" applyFont="1" applyFill="1" applyBorder="1"/>
    <xf numFmtId="38" fontId="11" fillId="0" borderId="0" xfId="2" applyFont="1" applyBorder="1"/>
    <xf numFmtId="38" fontId="11" fillId="0" borderId="0" xfId="2" applyFont="1"/>
    <xf numFmtId="0" fontId="0" fillId="5" borderId="0" xfId="0" applyFill="1" applyAlignment="1">
      <alignment vertical="center"/>
    </xf>
    <xf numFmtId="0" fontId="42" fillId="5" borderId="0" xfId="0" applyFont="1" applyFill="1" applyAlignment="1">
      <alignment vertical="center"/>
    </xf>
    <xf numFmtId="0" fontId="43" fillId="5" borderId="0" xfId="0" applyFont="1" applyFill="1" applyAlignment="1">
      <alignment vertical="center"/>
    </xf>
    <xf numFmtId="0" fontId="44" fillId="5" borderId="0" xfId="0" applyFont="1" applyFill="1" applyAlignment="1">
      <alignment horizontal="left" vertical="center" wrapText="1"/>
    </xf>
    <xf numFmtId="0" fontId="32" fillId="5" borderId="0" xfId="0" applyFont="1" applyFill="1" applyAlignment="1">
      <alignment vertical="center"/>
    </xf>
    <xf numFmtId="14" fontId="0" fillId="6" borderId="0" xfId="0" applyNumberFormat="1" applyFill="1" applyAlignment="1">
      <alignment vertical="center"/>
    </xf>
    <xf numFmtId="0" fontId="11" fillId="0" borderId="0" xfId="0" applyFont="1" applyBorder="1"/>
    <xf numFmtId="0" fontId="11" fillId="0" borderId="22" xfId="0" applyFont="1" applyBorder="1"/>
    <xf numFmtId="188" fontId="11" fillId="0" borderId="0" xfId="0" applyNumberFormat="1" applyFont="1"/>
    <xf numFmtId="0" fontId="11" fillId="0" borderId="0" xfId="0" applyFont="1"/>
    <xf numFmtId="0" fontId="11" fillId="0" borderId="0" xfId="11" applyFont="1" applyBorder="1"/>
    <xf numFmtId="0" fontId="21" fillId="0" borderId="0" xfId="11" applyFont="1" applyBorder="1"/>
    <xf numFmtId="0" fontId="11" fillId="0" borderId="25" xfId="11" applyFont="1" applyBorder="1"/>
    <xf numFmtId="0" fontId="11" fillId="0" borderId="0" xfId="11" applyFont="1"/>
    <xf numFmtId="0" fontId="11" fillId="0" borderId="23" xfId="11" applyFont="1" applyBorder="1"/>
    <xf numFmtId="0" fontId="11" fillId="0" borderId="20" xfId="11" applyFont="1" applyBorder="1"/>
    <xf numFmtId="0" fontId="11" fillId="0" borderId="13" xfId="11" applyFont="1" applyBorder="1"/>
    <xf numFmtId="0" fontId="11" fillId="0" borderId="13" xfId="11" applyFont="1" applyFill="1" applyBorder="1"/>
    <xf numFmtId="0" fontId="11" fillId="0" borderId="21" xfId="11" applyFont="1" applyBorder="1"/>
    <xf numFmtId="0" fontId="11" fillId="0" borderId="22" xfId="11" applyFont="1" applyBorder="1"/>
    <xf numFmtId="0" fontId="11" fillId="0" borderId="0" xfId="11" quotePrefix="1" applyFont="1" applyBorder="1" applyAlignment="1">
      <alignment horizontal="left"/>
    </xf>
    <xf numFmtId="0" fontId="11" fillId="0" borderId="0" xfId="11" applyFont="1" applyFill="1" applyBorder="1"/>
    <xf numFmtId="0" fontId="11" fillId="0" borderId="0" xfId="11" quotePrefix="1" applyFont="1" applyFill="1" applyBorder="1" applyAlignment="1">
      <alignment horizontal="center"/>
    </xf>
    <xf numFmtId="0" fontId="11" fillId="0" borderId="0" xfId="11" applyFont="1" applyFill="1" applyBorder="1" applyAlignment="1">
      <alignment horizontal="center"/>
    </xf>
    <xf numFmtId="0" fontId="11" fillId="0" borderId="9" xfId="11" applyFont="1" applyBorder="1"/>
    <xf numFmtId="0" fontId="11" fillId="0" borderId="13" xfId="11" applyFont="1" applyFill="1" applyBorder="1" applyAlignment="1">
      <alignment horizontal="center"/>
    </xf>
    <xf numFmtId="0" fontId="11" fillId="0" borderId="23" xfId="11" applyFont="1" applyBorder="1" applyAlignment="1">
      <alignment horizontal="center"/>
    </xf>
    <xf numFmtId="192" fontId="11" fillId="0" borderId="0" xfId="11" applyNumberFormat="1" applyFont="1" applyBorder="1"/>
    <xf numFmtId="176" fontId="11" fillId="0" borderId="13" xfId="11" applyNumberFormat="1" applyFont="1" applyBorder="1" applyProtection="1"/>
    <xf numFmtId="190" fontId="11" fillId="0" borderId="13" xfId="11" applyNumberFormat="1" applyFont="1" applyBorder="1" applyProtection="1"/>
    <xf numFmtId="198" fontId="11" fillId="0" borderId="13" xfId="11" applyNumberFormat="1" applyFont="1" applyBorder="1"/>
    <xf numFmtId="190" fontId="11" fillId="0" borderId="0" xfId="11" applyNumberFormat="1" applyFont="1" applyProtection="1"/>
    <xf numFmtId="176" fontId="11" fillId="0" borderId="0" xfId="11" applyNumberFormat="1" applyFont="1" applyBorder="1" applyProtection="1"/>
    <xf numFmtId="190" fontId="11" fillId="0" borderId="0" xfId="11" applyNumberFormat="1" applyFont="1" applyBorder="1" applyProtection="1"/>
    <xf numFmtId="198" fontId="11" fillId="0" borderId="0" xfId="11" applyNumberFormat="1" applyFont="1" applyBorder="1"/>
    <xf numFmtId="190" fontId="11" fillId="0" borderId="23" xfId="11" applyNumberFormat="1" applyFont="1" applyBorder="1" applyProtection="1"/>
    <xf numFmtId="190" fontId="11" fillId="0" borderId="0" xfId="11" applyNumberFormat="1" applyFont="1" applyFill="1" applyBorder="1" applyProtection="1"/>
    <xf numFmtId="0" fontId="11" fillId="0" borderId="10" xfId="11" applyFont="1" applyBorder="1"/>
    <xf numFmtId="176" fontId="11" fillId="0" borderId="10" xfId="11" applyNumberFormat="1" applyFont="1" applyBorder="1" applyProtection="1"/>
    <xf numFmtId="190" fontId="11" fillId="0" borderId="10" xfId="11" applyNumberFormat="1" applyFont="1" applyFill="1" applyBorder="1" applyProtection="1"/>
    <xf numFmtId="198" fontId="11" fillId="0" borderId="10" xfId="11" applyNumberFormat="1" applyFont="1" applyBorder="1"/>
    <xf numFmtId="191" fontId="11" fillId="0" borderId="0" xfId="11" applyNumberFormat="1" applyFont="1" applyFill="1" applyBorder="1" applyProtection="1"/>
    <xf numFmtId="191" fontId="11" fillId="0" borderId="10" xfId="11" applyNumberFormat="1" applyFont="1" applyFill="1" applyBorder="1" applyProtection="1"/>
    <xf numFmtId="38" fontId="11" fillId="0" borderId="10" xfId="2" applyFont="1" applyFill="1" applyBorder="1"/>
    <xf numFmtId="191" fontId="11" fillId="0" borderId="13" xfId="11" applyNumberFormat="1" applyFont="1" applyFill="1" applyBorder="1" applyProtection="1"/>
    <xf numFmtId="38" fontId="11" fillId="0" borderId="13" xfId="2" applyFont="1" applyFill="1" applyBorder="1"/>
    <xf numFmtId="190" fontId="11" fillId="0" borderId="13" xfId="11" applyNumberFormat="1" applyFont="1" applyFill="1" applyBorder="1" applyProtection="1"/>
    <xf numFmtId="190" fontId="11" fillId="0" borderId="10" xfId="11" applyNumberFormat="1" applyFont="1" applyBorder="1" applyProtection="1"/>
    <xf numFmtId="193" fontId="11" fillId="0" borderId="0" xfId="11" applyNumberFormat="1" applyFont="1"/>
    <xf numFmtId="0" fontId="11" fillId="0" borderId="10" xfId="11" applyFont="1" applyFill="1" applyBorder="1" applyAlignment="1">
      <alignment horizontal="center"/>
    </xf>
    <xf numFmtId="3" fontId="11" fillId="0" borderId="0" xfId="4" applyNumberFormat="1" applyFont="1" applyFill="1"/>
    <xf numFmtId="37" fontId="11" fillId="0" borderId="0" xfId="11" applyNumberFormat="1" applyFont="1" applyFill="1" applyBorder="1"/>
    <xf numFmtId="192" fontId="11" fillId="3" borderId="13" xfId="11" applyNumberFormat="1" applyFont="1" applyFill="1" applyBorder="1"/>
    <xf numFmtId="192" fontId="11" fillId="3" borderId="0" xfId="11" applyNumberFormat="1" applyFont="1" applyFill="1" applyBorder="1"/>
    <xf numFmtId="192" fontId="11" fillId="3" borderId="10" xfId="11" applyNumberFormat="1" applyFont="1" applyFill="1" applyBorder="1"/>
    <xf numFmtId="176" fontId="11" fillId="0" borderId="0" xfId="11" applyNumberFormat="1" applyFont="1" applyFill="1" applyBorder="1" applyProtection="1"/>
    <xf numFmtId="0" fontId="11" fillId="0" borderId="0" xfId="6" applyNumberFormat="1" applyFont="1" applyFill="1" applyBorder="1" applyProtection="1"/>
    <xf numFmtId="0" fontId="11" fillId="0" borderId="0" xfId="10" applyFont="1" applyFill="1"/>
    <xf numFmtId="0" fontId="11" fillId="0" borderId="0" xfId="6" applyFont="1" applyFill="1"/>
    <xf numFmtId="0" fontId="11" fillId="0" borderId="0" xfId="6" applyFont="1"/>
    <xf numFmtId="0" fontId="21" fillId="0" borderId="0" xfId="6" applyFont="1"/>
    <xf numFmtId="0" fontId="11" fillId="0" borderId="24" xfId="6" applyFont="1" applyBorder="1"/>
    <xf numFmtId="0" fontId="11" fillId="0" borderId="10" xfId="6" applyFont="1" applyBorder="1"/>
    <xf numFmtId="0" fontId="11" fillId="0" borderId="22" xfId="6" applyFont="1" applyBorder="1"/>
    <xf numFmtId="0" fontId="11" fillId="0" borderId="0" xfId="6" applyFont="1" applyBorder="1"/>
    <xf numFmtId="0" fontId="11" fillId="0" borderId="23" xfId="6" applyFont="1" applyBorder="1"/>
    <xf numFmtId="0" fontId="11" fillId="0" borderId="22" xfId="6" applyFont="1" applyFill="1" applyBorder="1"/>
    <xf numFmtId="0" fontId="11" fillId="0" borderId="0" xfId="6" applyFont="1" applyFill="1" applyBorder="1"/>
    <xf numFmtId="0" fontId="11" fillId="0" borderId="0" xfId="6" applyFont="1" applyFill="1" applyBorder="1" applyAlignment="1">
      <alignment horizontal="center"/>
    </xf>
    <xf numFmtId="0" fontId="11" fillId="0" borderId="0" xfId="6" applyFont="1" applyBorder="1" applyAlignment="1">
      <alignment horizontal="right"/>
    </xf>
    <xf numFmtId="0" fontId="11" fillId="0" borderId="0" xfId="6" applyFont="1" applyFill="1" applyBorder="1" applyAlignment="1">
      <alignment horizontal="right"/>
    </xf>
    <xf numFmtId="0" fontId="11" fillId="0" borderId="0" xfId="6" applyFont="1" applyFill="1" applyBorder="1" applyAlignment="1">
      <alignment horizontal="left"/>
    </xf>
    <xf numFmtId="0" fontId="11" fillId="0" borderId="24" xfId="6" applyFont="1" applyFill="1" applyBorder="1"/>
    <xf numFmtId="0" fontId="11" fillId="0" borderId="10" xfId="6" applyFont="1" applyFill="1" applyBorder="1"/>
    <xf numFmtId="0" fontId="11" fillId="0" borderId="0" xfId="6" applyFont="1" applyAlignment="1">
      <alignment horizontal="right"/>
    </xf>
    <xf numFmtId="189" fontId="11" fillId="0" borderId="0" xfId="0" applyNumberFormat="1" applyFont="1" applyFill="1" applyBorder="1"/>
    <xf numFmtId="176" fontId="11" fillId="0" borderId="0" xfId="6" applyNumberFormat="1" applyFont="1" applyFill="1" applyBorder="1" applyProtection="1"/>
    <xf numFmtId="37" fontId="11" fillId="0" borderId="0" xfId="6" applyNumberFormat="1" applyFont="1" applyFill="1" applyBorder="1" applyProtection="1"/>
    <xf numFmtId="37" fontId="11" fillId="0" borderId="0" xfId="10" applyNumberFormat="1" applyFont="1" applyFill="1" applyBorder="1" applyProtection="1"/>
    <xf numFmtId="37" fontId="11" fillId="0" borderId="0" xfId="6" applyNumberFormat="1" applyFont="1" applyBorder="1" applyProtection="1"/>
    <xf numFmtId="187" fontId="11" fillId="0" borderId="0" xfId="0" applyNumberFormat="1" applyFont="1" applyBorder="1"/>
    <xf numFmtId="187" fontId="11" fillId="0" borderId="0" xfId="6" applyNumberFormat="1" applyFont="1" applyBorder="1"/>
    <xf numFmtId="191" fontId="11" fillId="0" borderId="0" xfId="6" applyNumberFormat="1" applyFont="1"/>
    <xf numFmtId="3" fontId="11" fillId="0" borderId="0" xfId="6" applyNumberFormat="1" applyFont="1" applyFill="1" applyBorder="1" applyProtection="1"/>
    <xf numFmtId="176" fontId="11" fillId="0" borderId="13" xfId="6" applyNumberFormat="1" applyFont="1" applyFill="1" applyBorder="1" applyProtection="1"/>
    <xf numFmtId="37" fontId="11" fillId="0" borderId="13" xfId="10" applyNumberFormat="1" applyFont="1" applyFill="1" applyBorder="1" applyProtection="1"/>
    <xf numFmtId="176" fontId="11" fillId="0" borderId="10" xfId="6" applyNumberFormat="1" applyFont="1" applyFill="1" applyBorder="1" applyProtection="1"/>
    <xf numFmtId="37" fontId="11" fillId="0" borderId="10" xfId="6" applyNumberFormat="1" applyFont="1" applyFill="1" applyBorder="1" applyProtection="1"/>
    <xf numFmtId="37" fontId="11" fillId="0" borderId="10" xfId="10" applyNumberFormat="1" applyFont="1" applyFill="1" applyBorder="1" applyProtection="1"/>
    <xf numFmtId="37" fontId="11" fillId="0" borderId="10" xfId="6" applyNumberFormat="1" applyFont="1" applyBorder="1" applyProtection="1"/>
    <xf numFmtId="177" fontId="11" fillId="0" borderId="0" xfId="6" applyNumberFormat="1" applyFont="1" applyFill="1" applyBorder="1"/>
    <xf numFmtId="177" fontId="11" fillId="0" borderId="0" xfId="0" applyNumberFormat="1" applyFont="1" applyFill="1" applyBorder="1"/>
    <xf numFmtId="177" fontId="11" fillId="0" borderId="10" xfId="6" applyNumberFormat="1" applyFont="1" applyFill="1" applyBorder="1"/>
    <xf numFmtId="177" fontId="11" fillId="0" borderId="10" xfId="0" applyNumberFormat="1" applyFont="1" applyFill="1" applyBorder="1"/>
    <xf numFmtId="193" fontId="11" fillId="0" borderId="0" xfId="6" applyNumberFormat="1" applyFont="1" applyFill="1" applyBorder="1"/>
    <xf numFmtId="193" fontId="11" fillId="0" borderId="0" xfId="6" applyNumberFormat="1" applyFont="1" applyBorder="1"/>
    <xf numFmtId="193" fontId="11" fillId="0" borderId="10" xfId="6" applyNumberFormat="1" applyFont="1" applyBorder="1"/>
    <xf numFmtId="180" fontId="11" fillId="0" borderId="0" xfId="0" applyNumberFormat="1" applyFont="1" applyBorder="1"/>
    <xf numFmtId="177" fontId="11" fillId="0" borderId="0" xfId="0" applyNumberFormat="1" applyFont="1" applyFill="1" applyBorder="1" applyAlignment="1" applyProtection="1">
      <alignment vertical="center"/>
    </xf>
    <xf numFmtId="177" fontId="11" fillId="3" borderId="0" xfId="6" applyNumberFormat="1" applyFont="1" applyFill="1" applyBorder="1"/>
    <xf numFmtId="177" fontId="11" fillId="0" borderId="0" xfId="0" applyNumberFormat="1" applyFont="1" applyFill="1" applyBorder="1" applyProtection="1"/>
    <xf numFmtId="177" fontId="11" fillId="3" borderId="10" xfId="6" applyNumberFormat="1" applyFont="1" applyFill="1" applyBorder="1"/>
    <xf numFmtId="177" fontId="11" fillId="0" borderId="10" xfId="0" applyNumberFormat="1" applyFont="1" applyFill="1" applyBorder="1" applyProtection="1"/>
    <xf numFmtId="192" fontId="11" fillId="0" borderId="10" xfId="6" applyNumberFormat="1" applyFont="1" applyBorder="1"/>
    <xf numFmtId="194" fontId="11" fillId="0" borderId="0" xfId="6" applyNumberFormat="1" applyFont="1" applyFill="1" applyBorder="1" applyProtection="1"/>
    <xf numFmtId="192" fontId="11" fillId="0" borderId="24" xfId="6" applyNumberFormat="1" applyFont="1" applyBorder="1"/>
    <xf numFmtId="0" fontId="11" fillId="0" borderId="0" xfId="6" applyFont="1" applyBorder="1" applyAlignment="1">
      <alignment horizontal="center"/>
    </xf>
    <xf numFmtId="194" fontId="11" fillId="0" borderId="10" xfId="6" applyNumberFormat="1" applyFont="1" applyFill="1" applyBorder="1" applyProtection="1"/>
    <xf numFmtId="194" fontId="11" fillId="0" borderId="13" xfId="6" applyNumberFormat="1" applyFont="1" applyFill="1" applyBorder="1" applyProtection="1"/>
    <xf numFmtId="0" fontId="11" fillId="9" borderId="0" xfId="0" applyFont="1" applyFill="1" applyAlignment="1">
      <alignment vertical="center"/>
    </xf>
    <xf numFmtId="177" fontId="11" fillId="3" borderId="0" xfId="0" applyNumberFormat="1" applyFont="1" applyFill="1" applyBorder="1" applyProtection="1"/>
    <xf numFmtId="0" fontId="11" fillId="9" borderId="10" xfId="0" applyFont="1" applyFill="1" applyBorder="1" applyAlignment="1">
      <alignment vertical="center"/>
    </xf>
    <xf numFmtId="177" fontId="11" fillId="3" borderId="10" xfId="0" applyNumberFormat="1" applyFont="1" applyFill="1" applyBorder="1" applyProtection="1"/>
    <xf numFmtId="195" fontId="11" fillId="0" borderId="0" xfId="6" applyNumberFormat="1" applyFont="1" applyFill="1" applyBorder="1" applyProtection="1"/>
    <xf numFmtId="193" fontId="11" fillId="0" borderId="0" xfId="6" applyNumberFormat="1" applyFont="1" applyFill="1" applyBorder="1" applyProtection="1"/>
    <xf numFmtId="195" fontId="11" fillId="0" borderId="10" xfId="6" applyNumberFormat="1" applyFont="1" applyFill="1" applyBorder="1" applyProtection="1"/>
    <xf numFmtId="193" fontId="11" fillId="0" borderId="10" xfId="6" applyNumberFormat="1" applyFont="1" applyFill="1" applyBorder="1" applyProtection="1"/>
    <xf numFmtId="192" fontId="11" fillId="0" borderId="0" xfId="6" applyNumberFormat="1" applyFont="1" applyBorder="1"/>
    <xf numFmtId="0" fontId="11" fillId="3" borderId="0" xfId="6" applyNumberFormat="1" applyFont="1" applyFill="1" applyBorder="1" applyAlignment="1">
      <alignment vertical="center"/>
    </xf>
    <xf numFmtId="176" fontId="11" fillId="3" borderId="0" xfId="6" applyNumberFormat="1" applyFont="1" applyFill="1" applyBorder="1"/>
    <xf numFmtId="0" fontId="11" fillId="9" borderId="0" xfId="6" applyNumberFormat="1" applyFont="1" applyFill="1" applyBorder="1"/>
    <xf numFmtId="0" fontId="11" fillId="3" borderId="0" xfId="6" applyNumberFormat="1" applyFont="1" applyFill="1" applyBorder="1" applyAlignment="1">
      <alignment horizontal="right"/>
    </xf>
    <xf numFmtId="176" fontId="11" fillId="9" borderId="0" xfId="6" applyNumberFormat="1" applyFont="1" applyFill="1" applyBorder="1"/>
    <xf numFmtId="187" fontId="11" fillId="3" borderId="10" xfId="6" applyNumberFormat="1" applyFont="1" applyFill="1" applyBorder="1" applyAlignment="1">
      <alignment horizontal="right"/>
    </xf>
    <xf numFmtId="187" fontId="11" fillId="3" borderId="0" xfId="6" applyNumberFormat="1" applyFont="1" applyFill="1" applyBorder="1"/>
    <xf numFmtId="180" fontId="11" fillId="3" borderId="0" xfId="6" applyNumberFormat="1" applyFont="1" applyFill="1" applyBorder="1"/>
    <xf numFmtId="190" fontId="11" fillId="0" borderId="0" xfId="6" applyNumberFormat="1" applyFont="1" applyFill="1" applyBorder="1"/>
    <xf numFmtId="0" fontId="11" fillId="0" borderId="0" xfId="10" applyFont="1" applyBorder="1"/>
    <xf numFmtId="38" fontId="11" fillId="0" borderId="0" xfId="10" applyNumberFormat="1" applyFont="1"/>
    <xf numFmtId="0" fontId="11" fillId="0" borderId="0" xfId="10" applyFont="1" applyFill="1" applyBorder="1" applyAlignment="1">
      <alignment horizontal="center"/>
    </xf>
    <xf numFmtId="0" fontId="11" fillId="0" borderId="13" xfId="10" applyFont="1" applyFill="1" applyBorder="1" applyAlignment="1">
      <alignment horizontal="center"/>
    </xf>
    <xf numFmtId="0" fontId="11" fillId="0" borderId="10" xfId="10" applyFont="1" applyFill="1" applyBorder="1" applyAlignment="1">
      <alignment horizontal="center"/>
    </xf>
    <xf numFmtId="182" fontId="11" fillId="0" borderId="0" xfId="2" applyNumberFormat="1" applyFont="1" applyFill="1" applyBorder="1"/>
    <xf numFmtId="0" fontId="11" fillId="0" borderId="23" xfId="6" applyFont="1" applyFill="1" applyBorder="1"/>
    <xf numFmtId="0" fontId="11" fillId="0" borderId="20" xfId="6" applyFont="1" applyBorder="1"/>
    <xf numFmtId="0" fontId="11" fillId="0" borderId="13" xfId="6" applyFont="1" applyBorder="1"/>
    <xf numFmtId="37" fontId="11" fillId="7" borderId="0" xfId="10" applyNumberFormat="1" applyFont="1" applyFill="1" applyBorder="1" applyProtection="1"/>
    <xf numFmtId="0" fontId="11" fillId="0" borderId="10" xfId="10" applyFont="1" applyBorder="1"/>
    <xf numFmtId="0" fontId="11" fillId="7" borderId="0" xfId="10" applyFont="1" applyFill="1" applyBorder="1"/>
    <xf numFmtId="201" fontId="11" fillId="0" borderId="0" xfId="10" applyNumberFormat="1" applyFont="1"/>
    <xf numFmtId="201" fontId="11" fillId="0" borderId="13" xfId="10" applyNumberFormat="1" applyFont="1" applyBorder="1"/>
    <xf numFmtId="201" fontId="11" fillId="0" borderId="0" xfId="10" applyNumberFormat="1" applyFont="1" applyBorder="1"/>
    <xf numFmtId="201" fontId="11" fillId="0" borderId="10" xfId="10" applyNumberFormat="1" applyFont="1" applyBorder="1"/>
    <xf numFmtId="201" fontId="11" fillId="0" borderId="0" xfId="10" applyNumberFormat="1" applyFont="1" applyFill="1" applyBorder="1" applyProtection="1"/>
    <xf numFmtId="201" fontId="11" fillId="0" borderId="13" xfId="10" applyNumberFormat="1" applyFont="1" applyFill="1" applyBorder="1" applyProtection="1"/>
    <xf numFmtId="201" fontId="11" fillId="0" borderId="10" xfId="10" applyNumberFormat="1" applyFont="1" applyFill="1" applyBorder="1" applyProtection="1"/>
    <xf numFmtId="191" fontId="11" fillId="0" borderId="13" xfId="6" applyNumberFormat="1" applyFont="1" applyFill="1" applyBorder="1" applyProtection="1"/>
    <xf numFmtId="37" fontId="11" fillId="0" borderId="22" xfId="11" applyNumberFormat="1" applyFont="1" applyBorder="1" applyProtection="1"/>
    <xf numFmtId="37" fontId="11" fillId="0" borderId="23" xfId="11" applyNumberFormat="1" applyFont="1" applyBorder="1" applyProtection="1"/>
    <xf numFmtId="190" fontId="11" fillId="0" borderId="23" xfId="11" applyNumberFormat="1" applyFont="1" applyFill="1" applyBorder="1" applyProtection="1"/>
    <xf numFmtId="182" fontId="11" fillId="0" borderId="22" xfId="2" applyNumberFormat="1" applyFont="1" applyBorder="1"/>
    <xf numFmtId="182" fontId="11" fillId="0" borderId="22" xfId="2" applyNumberFormat="1" applyFont="1" applyFill="1" applyBorder="1"/>
    <xf numFmtId="37" fontId="11" fillId="8" borderId="13" xfId="6" applyNumberFormat="1" applyFont="1" applyFill="1" applyBorder="1" applyProtection="1"/>
    <xf numFmtId="37" fontId="11" fillId="8" borderId="0" xfId="6" applyNumberFormat="1" applyFont="1" applyFill="1" applyBorder="1" applyProtection="1"/>
    <xf numFmtId="37" fontId="11" fillId="8" borderId="10" xfId="6" applyNumberFormat="1" applyFont="1" applyFill="1" applyBorder="1" applyProtection="1"/>
    <xf numFmtId="0" fontId="11" fillId="8" borderId="24" xfId="11" applyFont="1" applyFill="1" applyBorder="1"/>
    <xf numFmtId="176" fontId="11" fillId="8" borderId="13" xfId="11" applyNumberFormat="1" applyFont="1" applyFill="1" applyBorder="1" applyProtection="1"/>
    <xf numFmtId="176" fontId="11" fillId="8" borderId="0" xfId="11" applyNumberFormat="1" applyFont="1" applyFill="1" applyBorder="1" applyProtection="1"/>
    <xf numFmtId="176" fontId="11" fillId="8" borderId="10" xfId="11" applyNumberFormat="1" applyFont="1" applyFill="1" applyBorder="1" applyProtection="1"/>
    <xf numFmtId="182" fontId="11" fillId="0" borderId="0" xfId="2" applyNumberFormat="1" applyFont="1"/>
    <xf numFmtId="0" fontId="11" fillId="7" borderId="0" xfId="10" applyFont="1" applyFill="1"/>
    <xf numFmtId="37" fontId="11" fillId="7" borderId="0" xfId="10" applyNumberFormat="1" applyFont="1" applyFill="1" applyProtection="1"/>
    <xf numFmtId="38" fontId="11" fillId="7" borderId="0" xfId="2" applyFont="1" applyFill="1" applyBorder="1"/>
    <xf numFmtId="38" fontId="11" fillId="7" borderId="10" xfId="2" applyFont="1" applyFill="1" applyBorder="1"/>
    <xf numFmtId="38" fontId="11" fillId="7" borderId="13" xfId="2" applyFont="1" applyFill="1" applyBorder="1"/>
    <xf numFmtId="38" fontId="11" fillId="7" borderId="0" xfId="10" applyNumberFormat="1" applyFont="1" applyFill="1"/>
    <xf numFmtId="0" fontId="11" fillId="0" borderId="20" xfId="6" applyFont="1" applyFill="1" applyBorder="1"/>
    <xf numFmtId="37" fontId="11" fillId="0" borderId="21" xfId="6" applyNumberFormat="1" applyFont="1" applyFill="1" applyBorder="1" applyProtection="1"/>
    <xf numFmtId="37" fontId="11" fillId="0" borderId="23" xfId="6" applyNumberFormat="1" applyFont="1" applyFill="1" applyBorder="1" applyProtection="1"/>
    <xf numFmtId="37" fontId="11" fillId="0" borderId="25" xfId="6" applyNumberFormat="1" applyFont="1" applyFill="1" applyBorder="1" applyProtection="1"/>
    <xf numFmtId="176" fontId="11" fillId="0" borderId="13" xfId="11" applyNumberFormat="1" applyFont="1" applyFill="1" applyBorder="1" applyProtection="1"/>
    <xf numFmtId="0" fontId="11" fillId="8" borderId="22" xfId="11" applyFont="1" applyFill="1" applyBorder="1"/>
    <xf numFmtId="0" fontId="11" fillId="8" borderId="20" xfId="11" applyFont="1" applyFill="1" applyBorder="1"/>
    <xf numFmtId="0" fontId="0" fillId="0" borderId="0" xfId="0" applyFont="1"/>
    <xf numFmtId="0" fontId="31" fillId="5" borderId="28" xfId="0" applyFont="1" applyFill="1" applyBorder="1" applyAlignment="1">
      <alignment horizontal="center" vertical="center"/>
    </xf>
    <xf numFmtId="14" fontId="21" fillId="0" borderId="0" xfId="10" applyNumberFormat="1" applyFont="1"/>
    <xf numFmtId="0" fontId="11" fillId="7" borderId="0" xfId="10" applyFont="1" applyFill="1" applyAlignment="1">
      <alignment horizontal="left"/>
    </xf>
    <xf numFmtId="0" fontId="11" fillId="0" borderId="16" xfId="11" applyFont="1" applyBorder="1"/>
    <xf numFmtId="0" fontId="11" fillId="0" borderId="16" xfId="11" quotePrefix="1" applyFont="1" applyBorder="1" applyAlignment="1">
      <alignment horizontal="left"/>
    </xf>
    <xf numFmtId="0" fontId="11" fillId="0" borderId="16" xfId="11" applyFont="1" applyFill="1" applyBorder="1"/>
    <xf numFmtId="0" fontId="11" fillId="0" borderId="12" xfId="11" applyFont="1" applyBorder="1"/>
    <xf numFmtId="0" fontId="22" fillId="0" borderId="0" xfId="0" quotePrefix="1" applyFont="1"/>
    <xf numFmtId="0" fontId="23" fillId="0" borderId="0" xfId="0" applyFont="1"/>
    <xf numFmtId="0" fontId="0" fillId="0" borderId="0" xfId="0" applyFont="1" applyAlignment="1"/>
    <xf numFmtId="0" fontId="24" fillId="0" borderId="0" xfId="0" quotePrefix="1" applyFont="1"/>
    <xf numFmtId="0" fontId="0" fillId="0" borderId="0" xfId="0" applyFont="1" applyAlignment="1">
      <alignment horizontal="right"/>
    </xf>
    <xf numFmtId="0" fontId="24" fillId="0" borderId="0" xfId="0" applyFont="1"/>
    <xf numFmtId="0" fontId="22" fillId="0" borderId="0" xfId="0" applyFont="1"/>
    <xf numFmtId="0" fontId="11" fillId="0" borderId="0" xfId="11" applyFont="1" applyBorder="1" applyAlignment="1">
      <alignment horizontal="left"/>
    </xf>
    <xf numFmtId="0" fontId="11" fillId="0" borderId="0" xfId="6" applyFont="1" applyBorder="1" applyAlignment="1"/>
    <xf numFmtId="0" fontId="11" fillId="0" borderId="10" xfId="6" applyFont="1" applyFill="1" applyBorder="1" applyAlignment="1">
      <alignment shrinkToFit="1"/>
    </xf>
    <xf numFmtId="0" fontId="11" fillId="0" borderId="23" xfId="10" applyFont="1" applyBorder="1"/>
    <xf numFmtId="176" fontId="11" fillId="0" borderId="22" xfId="10" applyNumberFormat="1" applyFont="1" applyFill="1" applyBorder="1" applyProtection="1"/>
    <xf numFmtId="182" fontId="11" fillId="0" borderId="20" xfId="2" applyNumberFormat="1" applyFont="1" applyFill="1" applyBorder="1" applyProtection="1"/>
    <xf numFmtId="183" fontId="11" fillId="0" borderId="21" xfId="2" applyNumberFormat="1" applyFont="1" applyFill="1" applyBorder="1"/>
    <xf numFmtId="182" fontId="11" fillId="0" borderId="22" xfId="2" applyNumberFormat="1" applyFont="1" applyFill="1" applyBorder="1" applyProtection="1"/>
    <xf numFmtId="183" fontId="11" fillId="0" borderId="23" xfId="2" applyNumberFormat="1" applyFont="1" applyFill="1" applyBorder="1"/>
    <xf numFmtId="182" fontId="11" fillId="0" borderId="24" xfId="2" applyNumberFormat="1" applyFont="1" applyFill="1" applyBorder="1" applyProtection="1"/>
    <xf numFmtId="183" fontId="11" fillId="0" borderId="25" xfId="2" applyNumberFormat="1" applyFont="1" applyFill="1" applyBorder="1"/>
    <xf numFmtId="182" fontId="11" fillId="0" borderId="24" xfId="2" applyNumberFormat="1" applyFont="1" applyFill="1" applyBorder="1"/>
    <xf numFmtId="182" fontId="11" fillId="0" borderId="20" xfId="2" applyNumberFormat="1" applyFont="1" applyFill="1" applyBorder="1"/>
    <xf numFmtId="183" fontId="11" fillId="0" borderId="23" xfId="2" applyNumberFormat="1" applyFont="1" applyFill="1" applyBorder="1" applyAlignment="1">
      <alignment horizontal="right"/>
    </xf>
    <xf numFmtId="0" fontId="11" fillId="6" borderId="21" xfId="6" applyFont="1" applyFill="1" applyBorder="1"/>
    <xf numFmtId="0" fontId="11" fillId="6" borderId="23" xfId="6" applyFont="1" applyFill="1" applyBorder="1"/>
    <xf numFmtId="0" fontId="11" fillId="6" borderId="23" xfId="6" applyFont="1" applyFill="1" applyBorder="1" applyAlignment="1">
      <alignment horizontal="left"/>
    </xf>
    <xf numFmtId="0" fontId="11" fillId="6" borderId="25" xfId="6" applyFont="1" applyFill="1" applyBorder="1" applyAlignment="1">
      <alignment horizontal="center"/>
    </xf>
    <xf numFmtId="0" fontId="11" fillId="6" borderId="0" xfId="6" applyFont="1" applyFill="1" applyBorder="1"/>
    <xf numFmtId="187" fontId="11" fillId="6" borderId="0" xfId="0" applyNumberFormat="1" applyFont="1" applyFill="1" applyBorder="1"/>
    <xf numFmtId="180" fontId="11" fillId="6" borderId="0" xfId="0" applyNumberFormat="1" applyFont="1" applyFill="1" applyBorder="1"/>
    <xf numFmtId="177" fontId="11" fillId="6" borderId="0" xfId="6" applyNumberFormat="1" applyFont="1" applyFill="1" applyBorder="1"/>
    <xf numFmtId="183" fontId="11" fillId="0" borderId="0" xfId="2" applyNumberFormat="1" applyFont="1"/>
    <xf numFmtId="0" fontId="11" fillId="0" borderId="0" xfId="11" applyFont="1" applyBorder="1" applyAlignment="1">
      <alignment horizontal="center"/>
    </xf>
    <xf numFmtId="0" fontId="11" fillId="0" borderId="22" xfId="11" applyFont="1" applyBorder="1" applyAlignment="1">
      <alignment horizontal="center"/>
    </xf>
    <xf numFmtId="0" fontId="11" fillId="0" borderId="24" xfId="11" applyFont="1" applyBorder="1"/>
    <xf numFmtId="0" fontId="11" fillId="6" borderId="22" xfId="0" applyFont="1" applyFill="1" applyBorder="1"/>
    <xf numFmtId="0" fontId="11" fillId="6" borderId="0" xfId="0" applyFont="1" applyFill="1" applyBorder="1"/>
    <xf numFmtId="188" fontId="11" fillId="6" borderId="22" xfId="0" applyNumberFormat="1" applyFont="1" applyFill="1" applyBorder="1"/>
    <xf numFmtId="188" fontId="11" fillId="6" borderId="0" xfId="0" applyNumberFormat="1" applyFont="1" applyFill="1" applyBorder="1"/>
    <xf numFmtId="0" fontId="11" fillId="8" borderId="21" xfId="6" applyFont="1" applyFill="1" applyBorder="1"/>
    <xf numFmtId="0" fontId="11" fillId="8" borderId="20" xfId="6" applyFont="1" applyFill="1" applyBorder="1"/>
    <xf numFmtId="0" fontId="11" fillId="8" borderId="23" xfId="6" applyFont="1" applyFill="1" applyBorder="1"/>
    <xf numFmtId="0" fontId="11" fillId="8" borderId="22" xfId="6" applyFont="1" applyFill="1" applyBorder="1"/>
    <xf numFmtId="0" fontId="11" fillId="8" borderId="24" xfId="6" applyFont="1" applyFill="1" applyBorder="1"/>
    <xf numFmtId="0" fontId="11" fillId="8" borderId="25" xfId="6" applyFont="1" applyFill="1" applyBorder="1"/>
    <xf numFmtId="0" fontId="11" fillId="6" borderId="20" xfId="6" applyFont="1" applyFill="1" applyBorder="1"/>
    <xf numFmtId="0" fontId="11" fillId="6" borderId="13" xfId="6" applyFont="1" applyFill="1" applyBorder="1"/>
    <xf numFmtId="0" fontId="11" fillId="6" borderId="22" xfId="6" applyFont="1" applyFill="1" applyBorder="1"/>
    <xf numFmtId="0" fontId="11" fillId="6" borderId="23" xfId="6" quotePrefix="1" applyFont="1" applyFill="1" applyBorder="1" applyAlignment="1">
      <alignment horizontal="left"/>
    </xf>
    <xf numFmtId="0" fontId="11" fillId="6" borderId="22" xfId="6" quotePrefix="1" applyFont="1" applyFill="1" applyBorder="1" applyAlignment="1">
      <alignment horizontal="left"/>
    </xf>
    <xf numFmtId="0" fontId="11" fillId="6" borderId="0" xfId="6" applyFont="1" applyFill="1" applyBorder="1" applyAlignment="1">
      <alignment horizontal="center"/>
    </xf>
    <xf numFmtId="0" fontId="11" fillId="6" borderId="24" xfId="6" applyFont="1" applyFill="1" applyBorder="1"/>
    <xf numFmtId="0" fontId="11" fillId="6" borderId="25" xfId="6" applyFont="1" applyFill="1" applyBorder="1"/>
    <xf numFmtId="0" fontId="11" fillId="0" borderId="23" xfId="6" applyFont="1" applyBorder="1" applyAlignment="1">
      <alignment horizontal="left"/>
    </xf>
    <xf numFmtId="0" fontId="11" fillId="0" borderId="25" xfId="6" applyFont="1" applyBorder="1" applyAlignment="1">
      <alignment horizontal="left"/>
    </xf>
    <xf numFmtId="0" fontId="11" fillId="6" borderId="12" xfId="6" applyFont="1" applyFill="1" applyBorder="1"/>
    <xf numFmtId="0" fontId="11" fillId="6" borderId="8" xfId="6" applyFont="1" applyFill="1" applyBorder="1"/>
    <xf numFmtId="0" fontId="11" fillId="6" borderId="8" xfId="6" applyFont="1" applyFill="1" applyBorder="1" applyAlignment="1">
      <alignment horizontal="right"/>
    </xf>
    <xf numFmtId="0" fontId="11" fillId="6" borderId="9" xfId="6" applyFont="1" applyFill="1" applyBorder="1" applyAlignment="1">
      <alignment horizontal="right"/>
    </xf>
    <xf numFmtId="0" fontId="11" fillId="0" borderId="8" xfId="6" applyFont="1" applyFill="1" applyBorder="1"/>
    <xf numFmtId="177" fontId="11" fillId="0" borderId="8" xfId="6" applyNumberFormat="1" applyFont="1" applyBorder="1"/>
    <xf numFmtId="177" fontId="11" fillId="0" borderId="9" xfId="6" applyNumberFormat="1" applyFont="1" applyBorder="1"/>
    <xf numFmtId="177" fontId="11" fillId="0" borderId="12" xfId="6" applyNumberFormat="1" applyFont="1" applyBorder="1"/>
    <xf numFmtId="0" fontId="11" fillId="5" borderId="0" xfId="6" applyFont="1" applyFill="1" applyBorder="1"/>
    <xf numFmtId="0" fontId="11" fillId="5" borderId="0" xfId="6" applyFont="1" applyFill="1" applyBorder="1" applyAlignment="1">
      <alignment horizontal="center" vertical="center"/>
    </xf>
    <xf numFmtId="37" fontId="11" fillId="5" borderId="0" xfId="6" applyNumberFormat="1" applyFont="1" applyFill="1" applyBorder="1" applyProtection="1"/>
    <xf numFmtId="3" fontId="11" fillId="5" borderId="0" xfId="6" applyNumberFormat="1" applyFont="1" applyFill="1" applyBorder="1" applyProtection="1"/>
    <xf numFmtId="3" fontId="11" fillId="5" borderId="10" xfId="6" applyNumberFormat="1" applyFont="1" applyFill="1" applyBorder="1" applyProtection="1"/>
    <xf numFmtId="3" fontId="11" fillId="5" borderId="0" xfId="6" applyNumberFormat="1" applyFont="1" applyFill="1" applyBorder="1"/>
    <xf numFmtId="3" fontId="11" fillId="5" borderId="10" xfId="6" applyNumberFormat="1" applyFont="1" applyFill="1" applyBorder="1"/>
    <xf numFmtId="192" fontId="11" fillId="5" borderId="0" xfId="6" applyNumberFormat="1" applyFont="1" applyFill="1" applyBorder="1" applyProtection="1"/>
    <xf numFmtId="180" fontId="11" fillId="6" borderId="12" xfId="6" applyNumberFormat="1" applyFont="1" applyFill="1" applyBorder="1" applyProtection="1"/>
    <xf numFmtId="187" fontId="11" fillId="6" borderId="20" xfId="6" applyNumberFormat="1" applyFont="1" applyFill="1" applyBorder="1"/>
    <xf numFmtId="180" fontId="11" fillId="6" borderId="8" xfId="6" applyNumberFormat="1" applyFont="1" applyFill="1" applyBorder="1" applyProtection="1"/>
    <xf numFmtId="187" fontId="11" fillId="6" borderId="22" xfId="6" applyNumberFormat="1" applyFont="1" applyFill="1" applyBorder="1"/>
    <xf numFmtId="180" fontId="11" fillId="6" borderId="9" xfId="6" applyNumberFormat="1" applyFont="1" applyFill="1" applyBorder="1" applyProtection="1"/>
    <xf numFmtId="187" fontId="11" fillId="6" borderId="24" xfId="6" applyNumberFormat="1" applyFont="1" applyFill="1" applyBorder="1"/>
    <xf numFmtId="3" fontId="11" fillId="6" borderId="22" xfId="6" applyNumberFormat="1" applyFont="1" applyFill="1" applyBorder="1" applyProtection="1"/>
    <xf numFmtId="3" fontId="11" fillId="6" borderId="23" xfId="6" applyNumberFormat="1" applyFont="1" applyFill="1" applyBorder="1" applyProtection="1"/>
    <xf numFmtId="190" fontId="11" fillId="6" borderId="23" xfId="6" applyNumberFormat="1" applyFont="1" applyFill="1" applyBorder="1" applyProtection="1"/>
    <xf numFmtId="3" fontId="11" fillId="6" borderId="24" xfId="6" applyNumberFormat="1" applyFont="1" applyFill="1" applyBorder="1" applyProtection="1"/>
    <xf numFmtId="3" fontId="11" fillId="6" borderId="25" xfId="6" applyNumberFormat="1" applyFont="1" applyFill="1" applyBorder="1" applyProtection="1"/>
    <xf numFmtId="190" fontId="11" fillId="6" borderId="25" xfId="6" applyNumberFormat="1" applyFont="1" applyFill="1" applyBorder="1" applyProtection="1"/>
    <xf numFmtId="177" fontId="11" fillId="6" borderId="8" xfId="0" applyNumberFormat="1" applyFont="1" applyFill="1" applyBorder="1"/>
    <xf numFmtId="177" fontId="11" fillId="6" borderId="9" xfId="0" applyNumberFormat="1" applyFont="1" applyFill="1" applyBorder="1"/>
    <xf numFmtId="187" fontId="11" fillId="6" borderId="22" xfId="0" applyNumberFormat="1" applyFont="1" applyFill="1" applyBorder="1"/>
    <xf numFmtId="192" fontId="11" fillId="6" borderId="22" xfId="6" applyNumberFormat="1" applyFont="1" applyFill="1" applyBorder="1" applyProtection="1"/>
    <xf numFmtId="177" fontId="11" fillId="6" borderId="22" xfId="6" applyNumberFormat="1" applyFont="1" applyFill="1" applyBorder="1"/>
    <xf numFmtId="192" fontId="11" fillId="6" borderId="24" xfId="6" applyNumberFormat="1" applyFont="1" applyFill="1" applyBorder="1" applyProtection="1"/>
    <xf numFmtId="3" fontId="11" fillId="6" borderId="21" xfId="6" applyNumberFormat="1" applyFont="1" applyFill="1" applyBorder="1" applyProtection="1"/>
    <xf numFmtId="177" fontId="11" fillId="6" borderId="20" xfId="6" applyNumberFormat="1" applyFont="1" applyFill="1" applyBorder="1"/>
    <xf numFmtId="190" fontId="11" fillId="6" borderId="21" xfId="6" applyNumberFormat="1" applyFont="1" applyFill="1" applyBorder="1" applyProtection="1"/>
    <xf numFmtId="177" fontId="11" fillId="6" borderId="24" xfId="6" applyNumberFormat="1" applyFont="1" applyFill="1" applyBorder="1"/>
    <xf numFmtId="177" fontId="11" fillId="6" borderId="8" xfId="6" applyNumberFormat="1" applyFont="1" applyFill="1" applyBorder="1"/>
    <xf numFmtId="177" fontId="11" fillId="6" borderId="9" xfId="6" applyNumberFormat="1" applyFont="1" applyFill="1" applyBorder="1"/>
    <xf numFmtId="176" fontId="11" fillId="6" borderId="22" xfId="0" applyNumberFormat="1" applyFont="1" applyFill="1" applyBorder="1" applyProtection="1"/>
    <xf numFmtId="176" fontId="11" fillId="6" borderId="24" xfId="0" applyNumberFormat="1" applyFont="1" applyFill="1" applyBorder="1" applyProtection="1"/>
    <xf numFmtId="192" fontId="11" fillId="6" borderId="20" xfId="6" applyNumberFormat="1" applyFont="1" applyFill="1" applyBorder="1" applyProtection="1"/>
    <xf numFmtId="176" fontId="11" fillId="6" borderId="20" xfId="0" applyNumberFormat="1" applyFont="1" applyFill="1" applyBorder="1" applyProtection="1"/>
    <xf numFmtId="188" fontId="11" fillId="6" borderId="22" xfId="0" applyNumberFormat="1" applyFont="1" applyFill="1" applyBorder="1" applyAlignment="1">
      <alignment vertical="center"/>
    </xf>
    <xf numFmtId="188" fontId="11" fillId="6" borderId="24" xfId="0" applyNumberFormat="1" applyFont="1" applyFill="1" applyBorder="1" applyAlignment="1">
      <alignment vertical="center"/>
    </xf>
    <xf numFmtId="177" fontId="11" fillId="6" borderId="12" xfId="6" applyNumberFormat="1" applyFont="1" applyFill="1" applyBorder="1"/>
    <xf numFmtId="0" fontId="11" fillId="0" borderId="22" xfId="11" applyFont="1" applyFill="1" applyBorder="1" applyAlignment="1">
      <alignment horizontal="center"/>
    </xf>
    <xf numFmtId="0" fontId="11" fillId="0" borderId="24" xfId="11" applyFont="1" applyFill="1" applyBorder="1" applyAlignment="1">
      <alignment horizontal="center"/>
    </xf>
    <xf numFmtId="192" fontId="11" fillId="0" borderId="22" xfId="11" applyNumberFormat="1" applyFont="1" applyBorder="1"/>
    <xf numFmtId="192" fontId="11" fillId="0" borderId="23" xfId="11" applyNumberFormat="1" applyFont="1" applyBorder="1"/>
    <xf numFmtId="192" fontId="11" fillId="3" borderId="22" xfId="2" applyNumberFormat="1" applyFont="1" applyFill="1" applyBorder="1"/>
    <xf numFmtId="192" fontId="11" fillId="3" borderId="20" xfId="2" applyNumberFormat="1" applyFont="1" applyFill="1" applyBorder="1"/>
    <xf numFmtId="192" fontId="11" fillId="0" borderId="21" xfId="11" applyNumberFormat="1" applyFont="1" applyBorder="1"/>
    <xf numFmtId="192" fontId="11" fillId="3" borderId="24" xfId="2" applyNumberFormat="1" applyFont="1" applyFill="1" applyBorder="1"/>
    <xf numFmtId="192" fontId="11" fillId="0" borderId="25" xfId="11" applyNumberFormat="1" applyFont="1" applyBorder="1"/>
    <xf numFmtId="192" fontId="11" fillId="8" borderId="22" xfId="11" applyNumberFormat="1" applyFont="1" applyFill="1" applyBorder="1"/>
    <xf numFmtId="192" fontId="11" fillId="8" borderId="0" xfId="11" applyNumberFormat="1" applyFont="1" applyFill="1" applyBorder="1"/>
    <xf numFmtId="192" fontId="11" fillId="8" borderId="23" xfId="11" applyNumberFormat="1" applyFont="1" applyFill="1" applyBorder="1"/>
    <xf numFmtId="0" fontId="11" fillId="6" borderId="20" xfId="11" applyFont="1" applyFill="1" applyBorder="1"/>
    <xf numFmtId="0" fontId="11" fillId="6" borderId="21" xfId="11" applyFont="1" applyFill="1" applyBorder="1"/>
    <xf numFmtId="0" fontId="11" fillId="6" borderId="22" xfId="11" applyFont="1" applyFill="1" applyBorder="1"/>
    <xf numFmtId="0" fontId="11" fillId="6" borderId="23" xfId="11" applyFont="1" applyFill="1" applyBorder="1"/>
    <xf numFmtId="0" fontId="11" fillId="6" borderId="22" xfId="11" applyFont="1" applyFill="1" applyBorder="1" applyAlignment="1">
      <alignment horizontal="left"/>
    </xf>
    <xf numFmtId="0" fontId="11" fillId="6" borderId="24" xfId="11" applyFont="1" applyFill="1" applyBorder="1"/>
    <xf numFmtId="0" fontId="11" fillId="6" borderId="25" xfId="11" applyFont="1" applyFill="1" applyBorder="1"/>
    <xf numFmtId="0" fontId="11" fillId="0" borderId="13" xfId="11" applyFont="1" applyBorder="1" applyAlignment="1">
      <alignment horizontal="center"/>
    </xf>
    <xf numFmtId="0" fontId="11" fillId="0" borderId="10" xfId="11" applyFont="1" applyBorder="1" applyAlignment="1">
      <alignment horizontal="center"/>
    </xf>
    <xf numFmtId="0" fontId="11" fillId="0" borderId="22" xfId="11" quotePrefix="1" applyFont="1" applyFill="1" applyBorder="1" applyAlignment="1">
      <alignment horizontal="center"/>
    </xf>
    <xf numFmtId="197" fontId="11" fillId="0" borderId="22" xfId="11" applyNumberFormat="1" applyFont="1" applyBorder="1" applyProtection="1"/>
    <xf numFmtId="0" fontId="11" fillId="0" borderId="8" xfId="11" applyFont="1" applyBorder="1"/>
    <xf numFmtId="0" fontId="11" fillId="0" borderId="8" xfId="11" applyFont="1" applyFill="1" applyBorder="1" applyAlignment="1">
      <alignment horizontal="center"/>
    </xf>
    <xf numFmtId="0" fontId="11" fillId="0" borderId="12" xfId="11" applyFont="1" applyFill="1" applyBorder="1" applyAlignment="1">
      <alignment horizontal="center"/>
    </xf>
    <xf numFmtId="190" fontId="11" fillId="0" borderId="12" xfId="11" applyNumberFormat="1" applyFont="1" applyBorder="1" applyProtection="1"/>
    <xf numFmtId="190" fontId="11" fillId="0" borderId="8" xfId="11" applyNumberFormat="1" applyFont="1" applyBorder="1" applyProtection="1"/>
    <xf numFmtId="190" fontId="11" fillId="0" borderId="9" xfId="11" applyNumberFormat="1" applyFont="1" applyBorder="1" applyProtection="1"/>
    <xf numFmtId="0" fontId="11" fillId="0" borderId="12" xfId="11" applyFont="1" applyFill="1" applyBorder="1"/>
    <xf numFmtId="0" fontId="11" fillId="0" borderId="8" xfId="11" applyFont="1" applyFill="1" applyBorder="1"/>
    <xf numFmtId="37" fontId="11" fillId="0" borderId="12" xfId="11" applyNumberFormat="1" applyFont="1" applyBorder="1" applyProtection="1"/>
    <xf numFmtId="37" fontId="11" fillId="0" borderId="8" xfId="11" applyNumberFormat="1" applyFont="1" applyBorder="1" applyProtection="1"/>
    <xf numFmtId="37" fontId="11" fillId="0" borderId="9" xfId="11" applyNumberFormat="1" applyFont="1" applyBorder="1" applyProtection="1"/>
    <xf numFmtId="38" fontId="11" fillId="0" borderId="8" xfId="2" applyFont="1" applyFill="1" applyBorder="1"/>
    <xf numFmtId="38" fontId="11" fillId="0" borderId="9" xfId="2" applyFont="1" applyFill="1" applyBorder="1"/>
    <xf numFmtId="38" fontId="11" fillId="0" borderId="12" xfId="2" applyFont="1" applyFill="1" applyBorder="1"/>
    <xf numFmtId="0" fontId="11" fillId="0" borderId="8" xfId="11" quotePrefix="1" applyFont="1" applyFill="1" applyBorder="1" applyAlignment="1">
      <alignment horizontal="center"/>
    </xf>
    <xf numFmtId="197" fontId="11" fillId="8" borderId="12" xfId="11" applyNumberFormat="1" applyFont="1" applyFill="1" applyBorder="1" applyProtection="1"/>
    <xf numFmtId="197" fontId="11" fillId="8" borderId="8" xfId="11" applyNumberFormat="1" applyFont="1" applyFill="1" applyBorder="1" applyProtection="1"/>
    <xf numFmtId="197" fontId="11" fillId="8" borderId="9" xfId="11" applyNumberFormat="1" applyFont="1" applyFill="1" applyBorder="1" applyProtection="1"/>
    <xf numFmtId="197" fontId="11" fillId="0" borderId="12" xfId="11" applyNumberFormat="1" applyFont="1" applyBorder="1" applyProtection="1"/>
    <xf numFmtId="197" fontId="11" fillId="0" borderId="8" xfId="11" applyNumberFormat="1" applyFont="1" applyBorder="1" applyProtection="1"/>
    <xf numFmtId="197" fontId="11" fillId="0" borderId="9" xfId="11" applyNumberFormat="1" applyFont="1" applyBorder="1" applyProtection="1"/>
    <xf numFmtId="190" fontId="11" fillId="8" borderId="12" xfId="6" applyNumberFormat="1" applyFont="1" applyFill="1" applyBorder="1" applyProtection="1"/>
    <xf numFmtId="190" fontId="11" fillId="8" borderId="8" xfId="6" applyNumberFormat="1" applyFont="1" applyFill="1" applyBorder="1" applyProtection="1"/>
    <xf numFmtId="190" fontId="11" fillId="8" borderId="9" xfId="6" applyNumberFormat="1" applyFont="1" applyFill="1" applyBorder="1" applyProtection="1"/>
    <xf numFmtId="190" fontId="11" fillId="0" borderId="8" xfId="6" applyNumberFormat="1" applyFont="1" applyFill="1" applyBorder="1" applyProtection="1"/>
    <xf numFmtId="190" fontId="11" fillId="0" borderId="9" xfId="6" applyNumberFormat="1" applyFont="1" applyFill="1" applyBorder="1" applyProtection="1"/>
    <xf numFmtId="0" fontId="11" fillId="6" borderId="9" xfId="6" applyFont="1" applyFill="1" applyBorder="1" applyAlignment="1">
      <alignment horizontal="center" vertical="center"/>
    </xf>
    <xf numFmtId="0" fontId="11" fillId="6" borderId="10" xfId="6" applyFont="1" applyFill="1" applyBorder="1" applyAlignment="1">
      <alignment horizontal="center" vertical="center"/>
    </xf>
    <xf numFmtId="0" fontId="11" fillId="0" borderId="8" xfId="6" quotePrefix="1" applyFont="1" applyFill="1" applyBorder="1" applyAlignment="1">
      <alignment horizontal="left"/>
    </xf>
    <xf numFmtId="37" fontId="11" fillId="0" borderId="12" xfId="6" applyNumberFormat="1" applyFont="1" applyFill="1" applyBorder="1" applyProtection="1"/>
    <xf numFmtId="37" fontId="11" fillId="0" borderId="8" xfId="6" applyNumberFormat="1" applyFont="1" applyFill="1" applyBorder="1" applyProtection="1"/>
    <xf numFmtId="37" fontId="11" fillId="0" borderId="9" xfId="6" applyNumberFormat="1" applyFont="1" applyFill="1" applyBorder="1" applyProtection="1"/>
    <xf numFmtId="40" fontId="11" fillId="0" borderId="12" xfId="2" applyNumberFormat="1" applyFont="1" applyFill="1" applyBorder="1"/>
    <xf numFmtId="40" fontId="11" fillId="0" borderId="8" xfId="2" applyNumberFormat="1" applyFont="1" applyFill="1" applyBorder="1"/>
    <xf numFmtId="40" fontId="11" fillId="0" borderId="9" xfId="2" applyNumberFormat="1" applyFont="1" applyFill="1" applyBorder="1"/>
    <xf numFmtId="0" fontId="11" fillId="0" borderId="8" xfId="10" applyFont="1" applyFill="1" applyBorder="1"/>
    <xf numFmtId="176" fontId="11" fillId="8" borderId="12" xfId="10" applyNumberFormat="1" applyFont="1" applyFill="1" applyBorder="1" applyProtection="1"/>
    <xf numFmtId="176" fontId="11" fillId="8" borderId="8" xfId="10" applyNumberFormat="1" applyFont="1" applyFill="1" applyBorder="1" applyProtection="1"/>
    <xf numFmtId="176" fontId="11" fillId="8" borderId="9" xfId="10" applyNumberFormat="1" applyFont="1" applyFill="1" applyBorder="1" applyProtection="1"/>
    <xf numFmtId="176" fontId="11" fillId="0" borderId="8" xfId="10" applyNumberFormat="1" applyFont="1" applyFill="1" applyBorder="1" applyProtection="1"/>
    <xf numFmtId="176" fontId="11" fillId="0" borderId="12" xfId="10" applyNumberFormat="1" applyFont="1" applyFill="1" applyBorder="1" applyProtection="1"/>
    <xf numFmtId="176" fontId="11" fillId="0" borderId="9" xfId="10" applyNumberFormat="1" applyFont="1" applyFill="1" applyBorder="1" applyProtection="1"/>
    <xf numFmtId="176" fontId="11" fillId="0" borderId="8" xfId="10" applyNumberFormat="1" applyFont="1" applyFill="1" applyBorder="1"/>
    <xf numFmtId="176" fontId="11" fillId="0" borderId="9" xfId="10" applyNumberFormat="1" applyFont="1" applyFill="1" applyBorder="1" applyAlignment="1" applyProtection="1">
      <alignment vertical="center"/>
    </xf>
    <xf numFmtId="176" fontId="11" fillId="0" borderId="8" xfId="10" applyNumberFormat="1" applyFont="1" applyFill="1" applyBorder="1" applyAlignment="1" applyProtection="1">
      <alignment vertical="center"/>
    </xf>
    <xf numFmtId="176" fontId="11" fillId="0" borderId="12" xfId="10" applyNumberFormat="1" applyFont="1" applyFill="1" applyBorder="1" applyAlignment="1" applyProtection="1">
      <alignment vertical="center"/>
    </xf>
    <xf numFmtId="0" fontId="11" fillId="0" borderId="23" xfId="10" applyFont="1" applyBorder="1" applyAlignment="1">
      <alignment horizontal="center" vertical="center"/>
    </xf>
    <xf numFmtId="0" fontId="0" fillId="5" borderId="12" xfId="0" applyFill="1" applyBorder="1" applyAlignment="1">
      <alignment horizontal="center"/>
    </xf>
    <xf numFmtId="0" fontId="0" fillId="5" borderId="0" xfId="0" applyFill="1" applyBorder="1" applyAlignment="1">
      <alignment horizontal="center"/>
    </xf>
    <xf numFmtId="0" fontId="0" fillId="5" borderId="8" xfId="0" applyFill="1" applyBorder="1" applyAlignment="1">
      <alignment horizontal="center"/>
    </xf>
    <xf numFmtId="0" fontId="0" fillId="5" borderId="13" xfId="0" applyFill="1" applyBorder="1" applyAlignment="1">
      <alignment horizontal="center"/>
    </xf>
    <xf numFmtId="0" fontId="0" fillId="5" borderId="9" xfId="0" applyFill="1" applyBorder="1" applyAlignment="1">
      <alignment horizontal="center"/>
    </xf>
    <xf numFmtId="0" fontId="11" fillId="0" borderId="20" xfId="6" applyFont="1" applyBorder="1" applyAlignment="1">
      <alignment horizontal="center"/>
    </xf>
    <xf numFmtId="0" fontId="11" fillId="0" borderId="13" xfId="6" applyFont="1" applyBorder="1" applyAlignment="1">
      <alignment horizontal="center"/>
    </xf>
    <xf numFmtId="0" fontId="0" fillId="5" borderId="21" xfId="0" applyFill="1" applyBorder="1" applyAlignment="1">
      <alignment horizontal="center"/>
    </xf>
    <xf numFmtId="0" fontId="0" fillId="5" borderId="23" xfId="0" applyFill="1" applyBorder="1" applyAlignment="1">
      <alignment horizontal="center"/>
    </xf>
    <xf numFmtId="0" fontId="0" fillId="5" borderId="25" xfId="0" applyFill="1" applyBorder="1" applyAlignment="1">
      <alignment horizontal="center"/>
    </xf>
    <xf numFmtId="0" fontId="38" fillId="5" borderId="16" xfId="0" applyFont="1" applyFill="1" applyBorder="1" applyAlignment="1">
      <alignment horizontal="center" vertical="center"/>
    </xf>
    <xf numFmtId="0" fontId="39" fillId="5" borderId="52" xfId="0" applyFont="1" applyFill="1" applyBorder="1" applyAlignment="1">
      <alignment horizontal="center" vertical="center"/>
    </xf>
    <xf numFmtId="2" fontId="38" fillId="7" borderId="8" xfId="3" applyNumberFormat="1" applyFont="1" applyFill="1" applyBorder="1"/>
    <xf numFmtId="2" fontId="38" fillId="7" borderId="3" xfId="3" applyNumberFormat="1" applyFont="1" applyFill="1" applyBorder="1"/>
    <xf numFmtId="2" fontId="38" fillId="7" borderId="37" xfId="3" applyNumberFormat="1" applyFont="1" applyFill="1" applyBorder="1"/>
    <xf numFmtId="2" fontId="38" fillId="7" borderId="22" xfId="3" applyNumberFormat="1" applyFont="1" applyFill="1" applyBorder="1"/>
    <xf numFmtId="2" fontId="38" fillId="7" borderId="29" xfId="3" applyNumberFormat="1" applyFont="1" applyFill="1" applyBorder="1" applyAlignment="1">
      <alignment horizontal="center"/>
    </xf>
    <xf numFmtId="0" fontId="38" fillId="7" borderId="8" xfId="0" applyFont="1" applyFill="1" applyBorder="1" applyAlignment="1">
      <alignment vertical="center"/>
    </xf>
    <xf numFmtId="186" fontId="38" fillId="7" borderId="22" xfId="0" applyNumberFormat="1" applyFont="1" applyFill="1" applyBorder="1" applyAlignment="1">
      <alignment vertical="center"/>
    </xf>
    <xf numFmtId="0" fontId="38" fillId="7" borderId="3" xfId="0" applyFont="1" applyFill="1" applyBorder="1" applyAlignment="1">
      <alignment vertical="center"/>
    </xf>
    <xf numFmtId="0" fontId="38" fillId="7" borderId="37" xfId="0" applyFont="1" applyFill="1" applyBorder="1" applyAlignment="1">
      <alignment vertical="center"/>
    </xf>
    <xf numFmtId="0" fontId="31" fillId="5" borderId="36" xfId="0" applyFont="1" applyFill="1" applyBorder="1" applyAlignment="1">
      <alignment horizontal="center" vertical="center"/>
    </xf>
    <xf numFmtId="186" fontId="38" fillId="7" borderId="37" xfId="3" applyNumberFormat="1" applyFont="1" applyFill="1" applyBorder="1"/>
    <xf numFmtId="186" fontId="38" fillId="7" borderId="22" xfId="3" applyNumberFormat="1" applyFont="1" applyFill="1" applyBorder="1"/>
    <xf numFmtId="186" fontId="38" fillId="7" borderId="30" xfId="3" applyNumberFormat="1" applyFont="1" applyFill="1" applyBorder="1" applyAlignment="1">
      <alignment horizontal="center"/>
    </xf>
    <xf numFmtId="186" fontId="38" fillId="0" borderId="30" xfId="3" applyNumberFormat="1" applyFont="1" applyBorder="1" applyAlignment="1">
      <alignment horizontal="center"/>
    </xf>
    <xf numFmtId="186" fontId="38" fillId="0" borderId="30" xfId="2" applyNumberFormat="1" applyFont="1" applyBorder="1" applyAlignment="1">
      <alignment horizontal="center"/>
    </xf>
    <xf numFmtId="186" fontId="38" fillId="0" borderId="38" xfId="2" applyNumberFormat="1" applyFont="1" applyBorder="1" applyAlignment="1">
      <alignment horizontal="center"/>
    </xf>
    <xf numFmtId="186" fontId="38" fillId="7" borderId="24" xfId="0" applyNumberFormat="1" applyFont="1" applyFill="1" applyBorder="1" applyAlignment="1">
      <alignment vertical="center"/>
    </xf>
    <xf numFmtId="186" fontId="38" fillId="0" borderId="12" xfId="3" applyNumberFormat="1" applyFont="1" applyBorder="1"/>
    <xf numFmtId="186" fontId="38" fillId="0" borderId="18" xfId="2" applyNumberFormat="1" applyFont="1" applyBorder="1" applyAlignment="1"/>
    <xf numFmtId="186" fontId="38" fillId="0" borderId="49" xfId="2" applyNumberFormat="1" applyFont="1" applyBorder="1" applyAlignment="1"/>
    <xf numFmtId="186" fontId="38" fillId="0" borderId="50" xfId="2" applyNumberFormat="1" applyFont="1" applyBorder="1" applyAlignment="1">
      <alignment horizontal="center"/>
    </xf>
    <xf numFmtId="0" fontId="31" fillId="5" borderId="31" xfId="0" applyFont="1" applyFill="1" applyBorder="1" applyAlignment="1">
      <alignment horizontal="center" vertical="center"/>
    </xf>
    <xf numFmtId="0" fontId="31" fillId="7" borderId="31" xfId="0" applyFont="1" applyFill="1" applyBorder="1" applyAlignment="1">
      <alignment horizontal="center" vertical="center"/>
    </xf>
    <xf numFmtId="186" fontId="38" fillId="7" borderId="30" xfId="2" applyNumberFormat="1" applyFont="1" applyFill="1" applyBorder="1" applyAlignment="1">
      <alignment horizontal="center"/>
    </xf>
    <xf numFmtId="186" fontId="38" fillId="0" borderId="3" xfId="2" applyNumberFormat="1" applyFont="1" applyFill="1" applyBorder="1" applyAlignment="1"/>
    <xf numFmtId="186" fontId="38" fillId="0" borderId="37" xfId="2" applyNumberFormat="1" applyFont="1" applyFill="1" applyBorder="1" applyAlignment="1"/>
    <xf numFmtId="186" fontId="38" fillId="0" borderId="30" xfId="2" applyNumberFormat="1" applyFont="1" applyFill="1" applyBorder="1" applyAlignment="1">
      <alignment horizontal="center"/>
    </xf>
    <xf numFmtId="186" fontId="38" fillId="7" borderId="17" xfId="2" applyNumberFormat="1" applyFont="1" applyFill="1" applyBorder="1" applyAlignment="1"/>
    <xf numFmtId="186" fontId="38" fillId="7" borderId="38" xfId="2" applyNumberFormat="1" applyFont="1" applyFill="1" applyBorder="1" applyAlignment="1">
      <alignment horizontal="center"/>
    </xf>
    <xf numFmtId="186" fontId="38" fillId="5" borderId="30" xfId="2" applyNumberFormat="1" applyFont="1" applyFill="1" applyBorder="1" applyAlignment="1">
      <alignment horizontal="center"/>
    </xf>
    <xf numFmtId="186" fontId="38" fillId="0" borderId="47" xfId="2" applyNumberFormat="1" applyFont="1" applyBorder="1" applyAlignment="1"/>
    <xf numFmtId="0" fontId="38" fillId="5" borderId="28" xfId="0" applyFont="1" applyFill="1" applyBorder="1" applyAlignment="1">
      <alignment horizontal="center" vertical="center"/>
    </xf>
    <xf numFmtId="0" fontId="38" fillId="0" borderId="30" xfId="0" applyFont="1" applyBorder="1" applyAlignment="1">
      <alignment horizontal="center" vertical="center"/>
    </xf>
    <xf numFmtId="0" fontId="31" fillId="5" borderId="11" xfId="0" applyFont="1" applyFill="1" applyBorder="1" applyAlignment="1">
      <alignment vertical="center"/>
    </xf>
    <xf numFmtId="186" fontId="31" fillId="7" borderId="13" xfId="3" applyNumberFormat="1" applyFont="1" applyFill="1" applyBorder="1"/>
    <xf numFmtId="0" fontId="31" fillId="7" borderId="50" xfId="0" applyFont="1" applyFill="1" applyBorder="1" applyAlignment="1">
      <alignment horizontal="center" vertical="center"/>
    </xf>
    <xf numFmtId="0" fontId="31" fillId="5" borderId="53" xfId="0" applyFont="1" applyFill="1" applyBorder="1" applyAlignment="1">
      <alignment vertical="center"/>
    </xf>
    <xf numFmtId="0" fontId="31" fillId="5" borderId="30" xfId="0" applyFont="1" applyFill="1" applyBorder="1" applyAlignment="1">
      <alignment horizontal="center" vertical="center"/>
    </xf>
    <xf numFmtId="0" fontId="38" fillId="5" borderId="30" xfId="0" applyFont="1" applyFill="1" applyBorder="1" applyAlignment="1">
      <alignment horizontal="center" vertical="center"/>
    </xf>
    <xf numFmtId="186" fontId="31" fillId="5" borderId="10" xfId="2" applyNumberFormat="1" applyFont="1" applyFill="1" applyBorder="1" applyAlignment="1"/>
    <xf numFmtId="0" fontId="31" fillId="5" borderId="38" xfId="0" applyFont="1" applyFill="1" applyBorder="1" applyAlignment="1">
      <alignment horizontal="center" vertical="center"/>
    </xf>
    <xf numFmtId="0" fontId="31" fillId="5" borderId="50" xfId="0" applyFont="1" applyFill="1" applyBorder="1" applyAlignment="1">
      <alignment horizontal="center" vertical="center"/>
    </xf>
    <xf numFmtId="0" fontId="38" fillId="5" borderId="38" xfId="0" applyFont="1" applyFill="1" applyBorder="1" applyAlignment="1">
      <alignment horizontal="center" vertical="center"/>
    </xf>
    <xf numFmtId="0" fontId="38" fillId="5" borderId="23" xfId="0" applyFont="1" applyFill="1" applyBorder="1" applyAlignment="1">
      <alignment horizontal="center" vertical="center"/>
    </xf>
    <xf numFmtId="0" fontId="31" fillId="5" borderId="14" xfId="0" applyFont="1" applyFill="1" applyBorder="1" applyAlignment="1">
      <alignment vertical="center"/>
    </xf>
    <xf numFmtId="40" fontId="38" fillId="8" borderId="0" xfId="2" applyNumberFormat="1" applyFont="1" applyFill="1" applyBorder="1" applyAlignment="1">
      <alignment vertical="center"/>
    </xf>
    <xf numFmtId="186" fontId="38" fillId="8" borderId="22" xfId="3" applyNumberFormat="1" applyFont="1" applyFill="1" applyBorder="1"/>
    <xf numFmtId="186" fontId="38" fillId="8" borderId="8" xfId="2" applyNumberFormat="1" applyFont="1" applyFill="1" applyBorder="1" applyAlignment="1"/>
    <xf numFmtId="186" fontId="38" fillId="8" borderId="0" xfId="2" applyNumberFormat="1" applyFont="1" applyFill="1" applyBorder="1" applyAlignment="1"/>
    <xf numFmtId="186" fontId="38" fillId="8" borderId="23" xfId="2" applyNumberFormat="1" applyFont="1" applyFill="1" applyBorder="1" applyAlignment="1"/>
    <xf numFmtId="0" fontId="31" fillId="8" borderId="35" xfId="0" applyFont="1" applyFill="1" applyBorder="1" applyAlignment="1">
      <alignment horizontal="center" vertical="center"/>
    </xf>
    <xf numFmtId="0" fontId="31" fillId="8" borderId="51" xfId="0" applyFont="1" applyFill="1" applyBorder="1" applyAlignment="1">
      <alignment vertical="center"/>
    </xf>
    <xf numFmtId="0" fontId="38" fillId="8" borderId="30" xfId="0" applyFont="1" applyFill="1" applyBorder="1" applyAlignment="1">
      <alignment horizontal="center" vertical="center"/>
    </xf>
    <xf numFmtId="0" fontId="31" fillId="8" borderId="28" xfId="0" applyFont="1" applyFill="1" applyBorder="1" applyAlignment="1">
      <alignment vertical="center"/>
    </xf>
    <xf numFmtId="0" fontId="38" fillId="8" borderId="4" xfId="0" applyFont="1" applyFill="1" applyBorder="1" applyAlignment="1">
      <alignment horizontal="center" vertical="center"/>
    </xf>
    <xf numFmtId="40" fontId="38" fillId="8" borderId="10" xfId="2" applyNumberFormat="1" applyFont="1" applyFill="1" applyBorder="1" applyAlignment="1">
      <alignment vertical="center"/>
    </xf>
    <xf numFmtId="186" fontId="38" fillId="8" borderId="24" xfId="3" applyNumberFormat="1" applyFont="1" applyFill="1" applyBorder="1"/>
    <xf numFmtId="186" fontId="38" fillId="8" borderId="9" xfId="2" applyNumberFormat="1" applyFont="1" applyFill="1" applyBorder="1" applyAlignment="1"/>
    <xf numFmtId="186" fontId="38" fillId="8" borderId="10" xfId="2" applyNumberFormat="1" applyFont="1" applyFill="1" applyBorder="1" applyAlignment="1"/>
    <xf numFmtId="186" fontId="38" fillId="8" borderId="25" xfId="2" applyNumberFormat="1" applyFont="1" applyFill="1" applyBorder="1" applyAlignment="1"/>
    <xf numFmtId="0" fontId="31" fillId="8" borderId="25" xfId="0" applyFont="1" applyFill="1" applyBorder="1" applyAlignment="1">
      <alignment horizontal="center" vertical="center"/>
    </xf>
    <xf numFmtId="0" fontId="31" fillId="8" borderId="11" xfId="0" applyFont="1" applyFill="1" applyBorder="1" applyAlignment="1">
      <alignment vertical="center"/>
    </xf>
    <xf numFmtId="0" fontId="38" fillId="8" borderId="38" xfId="0" applyFont="1" applyFill="1" applyBorder="1" applyAlignment="1">
      <alignment horizontal="center" vertical="center"/>
    </xf>
    <xf numFmtId="40" fontId="38" fillId="8" borderId="20" xfId="2" applyNumberFormat="1" applyFont="1" applyFill="1" applyBorder="1" applyAlignment="1">
      <alignment vertical="center"/>
    </xf>
    <xf numFmtId="186" fontId="38" fillId="8" borderId="12" xfId="3" applyNumberFormat="1" applyFont="1" applyFill="1" applyBorder="1"/>
    <xf numFmtId="186" fontId="38" fillId="8" borderId="13" xfId="2" applyNumberFormat="1" applyFont="1" applyFill="1" applyBorder="1" applyAlignment="1"/>
    <xf numFmtId="186" fontId="38" fillId="8" borderId="12" xfId="2" applyNumberFormat="1" applyFont="1" applyFill="1" applyBorder="1" applyAlignment="1"/>
    <xf numFmtId="0" fontId="31" fillId="8" borderId="12" xfId="0" applyFont="1" applyFill="1" applyBorder="1" applyAlignment="1">
      <alignment horizontal="center" vertical="center"/>
    </xf>
    <xf numFmtId="0" fontId="31" fillId="8" borderId="13" xfId="0" applyFont="1" applyFill="1" applyBorder="1" applyAlignment="1">
      <alignment vertical="center"/>
    </xf>
    <xf numFmtId="0" fontId="38" fillId="8" borderId="12" xfId="0" applyFont="1" applyFill="1" applyBorder="1" applyAlignment="1">
      <alignment horizontal="center" vertical="center"/>
    </xf>
    <xf numFmtId="40" fontId="38" fillId="8" borderId="22" xfId="2" applyNumberFormat="1" applyFont="1" applyFill="1" applyBorder="1" applyAlignment="1">
      <alignment vertical="center"/>
    </xf>
    <xf numFmtId="186" fontId="38" fillId="8" borderId="8" xfId="3" applyNumberFormat="1" applyFont="1" applyFill="1" applyBorder="1"/>
    <xf numFmtId="0" fontId="31" fillId="8" borderId="8" xfId="0" applyFont="1" applyFill="1" applyBorder="1" applyAlignment="1">
      <alignment horizontal="center" vertical="center"/>
    </xf>
    <xf numFmtId="0" fontId="38" fillId="8" borderId="8" xfId="0" applyFont="1" applyFill="1" applyBorder="1" applyAlignment="1">
      <alignment horizontal="center" vertical="center"/>
    </xf>
    <xf numFmtId="40" fontId="38" fillId="8" borderId="24" xfId="2" applyNumberFormat="1" applyFont="1" applyFill="1" applyBorder="1" applyAlignment="1">
      <alignment vertical="center"/>
    </xf>
    <xf numFmtId="186" fontId="38" fillId="8" borderId="9" xfId="3" applyNumberFormat="1" applyFont="1" applyFill="1" applyBorder="1"/>
    <xf numFmtId="0" fontId="31" fillId="8" borderId="9" xfId="0" applyFont="1" applyFill="1" applyBorder="1" applyAlignment="1">
      <alignment horizontal="center" vertical="center"/>
    </xf>
    <xf numFmtId="0" fontId="31" fillId="8" borderId="10" xfId="0" applyFont="1" applyFill="1" applyBorder="1" applyAlignment="1">
      <alignment vertical="center"/>
    </xf>
    <xf numFmtId="0" fontId="38" fillId="8" borderId="9" xfId="0" applyFont="1" applyFill="1" applyBorder="1" applyAlignment="1">
      <alignment horizontal="center" vertical="center"/>
    </xf>
    <xf numFmtId="0" fontId="11" fillId="0" borderId="22" xfId="6" applyFont="1" applyFill="1" applyBorder="1" applyAlignment="1">
      <alignment horizontal="center"/>
    </xf>
    <xf numFmtId="0" fontId="11" fillId="0" borderId="8" xfId="6" applyFont="1" applyFill="1" applyBorder="1" applyAlignment="1">
      <alignment horizontal="center"/>
    </xf>
    <xf numFmtId="0" fontId="11" fillId="0" borderId="8" xfId="10" applyFont="1" applyBorder="1" applyAlignment="1">
      <alignment horizontal="center" wrapText="1"/>
    </xf>
    <xf numFmtId="0" fontId="11" fillId="0" borderId="22" xfId="10" applyFont="1" applyBorder="1" applyAlignment="1">
      <alignment horizontal="center" wrapText="1"/>
    </xf>
    <xf numFmtId="0" fontId="11" fillId="0" borderId="20" xfId="10" applyFont="1" applyBorder="1" applyAlignment="1">
      <alignment horizontal="center"/>
    </xf>
    <xf numFmtId="0" fontId="11" fillId="0" borderId="12" xfId="10" quotePrefix="1" applyFont="1" applyBorder="1" applyAlignment="1">
      <alignment horizontal="center"/>
    </xf>
    <xf numFmtId="0" fontId="11" fillId="0" borderId="21" xfId="10" applyFont="1" applyBorder="1" applyAlignment="1">
      <alignment horizontal="center"/>
    </xf>
    <xf numFmtId="0" fontId="11" fillId="0" borderId="12" xfId="6" applyFont="1" applyBorder="1" applyAlignment="1">
      <alignment horizontal="center"/>
    </xf>
    <xf numFmtId="0" fontId="11" fillId="0" borderId="12" xfId="6" applyFont="1" applyFill="1" applyBorder="1" applyAlignment="1">
      <alignment horizontal="center"/>
    </xf>
    <xf numFmtId="0" fontId="11" fillId="6" borderId="12" xfId="6" applyFont="1" applyFill="1" applyBorder="1" applyAlignment="1">
      <alignment horizontal="center"/>
    </xf>
    <xf numFmtId="0" fontId="11" fillId="0" borderId="21" xfId="6" applyFont="1" applyFill="1" applyBorder="1" applyAlignment="1">
      <alignment horizontal="center"/>
    </xf>
    <xf numFmtId="0" fontId="11" fillId="0" borderId="22" xfId="6" applyFont="1" applyBorder="1" applyAlignment="1">
      <alignment horizontal="center"/>
    </xf>
    <xf numFmtId="0" fontId="11" fillId="0" borderId="8" xfId="6" applyFont="1" applyBorder="1" applyAlignment="1">
      <alignment horizontal="center"/>
    </xf>
    <xf numFmtId="0" fontId="11" fillId="0" borderId="0" xfId="6" quotePrefix="1" applyFont="1" applyFill="1" applyBorder="1" applyAlignment="1">
      <alignment horizontal="center"/>
    </xf>
    <xf numFmtId="0" fontId="11" fillId="6" borderId="8" xfId="6" applyFont="1" applyFill="1" applyBorder="1" applyAlignment="1">
      <alignment horizontal="center"/>
    </xf>
    <xf numFmtId="0" fontId="11" fillId="0" borderId="23" xfId="6" applyFont="1" applyFill="1" applyBorder="1" applyAlignment="1">
      <alignment horizontal="center"/>
    </xf>
    <xf numFmtId="0" fontId="11" fillId="0" borderId="20" xfId="11" applyFont="1" applyBorder="1" applyAlignment="1">
      <alignment horizontal="center"/>
    </xf>
    <xf numFmtId="0" fontId="11" fillId="0" borderId="12" xfId="11" applyFont="1" applyBorder="1" applyAlignment="1">
      <alignment horizontal="center"/>
    </xf>
    <xf numFmtId="0" fontId="11" fillId="0" borderId="8" xfId="11" applyFont="1" applyBorder="1" applyAlignment="1">
      <alignment horizontal="center"/>
    </xf>
    <xf numFmtId="0" fontId="11" fillId="0" borderId="0" xfId="11" quotePrefix="1" applyFont="1" applyBorder="1" applyAlignment="1">
      <alignment horizontal="center"/>
    </xf>
    <xf numFmtId="0" fontId="11" fillId="6" borderId="24" xfId="11" applyFont="1" applyFill="1" applyBorder="1" applyAlignment="1">
      <alignment horizontal="center"/>
    </xf>
    <xf numFmtId="0" fontId="11" fillId="6" borderId="9" xfId="11" applyFont="1" applyFill="1" applyBorder="1" applyAlignment="1">
      <alignment horizontal="center"/>
    </xf>
    <xf numFmtId="0" fontId="11" fillId="6" borderId="10" xfId="11" applyFont="1" applyFill="1" applyBorder="1" applyAlignment="1">
      <alignment horizontal="center"/>
    </xf>
    <xf numFmtId="0" fontId="11" fillId="6" borderId="24" xfId="6" applyFont="1" applyFill="1" applyBorder="1" applyAlignment="1">
      <alignment horizontal="center" vertical="center"/>
    </xf>
    <xf numFmtId="0" fontId="11" fillId="6" borderId="9" xfId="6" quotePrefix="1" applyFont="1" applyFill="1" applyBorder="1" applyAlignment="1">
      <alignment horizontal="center" vertical="center"/>
    </xf>
    <xf numFmtId="0" fontId="11" fillId="6" borderId="25" xfId="6" applyFont="1" applyFill="1" applyBorder="1" applyAlignment="1">
      <alignment horizontal="center" vertical="center"/>
    </xf>
    <xf numFmtId="0" fontId="11" fillId="6" borderId="24" xfId="10" applyFont="1" applyFill="1" applyBorder="1" applyAlignment="1">
      <alignment horizontal="center"/>
    </xf>
    <xf numFmtId="0" fontId="11" fillId="6" borderId="9" xfId="10" applyFont="1" applyFill="1" applyBorder="1" applyAlignment="1">
      <alignment horizontal="center"/>
    </xf>
    <xf numFmtId="0" fontId="11" fillId="6" borderId="25" xfId="10" applyFont="1" applyFill="1" applyBorder="1" applyAlignment="1">
      <alignment horizontal="center"/>
    </xf>
    <xf numFmtId="176" fontId="11" fillId="5" borderId="13" xfId="6" applyNumberFormat="1" applyFont="1" applyFill="1" applyBorder="1" applyProtection="1"/>
    <xf numFmtId="37" fontId="11" fillId="5" borderId="12" xfId="6" applyNumberFormat="1" applyFont="1" applyFill="1" applyBorder="1" applyProtection="1"/>
    <xf numFmtId="37" fontId="11" fillId="5" borderId="13" xfId="10" applyNumberFormat="1" applyFont="1" applyFill="1" applyBorder="1" applyProtection="1"/>
    <xf numFmtId="177" fontId="11" fillId="5" borderId="12" xfId="6" applyNumberFormat="1" applyFont="1" applyFill="1" applyBorder="1"/>
    <xf numFmtId="177" fontId="11" fillId="5" borderId="13" xfId="6" applyNumberFormat="1" applyFont="1" applyFill="1" applyBorder="1" applyProtection="1"/>
    <xf numFmtId="40" fontId="11" fillId="5" borderId="12" xfId="2" applyNumberFormat="1" applyFont="1" applyFill="1" applyBorder="1"/>
    <xf numFmtId="37" fontId="11" fillId="5" borderId="13" xfId="6" applyNumberFormat="1" applyFont="1" applyFill="1" applyBorder="1" applyProtection="1"/>
    <xf numFmtId="190" fontId="11" fillId="5" borderId="12" xfId="6" applyNumberFormat="1" applyFont="1" applyFill="1" applyBorder="1" applyProtection="1"/>
    <xf numFmtId="37" fontId="11" fillId="5" borderId="21" xfId="6" applyNumberFormat="1" applyFont="1" applyFill="1" applyBorder="1" applyProtection="1"/>
    <xf numFmtId="176" fontId="11" fillId="5" borderId="0" xfId="6" applyNumberFormat="1" applyFont="1" applyFill="1" applyBorder="1" applyProtection="1"/>
    <xf numFmtId="37" fontId="11" fillId="5" borderId="8" xfId="6" applyNumberFormat="1" applyFont="1" applyFill="1" applyBorder="1" applyProtection="1"/>
    <xf numFmtId="37" fontId="11" fillId="5" borderId="0" xfId="10" applyNumberFormat="1" applyFont="1" applyFill="1" applyBorder="1" applyProtection="1"/>
    <xf numFmtId="177" fontId="11" fillId="5" borderId="8" xfId="6" applyNumberFormat="1" applyFont="1" applyFill="1" applyBorder="1"/>
    <xf numFmtId="177" fontId="11" fillId="5" borderId="0" xfId="6" applyNumberFormat="1" applyFont="1" applyFill="1" applyBorder="1" applyProtection="1"/>
    <xf numFmtId="40" fontId="11" fillId="5" borderId="8" xfId="2" applyNumberFormat="1" applyFont="1" applyFill="1" applyBorder="1"/>
    <xf numFmtId="190" fontId="11" fillId="5" borderId="8" xfId="6" applyNumberFormat="1" applyFont="1" applyFill="1" applyBorder="1" applyProtection="1"/>
    <xf numFmtId="37" fontId="11" fillId="5" borderId="23" xfId="6" applyNumberFormat="1" applyFont="1" applyFill="1" applyBorder="1" applyProtection="1"/>
    <xf numFmtId="176" fontId="11" fillId="5" borderId="10" xfId="6" applyNumberFormat="1" applyFont="1" applyFill="1" applyBorder="1" applyProtection="1"/>
    <xf numFmtId="37" fontId="11" fillId="5" borderId="9" xfId="6" applyNumberFormat="1" applyFont="1" applyFill="1" applyBorder="1" applyProtection="1"/>
    <xf numFmtId="37" fontId="11" fillId="5" borderId="10" xfId="10" applyNumberFormat="1" applyFont="1" applyFill="1" applyBorder="1" applyProtection="1"/>
    <xf numFmtId="177" fontId="11" fillId="5" borderId="9" xfId="6" applyNumberFormat="1" applyFont="1" applyFill="1" applyBorder="1"/>
    <xf numFmtId="177" fontId="11" fillId="5" borderId="10" xfId="6" applyNumberFormat="1" applyFont="1" applyFill="1" applyBorder="1" applyProtection="1"/>
    <xf numFmtId="40" fontId="11" fillId="5" borderId="9" xfId="2" applyNumberFormat="1" applyFont="1" applyFill="1" applyBorder="1"/>
    <xf numFmtId="37" fontId="11" fillId="5" borderId="10" xfId="6" applyNumberFormat="1" applyFont="1" applyFill="1" applyBorder="1" applyProtection="1"/>
    <xf numFmtId="190" fontId="11" fillId="5" borderId="9" xfId="6" applyNumberFormat="1" applyFont="1" applyFill="1" applyBorder="1" applyProtection="1"/>
    <xf numFmtId="37" fontId="11" fillId="5" borderId="25" xfId="6" applyNumberFormat="1" applyFont="1" applyFill="1" applyBorder="1" applyProtection="1"/>
    <xf numFmtId="3" fontId="11" fillId="5" borderId="21" xfId="6" applyNumberFormat="1" applyFont="1" applyFill="1" applyBorder="1" applyProtection="1"/>
    <xf numFmtId="3" fontId="11" fillId="5" borderId="23" xfId="6" applyNumberFormat="1" applyFont="1" applyFill="1" applyBorder="1" applyProtection="1"/>
    <xf numFmtId="3" fontId="11" fillId="5" borderId="25" xfId="6" applyNumberFormat="1" applyFont="1" applyFill="1" applyBorder="1" applyProtection="1"/>
    <xf numFmtId="177" fontId="11" fillId="5" borderId="12" xfId="6" applyNumberFormat="1" applyFont="1" applyFill="1" applyBorder="1" applyProtection="1"/>
    <xf numFmtId="177" fontId="11" fillId="5" borderId="8" xfId="6" applyNumberFormat="1" applyFont="1" applyFill="1" applyBorder="1" applyProtection="1"/>
    <xf numFmtId="177" fontId="11" fillId="5" borderId="9" xfId="6" applyNumberFormat="1" applyFont="1" applyFill="1" applyBorder="1" applyProtection="1"/>
    <xf numFmtId="192" fontId="11" fillId="5" borderId="8" xfId="6" applyNumberFormat="1" applyFont="1" applyFill="1" applyBorder="1" applyProtection="1"/>
    <xf numFmtId="3" fontId="11" fillId="5" borderId="23" xfId="6" applyNumberFormat="1" applyFont="1" applyFill="1" applyBorder="1"/>
    <xf numFmtId="192" fontId="11" fillId="5" borderId="9" xfId="6" applyNumberFormat="1" applyFont="1" applyFill="1" applyBorder="1" applyProtection="1"/>
    <xf numFmtId="3" fontId="11" fillId="5" borderId="25" xfId="6" applyNumberFormat="1" applyFont="1" applyFill="1" applyBorder="1"/>
    <xf numFmtId="192" fontId="11" fillId="5" borderId="12" xfId="6" applyNumberFormat="1" applyFont="1" applyFill="1" applyBorder="1" applyProtection="1"/>
    <xf numFmtId="3" fontId="11" fillId="5" borderId="21" xfId="6" applyNumberFormat="1" applyFont="1" applyFill="1" applyBorder="1"/>
    <xf numFmtId="177" fontId="11" fillId="5" borderId="0" xfId="6" applyNumberFormat="1" applyFont="1" applyFill="1" applyBorder="1"/>
    <xf numFmtId="192" fontId="11" fillId="5" borderId="10" xfId="6" applyNumberFormat="1" applyFont="1" applyFill="1" applyBorder="1" applyProtection="1"/>
    <xf numFmtId="177" fontId="11" fillId="5" borderId="10" xfId="6" applyNumberFormat="1" applyFont="1" applyFill="1" applyBorder="1"/>
    <xf numFmtId="192" fontId="11" fillId="5" borderId="13" xfId="6" applyNumberFormat="1" applyFont="1" applyFill="1" applyBorder="1" applyProtection="1"/>
    <xf numFmtId="177" fontId="11" fillId="5" borderId="13" xfId="6" applyNumberFormat="1" applyFont="1" applyFill="1" applyBorder="1"/>
    <xf numFmtId="0" fontId="11" fillId="5" borderId="8" xfId="6" applyFont="1" applyFill="1" applyBorder="1"/>
    <xf numFmtId="0" fontId="11" fillId="5" borderId="9" xfId="6" applyFont="1" applyFill="1" applyBorder="1"/>
    <xf numFmtId="176" fontId="11" fillId="5" borderId="0" xfId="0" applyNumberFormat="1" applyFont="1" applyFill="1" applyBorder="1" applyAlignment="1" applyProtection="1">
      <alignment vertical="center"/>
    </xf>
    <xf numFmtId="176" fontId="11" fillId="5" borderId="0" xfId="0" applyNumberFormat="1" applyFont="1" applyFill="1" applyBorder="1" applyProtection="1"/>
    <xf numFmtId="193" fontId="11" fillId="5" borderId="8" xfId="6" applyNumberFormat="1" applyFont="1" applyFill="1" applyBorder="1" applyProtection="1"/>
    <xf numFmtId="176" fontId="11" fillId="5" borderId="10" xfId="0" applyNumberFormat="1" applyFont="1" applyFill="1" applyBorder="1" applyProtection="1"/>
    <xf numFmtId="190" fontId="11" fillId="5" borderId="9" xfId="6" applyNumberFormat="1" applyFont="1" applyFill="1" applyBorder="1"/>
    <xf numFmtId="190" fontId="11" fillId="5" borderId="8" xfId="6" applyNumberFormat="1" applyFont="1" applyFill="1" applyBorder="1"/>
    <xf numFmtId="190" fontId="11" fillId="5" borderId="12" xfId="6" applyNumberFormat="1" applyFont="1" applyFill="1" applyBorder="1"/>
    <xf numFmtId="176" fontId="11" fillId="5" borderId="20" xfId="6" applyNumberFormat="1" applyFont="1" applyFill="1" applyBorder="1" applyProtection="1"/>
    <xf numFmtId="176" fontId="11" fillId="5" borderId="22" xfId="6" applyNumberFormat="1" applyFont="1" applyFill="1" applyBorder="1" applyProtection="1"/>
    <xf numFmtId="197" fontId="11" fillId="5" borderId="20" xfId="11" applyNumberFormat="1" applyFont="1" applyFill="1" applyBorder="1" applyProtection="1"/>
    <xf numFmtId="197" fontId="11" fillId="5" borderId="12" xfId="11" applyNumberFormat="1" applyFont="1" applyFill="1" applyBorder="1" applyProtection="1"/>
    <xf numFmtId="191" fontId="11" fillId="5" borderId="13" xfId="11" applyNumberFormat="1" applyFont="1" applyFill="1" applyBorder="1" applyProtection="1"/>
    <xf numFmtId="37" fontId="11" fillId="5" borderId="12" xfId="11" applyNumberFormat="1" applyFont="1" applyFill="1" applyBorder="1" applyProtection="1"/>
    <xf numFmtId="190" fontId="11" fillId="5" borderId="13" xfId="11" applyNumberFormat="1" applyFont="1" applyFill="1" applyBorder="1" applyProtection="1"/>
    <xf numFmtId="198" fontId="11" fillId="5" borderId="13" xfId="11" applyNumberFormat="1" applyFont="1" applyFill="1" applyBorder="1"/>
    <xf numFmtId="190" fontId="11" fillId="5" borderId="12" xfId="11" applyNumberFormat="1" applyFont="1" applyFill="1" applyBorder="1" applyProtection="1"/>
    <xf numFmtId="197" fontId="11" fillId="5" borderId="22" xfId="11" applyNumberFormat="1" applyFont="1" applyFill="1" applyBorder="1" applyProtection="1"/>
    <xf numFmtId="197" fontId="11" fillId="5" borderId="8" xfId="11" applyNumberFormat="1" applyFont="1" applyFill="1" applyBorder="1" applyProtection="1"/>
    <xf numFmtId="191" fontId="11" fillId="5" borderId="0" xfId="11" applyNumberFormat="1" applyFont="1" applyFill="1" applyBorder="1" applyProtection="1"/>
    <xf numFmtId="37" fontId="11" fillId="5" borderId="8" xfId="11" applyNumberFormat="1" applyFont="1" applyFill="1" applyBorder="1" applyProtection="1"/>
    <xf numFmtId="190" fontId="11" fillId="5" borderId="0" xfId="11" applyNumberFormat="1" applyFont="1" applyFill="1" applyBorder="1" applyProtection="1"/>
    <xf numFmtId="198" fontId="11" fillId="5" borderId="0" xfId="11" applyNumberFormat="1" applyFont="1" applyFill="1" applyBorder="1"/>
    <xf numFmtId="190" fontId="11" fillId="5" borderId="8" xfId="11" applyNumberFormat="1" applyFont="1" applyFill="1" applyBorder="1" applyProtection="1"/>
    <xf numFmtId="197" fontId="11" fillId="5" borderId="24" xfId="11" applyNumberFormat="1" applyFont="1" applyFill="1" applyBorder="1" applyProtection="1"/>
    <xf numFmtId="197" fontId="11" fillId="5" borderId="9" xfId="11" applyNumberFormat="1" applyFont="1" applyFill="1" applyBorder="1" applyProtection="1"/>
    <xf numFmtId="191" fontId="11" fillId="5" borderId="10" xfId="11" applyNumberFormat="1" applyFont="1" applyFill="1" applyBorder="1" applyProtection="1"/>
    <xf numFmtId="37" fontId="11" fillId="5" borderId="9" xfId="11" applyNumberFormat="1" applyFont="1" applyFill="1" applyBorder="1" applyProtection="1"/>
    <xf numFmtId="190" fontId="11" fillId="5" borderId="10" xfId="11" applyNumberFormat="1" applyFont="1" applyFill="1" applyBorder="1" applyProtection="1"/>
    <xf numFmtId="198" fontId="11" fillId="5" borderId="10" xfId="11" applyNumberFormat="1" applyFont="1" applyFill="1" applyBorder="1"/>
    <xf numFmtId="190" fontId="11" fillId="5" borderId="9" xfId="11" applyNumberFormat="1" applyFont="1" applyFill="1" applyBorder="1" applyProtection="1"/>
    <xf numFmtId="187" fontId="11" fillId="5" borderId="22" xfId="11" applyNumberFormat="1" applyFont="1" applyFill="1" applyBorder="1"/>
    <xf numFmtId="187" fontId="11" fillId="5" borderId="8" xfId="11" applyNumberFormat="1" applyFont="1" applyFill="1" applyBorder="1"/>
    <xf numFmtId="4" fontId="11" fillId="5" borderId="8" xfId="11" applyNumberFormat="1" applyFont="1" applyFill="1" applyBorder="1"/>
    <xf numFmtId="199" fontId="11" fillId="5" borderId="12" xfId="11" applyNumberFormat="1" applyFont="1" applyFill="1" applyBorder="1" applyProtection="1"/>
    <xf numFmtId="199" fontId="11" fillId="5" borderId="8" xfId="11" applyNumberFormat="1" applyFont="1" applyFill="1" applyBorder="1" applyProtection="1"/>
    <xf numFmtId="38" fontId="11" fillId="5" borderId="8" xfId="2" applyFont="1" applyFill="1" applyBorder="1"/>
    <xf numFmtId="38" fontId="11" fillId="5" borderId="9" xfId="2" applyFont="1" applyFill="1" applyBorder="1"/>
    <xf numFmtId="177" fontId="11" fillId="5" borderId="12" xfId="11" applyNumberFormat="1" applyFont="1" applyFill="1" applyBorder="1" applyProtection="1"/>
    <xf numFmtId="38" fontId="11" fillId="5" borderId="12" xfId="2" applyFont="1" applyFill="1" applyBorder="1"/>
    <xf numFmtId="177" fontId="11" fillId="5" borderId="8" xfId="11" applyNumberFormat="1" applyFont="1" applyFill="1" applyBorder="1" applyProtection="1"/>
    <xf numFmtId="177" fontId="11" fillId="5" borderId="9" xfId="11" applyNumberFormat="1" applyFont="1" applyFill="1" applyBorder="1" applyProtection="1"/>
    <xf numFmtId="177" fontId="11" fillId="5" borderId="22" xfId="11" applyNumberFormat="1" applyFont="1" applyFill="1" applyBorder="1" applyProtection="1"/>
    <xf numFmtId="182" fontId="11" fillId="5" borderId="22" xfId="2" applyNumberFormat="1" applyFont="1" applyFill="1" applyBorder="1" applyProtection="1"/>
    <xf numFmtId="182" fontId="11" fillId="5" borderId="8" xfId="2" applyNumberFormat="1" applyFont="1" applyFill="1" applyBorder="1" applyProtection="1"/>
    <xf numFmtId="182" fontId="11" fillId="5" borderId="20" xfId="2" applyNumberFormat="1" applyFont="1" applyFill="1" applyBorder="1" applyProtection="1"/>
    <xf numFmtId="182" fontId="11" fillId="5" borderId="12" xfId="2" applyNumberFormat="1" applyFont="1" applyFill="1" applyBorder="1" applyProtection="1"/>
    <xf numFmtId="182" fontId="11" fillId="5" borderId="24" xfId="2" applyNumberFormat="1" applyFont="1" applyFill="1" applyBorder="1" applyProtection="1"/>
    <xf numFmtId="182" fontId="11" fillId="5" borderId="9" xfId="2" applyNumberFormat="1" applyFont="1" applyFill="1" applyBorder="1" applyProtection="1"/>
    <xf numFmtId="198" fontId="11" fillId="5" borderId="0" xfId="2" applyNumberFormat="1" applyFont="1" applyFill="1" applyBorder="1"/>
    <xf numFmtId="38" fontId="11" fillId="5" borderId="8" xfId="2" applyNumberFormat="1" applyFont="1" applyFill="1" applyBorder="1"/>
    <xf numFmtId="176" fontId="11" fillId="5" borderId="22" xfId="0" applyNumberFormat="1" applyFont="1" applyFill="1" applyBorder="1" applyProtection="1"/>
    <xf numFmtId="176" fontId="11" fillId="5" borderId="20" xfId="0" applyNumberFormat="1" applyFont="1" applyFill="1" applyBorder="1" applyProtection="1"/>
    <xf numFmtId="176" fontId="11" fillId="5" borderId="24" xfId="0" applyNumberFormat="1" applyFont="1" applyFill="1" applyBorder="1" applyProtection="1"/>
    <xf numFmtId="182" fontId="11" fillId="5" borderId="20" xfId="2" applyNumberFormat="1" applyFont="1" applyFill="1" applyBorder="1" applyAlignment="1" applyProtection="1">
      <alignment vertical="center"/>
    </xf>
    <xf numFmtId="176" fontId="11" fillId="5" borderId="12" xfId="0" applyNumberFormat="1" applyFont="1" applyFill="1" applyBorder="1" applyAlignment="1" applyProtection="1">
      <alignment vertical="center"/>
    </xf>
    <xf numFmtId="38" fontId="11" fillId="5" borderId="13" xfId="2" applyFont="1" applyFill="1" applyBorder="1"/>
    <xf numFmtId="183" fontId="11" fillId="5" borderId="21" xfId="2" applyNumberFormat="1" applyFont="1" applyFill="1" applyBorder="1"/>
    <xf numFmtId="182" fontId="11" fillId="5" borderId="22" xfId="2" applyNumberFormat="1" applyFont="1" applyFill="1" applyBorder="1" applyAlignment="1" applyProtection="1">
      <alignment vertical="center"/>
    </xf>
    <xf numFmtId="176" fontId="11" fillId="5" borderId="8" xfId="0" applyNumberFormat="1" applyFont="1" applyFill="1" applyBorder="1" applyAlignment="1" applyProtection="1">
      <alignment vertical="center"/>
    </xf>
    <xf numFmtId="38" fontId="11" fillId="5" borderId="0" xfId="2" applyFont="1" applyFill="1" applyBorder="1"/>
    <xf numFmtId="183" fontId="11" fillId="5" borderId="23" xfId="2" applyNumberFormat="1" applyFont="1" applyFill="1" applyBorder="1"/>
    <xf numFmtId="176" fontId="11" fillId="5" borderId="8" xfId="0" applyNumberFormat="1" applyFont="1" applyFill="1" applyBorder="1" applyProtection="1"/>
    <xf numFmtId="176" fontId="11" fillId="5" borderId="9" xfId="0" applyNumberFormat="1" applyFont="1" applyFill="1" applyBorder="1" applyProtection="1"/>
    <xf numFmtId="38" fontId="11" fillId="5" borderId="10" xfId="2" applyFont="1" applyFill="1" applyBorder="1"/>
    <xf numFmtId="183" fontId="11" fillId="5" borderId="25" xfId="2" applyNumberFormat="1" applyFont="1" applyFill="1" applyBorder="1"/>
    <xf numFmtId="182" fontId="11" fillId="5" borderId="22" xfId="2" applyNumberFormat="1" applyFont="1" applyFill="1" applyBorder="1"/>
    <xf numFmtId="176" fontId="11" fillId="5" borderId="8" xfId="10" applyNumberFormat="1" applyFont="1" applyFill="1" applyBorder="1" applyProtection="1"/>
    <xf numFmtId="176" fontId="11" fillId="5" borderId="12" xfId="0" applyNumberFormat="1" applyFont="1" applyFill="1" applyBorder="1" applyProtection="1"/>
    <xf numFmtId="182" fontId="11" fillId="5" borderId="24" xfId="2" applyNumberFormat="1" applyFont="1" applyFill="1" applyBorder="1"/>
    <xf numFmtId="176" fontId="11" fillId="5" borderId="9" xfId="10" applyNumberFormat="1" applyFont="1" applyFill="1" applyBorder="1" applyProtection="1"/>
    <xf numFmtId="182" fontId="11" fillId="5" borderId="20" xfId="2" applyNumberFormat="1" applyFont="1" applyFill="1" applyBorder="1"/>
    <xf numFmtId="176" fontId="11" fillId="5" borderId="12" xfId="10" applyNumberFormat="1" applyFont="1" applyFill="1" applyBorder="1" applyProtection="1"/>
    <xf numFmtId="176" fontId="11" fillId="5" borderId="20" xfId="10" applyNumberFormat="1" applyFont="1" applyFill="1" applyBorder="1"/>
    <xf numFmtId="176" fontId="11" fillId="5" borderId="22" xfId="10" applyNumberFormat="1" applyFont="1" applyFill="1" applyBorder="1"/>
    <xf numFmtId="176" fontId="11" fillId="5" borderId="24" xfId="10" applyNumberFormat="1" applyFont="1" applyFill="1" applyBorder="1"/>
    <xf numFmtId="0" fontId="11" fillId="0" borderId="13" xfId="6" applyFont="1" applyFill="1" applyBorder="1" applyAlignment="1">
      <alignment horizontal="center"/>
    </xf>
    <xf numFmtId="0" fontId="11" fillId="0" borderId="10" xfId="6" applyFont="1" applyFill="1" applyBorder="1" applyAlignment="1">
      <alignment horizontal="center"/>
    </xf>
    <xf numFmtId="176" fontId="11" fillId="0" borderId="0" xfId="6" applyNumberFormat="1" applyFont="1" applyFill="1" applyBorder="1" applyAlignment="1">
      <alignment horizontal="center"/>
    </xf>
    <xf numFmtId="0" fontId="11" fillId="0" borderId="10" xfId="6" applyFont="1" applyBorder="1" applyAlignment="1">
      <alignment horizontal="center"/>
    </xf>
    <xf numFmtId="0" fontId="11" fillId="0" borderId="13" xfId="11" quotePrefix="1" applyFont="1" applyFill="1" applyBorder="1" applyAlignment="1">
      <alignment horizontal="center"/>
    </xf>
    <xf numFmtId="0" fontId="11" fillId="0" borderId="0" xfId="10" applyFont="1" applyFill="1" applyAlignment="1">
      <alignment horizontal="center"/>
    </xf>
    <xf numFmtId="0" fontId="11" fillId="0" borderId="0" xfId="10" quotePrefix="1" applyFont="1" applyFill="1" applyBorder="1" applyAlignment="1">
      <alignment horizontal="center"/>
    </xf>
    <xf numFmtId="0" fontId="11" fillId="0" borderId="13" xfId="10" quotePrefix="1" applyFont="1" applyFill="1" applyBorder="1" applyAlignment="1">
      <alignment horizontal="center"/>
    </xf>
    <xf numFmtId="0" fontId="11" fillId="10" borderId="0" xfId="10" applyFont="1" applyFill="1" applyBorder="1" applyAlignment="1">
      <alignment horizontal="center"/>
    </xf>
    <xf numFmtId="0" fontId="11" fillId="6" borderId="23" xfId="6" applyFont="1" applyFill="1" applyBorder="1" applyAlignment="1">
      <alignment horizontal="center"/>
    </xf>
    <xf numFmtId="191" fontId="11" fillId="6" borderId="21" xfId="0" applyNumberFormat="1" applyFont="1" applyFill="1" applyBorder="1"/>
    <xf numFmtId="191" fontId="11" fillId="6" borderId="23" xfId="0" applyNumberFormat="1" applyFont="1" applyFill="1" applyBorder="1"/>
    <xf numFmtId="191" fontId="11" fillId="6" borderId="25" xfId="0" applyNumberFormat="1" applyFont="1" applyFill="1" applyBorder="1"/>
    <xf numFmtId="191" fontId="11" fillId="6" borderId="23" xfId="6" applyNumberFormat="1" applyFont="1" applyFill="1" applyBorder="1" applyProtection="1"/>
    <xf numFmtId="191" fontId="11" fillId="6" borderId="23" xfId="6" applyNumberFormat="1" applyFont="1" applyFill="1" applyBorder="1"/>
    <xf numFmtId="191" fontId="11" fillId="6" borderId="21" xfId="6" applyNumberFormat="1" applyFont="1" applyFill="1" applyBorder="1"/>
    <xf numFmtId="191" fontId="11" fillId="6" borderId="25" xfId="6" applyNumberFormat="1" applyFont="1" applyFill="1" applyBorder="1"/>
    <xf numFmtId="179" fontId="11" fillId="6" borderId="23" xfId="6" applyNumberFormat="1" applyFont="1" applyFill="1" applyBorder="1"/>
    <xf numFmtId="178" fontId="11" fillId="6" borderId="23" xfId="6" applyNumberFormat="1" applyFont="1" applyFill="1" applyBorder="1"/>
    <xf numFmtId="178" fontId="11" fillId="6" borderId="25" xfId="6" applyNumberFormat="1" applyFont="1" applyFill="1" applyBorder="1"/>
    <xf numFmtId="178" fontId="11" fillId="6" borderId="21" xfId="6" applyNumberFormat="1" applyFont="1" applyFill="1" applyBorder="1"/>
    <xf numFmtId="49" fontId="12" fillId="6" borderId="41" xfId="0" applyNumberFormat="1" applyFont="1" applyFill="1" applyBorder="1" applyAlignment="1" applyProtection="1">
      <alignment horizontal="center"/>
      <protection locked="0"/>
    </xf>
    <xf numFmtId="184" fontId="12" fillId="6" borderId="41" xfId="0" applyNumberFormat="1" applyFont="1" applyFill="1" applyBorder="1" applyAlignment="1" applyProtection="1">
      <alignment horizontal="center" shrinkToFit="1"/>
      <protection locked="0"/>
    </xf>
    <xf numFmtId="184" fontId="12" fillId="6" borderId="0" xfId="0" applyNumberFormat="1" applyFont="1" applyFill="1" applyBorder="1" applyAlignment="1" applyProtection="1">
      <alignment horizontal="center" shrinkToFit="1"/>
      <protection locked="0"/>
    </xf>
    <xf numFmtId="49" fontId="12" fillId="6" borderId="40" xfId="0" applyNumberFormat="1" applyFont="1" applyFill="1" applyBorder="1" applyAlignment="1" applyProtection="1">
      <alignment horizontal="center"/>
      <protection locked="0"/>
    </xf>
    <xf numFmtId="0" fontId="0" fillId="0" borderId="0" xfId="10" applyFont="1"/>
    <xf numFmtId="0" fontId="21" fillId="0" borderId="0" xfId="6" applyFont="1" applyFill="1" applyBorder="1" applyAlignment="1">
      <alignment horizontal="left"/>
    </xf>
    <xf numFmtId="0" fontId="21" fillId="0" borderId="0" xfId="6" applyFont="1" applyFill="1" applyBorder="1"/>
    <xf numFmtId="0" fontId="11" fillId="6" borderId="8" xfId="6" applyFont="1" applyFill="1" applyBorder="1" applyAlignment="1">
      <alignment horizontal="left"/>
    </xf>
    <xf numFmtId="0" fontId="11" fillId="6" borderId="9" xfId="6" applyFont="1" applyFill="1" applyBorder="1"/>
    <xf numFmtId="187" fontId="11" fillId="6" borderId="12" xfId="5" applyNumberFormat="1" applyFont="1" applyFill="1" applyBorder="1"/>
    <xf numFmtId="187" fontId="11" fillId="6" borderId="8" xfId="5" applyNumberFormat="1" applyFont="1" applyFill="1" applyBorder="1"/>
    <xf numFmtId="187" fontId="11" fillId="6" borderId="9" xfId="5" applyNumberFormat="1" applyFont="1" applyFill="1" applyBorder="1"/>
    <xf numFmtId="180" fontId="11" fillId="6" borderId="8" xfId="5" applyNumberFormat="1" applyFont="1" applyFill="1" applyBorder="1"/>
    <xf numFmtId="0" fontId="11" fillId="6" borderId="24" xfId="6" applyFont="1" applyFill="1" applyBorder="1" applyAlignment="1">
      <alignment horizontal="center"/>
    </xf>
    <xf numFmtId="0" fontId="11" fillId="6" borderId="9" xfId="6" applyFont="1" applyFill="1" applyBorder="1" applyAlignment="1">
      <alignment horizontal="center"/>
    </xf>
    <xf numFmtId="187" fontId="11" fillId="6" borderId="12" xfId="0" applyNumberFormat="1" applyFont="1" applyFill="1" applyBorder="1"/>
    <xf numFmtId="187" fontId="11" fillId="6" borderId="8" xfId="0" applyNumberFormat="1" applyFont="1" applyFill="1" applyBorder="1"/>
    <xf numFmtId="187" fontId="11" fillId="6" borderId="9" xfId="0" applyNumberFormat="1" applyFont="1" applyFill="1" applyBorder="1"/>
    <xf numFmtId="0" fontId="11" fillId="6" borderId="8" xfId="6" quotePrefix="1" applyFont="1" applyFill="1" applyBorder="1" applyAlignment="1">
      <alignment horizontal="left"/>
    </xf>
    <xf numFmtId="191" fontId="11" fillId="6" borderId="12" xfId="0" applyNumberFormat="1" applyFont="1" applyFill="1" applyBorder="1"/>
    <xf numFmtId="191" fontId="11" fillId="6" borderId="8" xfId="0" applyNumberFormat="1" applyFont="1" applyFill="1" applyBorder="1"/>
    <xf numFmtId="191" fontId="11" fillId="6" borderId="9" xfId="0" applyNumberFormat="1" applyFont="1" applyFill="1" applyBorder="1"/>
    <xf numFmtId="191" fontId="11" fillId="6" borderId="8" xfId="6" applyNumberFormat="1" applyFont="1" applyFill="1" applyBorder="1" applyProtection="1"/>
    <xf numFmtId="191" fontId="11" fillId="6" borderId="8" xfId="6" applyNumberFormat="1" applyFont="1" applyFill="1" applyBorder="1"/>
    <xf numFmtId="191" fontId="11" fillId="6" borderId="12" xfId="6" applyNumberFormat="1" applyFont="1" applyFill="1" applyBorder="1"/>
    <xf numFmtId="191" fontId="11" fillId="6" borderId="9" xfId="6" applyNumberFormat="1" applyFont="1" applyFill="1" applyBorder="1"/>
    <xf numFmtId="179" fontId="11" fillId="6" borderId="8" xfId="6" applyNumberFormat="1" applyFont="1" applyFill="1" applyBorder="1"/>
    <xf numFmtId="179" fontId="11" fillId="6" borderId="8" xfId="6" applyNumberFormat="1" applyFont="1" applyFill="1" applyBorder="1" applyAlignment="1">
      <alignment horizontal="right"/>
    </xf>
    <xf numFmtId="178" fontId="11" fillId="6" borderId="8" xfId="6" applyNumberFormat="1" applyFont="1" applyFill="1" applyBorder="1"/>
    <xf numFmtId="178" fontId="11" fillId="6" borderId="9" xfId="6" applyNumberFormat="1" applyFont="1" applyFill="1" applyBorder="1"/>
    <xf numFmtId="178" fontId="11" fillId="6" borderId="12" xfId="6" applyNumberFormat="1" applyFont="1" applyFill="1" applyBorder="1"/>
    <xf numFmtId="0" fontId="10" fillId="0" borderId="12" xfId="11" applyFont="1" applyBorder="1" applyAlignment="1">
      <alignment horizontal="center"/>
    </xf>
    <xf numFmtId="0" fontId="10" fillId="0" borderId="8" xfId="11" applyFont="1" applyBorder="1" applyAlignment="1">
      <alignment horizontal="center"/>
    </xf>
    <xf numFmtId="0" fontId="10" fillId="0" borderId="8" xfId="11" applyFont="1" applyFill="1" applyBorder="1" applyAlignment="1">
      <alignment horizontal="center"/>
    </xf>
    <xf numFmtId="0" fontId="10" fillId="0" borderId="13" xfId="11" applyFont="1" applyBorder="1" applyAlignment="1">
      <alignment horizontal="center"/>
    </xf>
    <xf numFmtId="0" fontId="10" fillId="0" borderId="0" xfId="11" applyFont="1" applyBorder="1" applyAlignment="1">
      <alignment horizontal="center"/>
    </xf>
    <xf numFmtId="0" fontId="10" fillId="0" borderId="0" xfId="11" applyFont="1" applyFill="1" applyBorder="1" applyAlignment="1">
      <alignment horizontal="center"/>
    </xf>
    <xf numFmtId="0" fontId="12" fillId="5" borderId="30" xfId="10" applyFont="1" applyFill="1" applyBorder="1" applyAlignment="1">
      <alignment horizontal="center"/>
    </xf>
    <xf numFmtId="0" fontId="11" fillId="5" borderId="30" xfId="10" applyFont="1" applyFill="1" applyBorder="1" applyAlignment="1">
      <alignment horizontal="center"/>
    </xf>
    <xf numFmtId="0" fontId="11" fillId="5" borderId="38" xfId="10" applyFont="1" applyFill="1" applyBorder="1" applyAlignment="1">
      <alignment horizontal="center"/>
    </xf>
    <xf numFmtId="0" fontId="11" fillId="5" borderId="50" xfId="10" applyFont="1" applyFill="1" applyBorder="1" applyAlignment="1">
      <alignment horizontal="center"/>
    </xf>
    <xf numFmtId="0" fontId="0" fillId="5" borderId="30" xfId="0" applyFill="1" applyBorder="1" applyAlignment="1">
      <alignment vertical="center"/>
    </xf>
    <xf numFmtId="0" fontId="0" fillId="5" borderId="38" xfId="0" applyFill="1" applyBorder="1" applyAlignment="1">
      <alignment vertical="center"/>
    </xf>
    <xf numFmtId="0" fontId="0" fillId="5" borderId="50" xfId="0" applyFill="1" applyBorder="1" applyAlignment="1">
      <alignment vertical="center"/>
    </xf>
    <xf numFmtId="0" fontId="0" fillId="5" borderId="37" xfId="0" applyFill="1" applyBorder="1"/>
    <xf numFmtId="0" fontId="0" fillId="5" borderId="39" xfId="0" applyFill="1" applyBorder="1"/>
    <xf numFmtId="0" fontId="0" fillId="5" borderId="49" xfId="0" applyFill="1" applyBorder="1"/>
    <xf numFmtId="0" fontId="0" fillId="5" borderId="54" xfId="0" applyFill="1" applyBorder="1"/>
    <xf numFmtId="0" fontId="31" fillId="5" borderId="29" xfId="0" applyFont="1" applyFill="1" applyBorder="1" applyAlignment="1">
      <alignment horizontal="center"/>
    </xf>
    <xf numFmtId="0" fontId="31" fillId="5" borderId="16" xfId="0" applyFont="1" applyFill="1" applyBorder="1" applyAlignment="1">
      <alignment horizontal="center"/>
    </xf>
    <xf numFmtId="0" fontId="31" fillId="5" borderId="55" xfId="0" applyFont="1" applyFill="1" applyBorder="1" applyAlignment="1">
      <alignment horizontal="center"/>
    </xf>
    <xf numFmtId="0" fontId="31" fillId="5" borderId="56" xfId="0" applyFont="1" applyFill="1" applyBorder="1" applyAlignment="1">
      <alignment horizontal="center"/>
    </xf>
    <xf numFmtId="0" fontId="31" fillId="5" borderId="2" xfId="0" applyFont="1" applyFill="1" applyBorder="1" applyAlignment="1">
      <alignment horizontal="center"/>
    </xf>
    <xf numFmtId="0" fontId="38" fillId="5" borderId="41" xfId="0" applyFont="1" applyFill="1" applyBorder="1" applyAlignment="1">
      <alignment horizontal="center" vertical="center"/>
    </xf>
    <xf numFmtId="0" fontId="0" fillId="5" borderId="52" xfId="0" applyFill="1" applyBorder="1" applyAlignment="1">
      <alignment wrapText="1"/>
    </xf>
    <xf numFmtId="0" fontId="45" fillId="5" borderId="54" xfId="0" applyFont="1" applyFill="1" applyBorder="1" applyAlignment="1">
      <alignment horizontal="center" vertical="center"/>
    </xf>
    <xf numFmtId="0" fontId="0" fillId="5" borderId="43" xfId="0" applyFill="1" applyBorder="1" applyAlignment="1">
      <alignment wrapText="1"/>
    </xf>
    <xf numFmtId="40" fontId="31" fillId="5" borderId="14" xfId="2" applyNumberFormat="1" applyFont="1" applyFill="1" applyBorder="1" applyAlignment="1"/>
    <xf numFmtId="40" fontId="31" fillId="5" borderId="4" xfId="2" applyNumberFormat="1" applyFont="1" applyFill="1" applyBorder="1" applyAlignment="1"/>
    <xf numFmtId="182" fontId="31" fillId="0" borderId="0" xfId="2" applyNumberFormat="1" applyFont="1" applyBorder="1" applyAlignment="1"/>
    <xf numFmtId="182" fontId="31" fillId="0" borderId="10" xfId="2" applyNumberFormat="1" applyFont="1" applyBorder="1" applyAlignment="1"/>
    <xf numFmtId="40" fontId="31" fillId="5" borderId="11" xfId="2" applyNumberFormat="1" applyFont="1" applyFill="1" applyBorder="1" applyAlignment="1"/>
    <xf numFmtId="40" fontId="31" fillId="5" borderId="49" xfId="2" applyNumberFormat="1" applyFont="1" applyFill="1" applyBorder="1" applyAlignment="1"/>
    <xf numFmtId="40" fontId="31" fillId="5" borderId="37" xfId="2" applyNumberFormat="1" applyFont="1" applyFill="1" applyBorder="1" applyAlignment="1"/>
    <xf numFmtId="40" fontId="31" fillId="5" borderId="39" xfId="2" applyNumberFormat="1" applyFont="1" applyFill="1" applyBorder="1" applyAlignment="1"/>
    <xf numFmtId="40" fontId="31" fillId="5" borderId="0" xfId="2" applyNumberFormat="1" applyFont="1" applyFill="1" applyBorder="1" applyAlignment="1"/>
    <xf numFmtId="0" fontId="0" fillId="5" borderId="7" xfId="0" applyFill="1" applyBorder="1" applyAlignment="1">
      <alignment horizontal="center"/>
    </xf>
    <xf numFmtId="40" fontId="31" fillId="5" borderId="6" xfId="2" applyNumberFormat="1" applyFont="1" applyFill="1" applyBorder="1" applyAlignment="1"/>
    <xf numFmtId="0" fontId="0" fillId="5" borderId="28" xfId="0" applyFill="1" applyBorder="1" applyAlignment="1">
      <alignment horizontal="center"/>
    </xf>
    <xf numFmtId="0" fontId="0" fillId="5" borderId="27" xfId="0" applyFill="1" applyBorder="1" applyAlignment="1">
      <alignment horizontal="center"/>
    </xf>
    <xf numFmtId="0" fontId="0" fillId="5" borderId="57" xfId="0" applyFill="1" applyBorder="1" applyAlignment="1">
      <alignment vertical="center"/>
    </xf>
    <xf numFmtId="0" fontId="0" fillId="5" borderId="58" xfId="0" applyFill="1" applyBorder="1" applyAlignment="1">
      <alignment horizontal="center" vertical="center"/>
    </xf>
    <xf numFmtId="0" fontId="0" fillId="5" borderId="3" xfId="0" applyFill="1" applyBorder="1"/>
    <xf numFmtId="0" fontId="0" fillId="5" borderId="18" xfId="0" applyFill="1" applyBorder="1"/>
    <xf numFmtId="0" fontId="0" fillId="5" borderId="48" xfId="0" applyFill="1" applyBorder="1"/>
    <xf numFmtId="0" fontId="0" fillId="5" borderId="53" xfId="0" applyFill="1" applyBorder="1"/>
    <xf numFmtId="0" fontId="0" fillId="5" borderId="17" xfId="0" applyFill="1" applyBorder="1"/>
    <xf numFmtId="0" fontId="0" fillId="5" borderId="37" xfId="0" applyFill="1" applyBorder="1" applyAlignment="1">
      <alignment horizontal="center"/>
    </xf>
    <xf numFmtId="0" fontId="0" fillId="5" borderId="5" xfId="0" applyFill="1" applyBorder="1"/>
    <xf numFmtId="0" fontId="0" fillId="5" borderId="59" xfId="0" applyFill="1" applyBorder="1" applyAlignment="1">
      <alignment horizontal="center" vertical="center"/>
    </xf>
    <xf numFmtId="0" fontId="0" fillId="5" borderId="23" xfId="0" applyFill="1" applyBorder="1"/>
    <xf numFmtId="0" fontId="0" fillId="5" borderId="21" xfId="0" applyFill="1" applyBorder="1"/>
    <xf numFmtId="0" fontId="0" fillId="5" borderId="28" xfId="0" applyFill="1" applyBorder="1"/>
    <xf numFmtId="0" fontId="0" fillId="5" borderId="25" xfId="0" applyFill="1" applyBorder="1"/>
    <xf numFmtId="0" fontId="0" fillId="5" borderId="34" xfId="0" applyFill="1" applyBorder="1"/>
    <xf numFmtId="0" fontId="0" fillId="5" borderId="60" xfId="0" applyFill="1" applyBorder="1" applyAlignment="1">
      <alignment horizontal="center" vertical="center"/>
    </xf>
    <xf numFmtId="0" fontId="0" fillId="5" borderId="4" xfId="0" applyFill="1" applyBorder="1"/>
    <xf numFmtId="0" fontId="0" fillId="5" borderId="14" xfId="0" applyFill="1" applyBorder="1"/>
    <xf numFmtId="0" fontId="0" fillId="5" borderId="51" xfId="0" applyFill="1" applyBorder="1"/>
    <xf numFmtId="0" fontId="0" fillId="5" borderId="11" xfId="0" applyFill="1" applyBorder="1"/>
    <xf numFmtId="0" fontId="0" fillId="5" borderId="6" xfId="0" applyFill="1" applyBorder="1"/>
    <xf numFmtId="0" fontId="0" fillId="5" borderId="0" xfId="0" applyFill="1" applyBorder="1"/>
    <xf numFmtId="182" fontId="11" fillId="6" borderId="8" xfId="2" applyNumberFormat="1" applyFont="1" applyFill="1" applyBorder="1" applyAlignment="1" applyProtection="1"/>
    <xf numFmtId="182" fontId="11" fillId="6" borderId="9" xfId="2" applyNumberFormat="1" applyFont="1" applyFill="1" applyBorder="1" applyAlignment="1" applyProtection="1"/>
    <xf numFmtId="182" fontId="11" fillId="6" borderId="12" xfId="2" applyNumberFormat="1" applyFont="1" applyFill="1" applyBorder="1" applyAlignment="1" applyProtection="1"/>
    <xf numFmtId="182" fontId="11" fillId="7" borderId="8" xfId="2" applyNumberFormat="1" applyFont="1" applyFill="1" applyBorder="1" applyAlignment="1" applyProtection="1"/>
    <xf numFmtId="182" fontId="11" fillId="6" borderId="15" xfId="2" applyNumberFormat="1" applyFont="1" applyFill="1" applyBorder="1" applyAlignment="1" applyProtection="1">
      <alignment horizontal="center"/>
    </xf>
    <xf numFmtId="182" fontId="11" fillId="6" borderId="8" xfId="2" applyNumberFormat="1" applyFont="1" applyFill="1" applyBorder="1" applyAlignment="1" applyProtection="1">
      <alignment horizontal="center"/>
    </xf>
    <xf numFmtId="182" fontId="11" fillId="7" borderId="8" xfId="2" applyNumberFormat="1" applyFont="1" applyFill="1" applyBorder="1" applyAlignment="1" applyProtection="1">
      <alignment horizontal="center"/>
    </xf>
    <xf numFmtId="182" fontId="11" fillId="6" borderId="9" xfId="2" applyNumberFormat="1" applyFont="1" applyFill="1" applyBorder="1" applyAlignment="1" applyProtection="1">
      <alignment horizontal="center"/>
    </xf>
    <xf numFmtId="182" fontId="11" fillId="6" borderId="8" xfId="2" applyNumberFormat="1" applyFont="1" applyFill="1" applyBorder="1" applyAlignment="1">
      <alignment horizontal="center"/>
    </xf>
    <xf numFmtId="182" fontId="11" fillId="6" borderId="12" xfId="2" applyNumberFormat="1" applyFont="1" applyFill="1" applyBorder="1" applyAlignment="1" applyProtection="1">
      <alignment horizontal="center"/>
    </xf>
    <xf numFmtId="182" fontId="11" fillId="6" borderId="12" xfId="2" applyNumberFormat="1" applyFont="1" applyFill="1" applyBorder="1" applyAlignment="1">
      <alignment horizontal="center"/>
    </xf>
    <xf numFmtId="182" fontId="11" fillId="7" borderId="8" xfId="2" applyNumberFormat="1" applyFont="1" applyFill="1" applyBorder="1" applyAlignment="1">
      <alignment horizontal="center"/>
    </xf>
    <xf numFmtId="182" fontId="11" fillId="6" borderId="9" xfId="2" applyNumberFormat="1" applyFont="1" applyFill="1" applyBorder="1" applyAlignment="1">
      <alignment horizontal="center"/>
    </xf>
    <xf numFmtId="182" fontId="11" fillId="7" borderId="9" xfId="2" applyNumberFormat="1" applyFont="1" applyFill="1" applyBorder="1" applyAlignment="1">
      <alignment horizontal="center"/>
    </xf>
    <xf numFmtId="182" fontId="11" fillId="6" borderId="8" xfId="2" applyNumberFormat="1" applyFont="1" applyFill="1" applyBorder="1" applyAlignment="1" applyProtection="1">
      <alignment horizontal="center" vertical="center"/>
    </xf>
    <xf numFmtId="182" fontId="11" fillId="8" borderId="8" xfId="2" applyNumberFormat="1" applyFont="1" applyFill="1" applyBorder="1" applyAlignment="1" applyProtection="1">
      <alignment horizontal="center"/>
    </xf>
    <xf numFmtId="182" fontId="11" fillId="8" borderId="8" xfId="2" applyNumberFormat="1" applyFont="1" applyFill="1" applyBorder="1" applyAlignment="1">
      <alignment horizontal="center"/>
    </xf>
    <xf numFmtId="182" fontId="11" fillId="8" borderId="12" xfId="2" applyNumberFormat="1" applyFont="1" applyFill="1" applyBorder="1" applyAlignment="1">
      <alignment horizontal="center"/>
    </xf>
    <xf numFmtId="182" fontId="11" fillId="8" borderId="9" xfId="2" applyNumberFormat="1" applyFont="1" applyFill="1" applyBorder="1" applyAlignment="1">
      <alignment horizontal="center"/>
    </xf>
    <xf numFmtId="182" fontId="11" fillId="5" borderId="12" xfId="2" applyNumberFormat="1" applyFont="1" applyFill="1" applyBorder="1" applyAlignment="1">
      <alignment horizontal="center"/>
    </xf>
    <xf numFmtId="182" fontId="11" fillId="5" borderId="8" xfId="2" applyNumberFormat="1" applyFont="1" applyFill="1" applyBorder="1" applyAlignment="1">
      <alignment horizontal="center"/>
    </xf>
    <xf numFmtId="182" fontId="11" fillId="5" borderId="9" xfId="2" applyNumberFormat="1" applyFont="1" applyFill="1" applyBorder="1" applyAlignment="1">
      <alignment horizontal="center"/>
    </xf>
    <xf numFmtId="0" fontId="0" fillId="0" borderId="30" xfId="0" applyBorder="1" applyAlignment="1">
      <alignment vertical="center"/>
    </xf>
    <xf numFmtId="0" fontId="11" fillId="5" borderId="12" xfId="10" applyFont="1" applyFill="1" applyBorder="1" applyAlignment="1">
      <alignment horizontal="center"/>
    </xf>
    <xf numFmtId="0" fontId="11" fillId="5" borderId="8" xfId="10" applyFont="1" applyFill="1" applyBorder="1" applyAlignment="1">
      <alignment horizontal="center"/>
    </xf>
    <xf numFmtId="0" fontId="11" fillId="5" borderId="9" xfId="10" applyFont="1" applyFill="1" applyBorder="1" applyAlignment="1">
      <alignment horizontal="center"/>
    </xf>
    <xf numFmtId="0" fontId="0" fillId="5" borderId="9" xfId="0" applyFill="1" applyBorder="1" applyAlignment="1">
      <alignment vertical="center"/>
    </xf>
    <xf numFmtId="0" fontId="0" fillId="5" borderId="12" xfId="0" applyFill="1" applyBorder="1" applyAlignment="1">
      <alignment vertical="center"/>
    </xf>
    <xf numFmtId="0" fontId="0" fillId="5" borderId="8" xfId="0" applyFill="1" applyBorder="1" applyAlignment="1">
      <alignment vertical="center"/>
    </xf>
    <xf numFmtId="0" fontId="11" fillId="6" borderId="28" xfId="10" applyFont="1" applyFill="1" applyBorder="1" applyAlignment="1">
      <alignment horizontal="center"/>
    </xf>
    <xf numFmtId="38" fontId="33" fillId="5" borderId="23" xfId="0" applyNumberFormat="1" applyFont="1" applyFill="1" applyBorder="1" applyAlignment="1">
      <alignment vertical="center"/>
    </xf>
    <xf numFmtId="176" fontId="11" fillId="6" borderId="22" xfId="6" applyNumberFormat="1" applyFont="1" applyFill="1" applyBorder="1" applyProtection="1"/>
    <xf numFmtId="0" fontId="38" fillId="6" borderId="0" xfId="0" applyFont="1" applyFill="1" applyAlignment="1">
      <alignment vertical="center"/>
    </xf>
    <xf numFmtId="182" fontId="0" fillId="0" borderId="21" xfId="2" applyNumberFormat="1" applyFont="1" applyBorder="1" applyAlignment="1">
      <alignment vertical="center"/>
    </xf>
    <xf numFmtId="182" fontId="0" fillId="0" borderId="23" xfId="2" applyNumberFormat="1" applyFont="1" applyBorder="1" applyAlignment="1">
      <alignment vertical="center"/>
    </xf>
    <xf numFmtId="182" fontId="0" fillId="0" borderId="25" xfId="2" applyNumberFormat="1" applyFont="1" applyBorder="1" applyAlignment="1">
      <alignment vertical="center"/>
    </xf>
    <xf numFmtId="176" fontId="27" fillId="0" borderId="23" xfId="0" applyNumberFormat="1" applyFont="1" applyBorder="1"/>
    <xf numFmtId="180" fontId="27" fillId="2" borderId="22" xfId="0" applyNumberFormat="1" applyFont="1" applyFill="1" applyBorder="1"/>
    <xf numFmtId="180" fontId="27" fillId="3" borderId="0" xfId="0" applyNumberFormat="1" applyFont="1" applyFill="1"/>
    <xf numFmtId="178" fontId="27" fillId="3" borderId="0" xfId="0" applyNumberFormat="1" applyFont="1" applyFill="1"/>
    <xf numFmtId="180" fontId="27" fillId="2" borderId="23" xfId="0" applyNumberFormat="1" applyFont="1" applyFill="1" applyBorder="1"/>
    <xf numFmtId="176" fontId="11" fillId="6" borderId="24" xfId="6" applyNumberFormat="1" applyFont="1" applyFill="1" applyBorder="1" applyProtection="1"/>
    <xf numFmtId="182" fontId="0" fillId="0" borderId="36" xfId="2" applyNumberFormat="1" applyFont="1" applyBorder="1" applyAlignment="1">
      <alignment vertical="center"/>
    </xf>
    <xf numFmtId="0" fontId="10" fillId="5" borderId="2" xfId="10" applyFont="1" applyFill="1" applyBorder="1"/>
    <xf numFmtId="0" fontId="11" fillId="5" borderId="0" xfId="10" applyFont="1" applyFill="1" applyBorder="1"/>
    <xf numFmtId="0" fontId="11" fillId="5" borderId="0" xfId="10" applyFont="1" applyFill="1" applyBorder="1" applyAlignment="1">
      <alignment horizontal="center"/>
    </xf>
    <xf numFmtId="0" fontId="11" fillId="5" borderId="0" xfId="10" quotePrefix="1" applyFont="1" applyFill="1" applyBorder="1" applyAlignment="1">
      <alignment horizontal="left"/>
    </xf>
    <xf numFmtId="0" fontId="11" fillId="5" borderId="0" xfId="6" applyFont="1" applyFill="1" applyBorder="1" applyAlignment="1">
      <alignment horizontal="center"/>
    </xf>
    <xf numFmtId="0" fontId="10" fillId="5" borderId="0" xfId="10" applyFont="1" applyFill="1" applyBorder="1"/>
    <xf numFmtId="0" fontId="33" fillId="0" borderId="0" xfId="0" applyFont="1" applyBorder="1" applyAlignment="1">
      <alignment vertical="center"/>
    </xf>
    <xf numFmtId="0" fontId="33" fillId="5" borderId="0" xfId="0" applyFont="1" applyFill="1" applyBorder="1" applyAlignment="1">
      <alignment vertical="center"/>
    </xf>
    <xf numFmtId="0" fontId="33" fillId="6" borderId="0" xfId="0" applyFont="1" applyFill="1" applyBorder="1" applyAlignment="1">
      <alignment vertical="center"/>
    </xf>
    <xf numFmtId="0" fontId="33" fillId="5" borderId="0" xfId="0" applyFont="1" applyFill="1" applyBorder="1" applyAlignment="1">
      <alignment horizontal="center" vertical="center"/>
    </xf>
    <xf numFmtId="38" fontId="33" fillId="5" borderId="0" xfId="0" applyNumberFormat="1" applyFont="1" applyFill="1" applyBorder="1" applyAlignment="1">
      <alignment vertical="center"/>
    </xf>
    <xf numFmtId="0" fontId="34" fillId="5" borderId="0" xfId="0" applyFont="1" applyFill="1" applyBorder="1" applyAlignment="1">
      <alignment vertical="center"/>
    </xf>
    <xf numFmtId="4" fontId="33" fillId="5" borderId="0" xfId="0" applyNumberFormat="1" applyFont="1" applyFill="1" applyBorder="1" applyAlignment="1">
      <alignment vertical="center"/>
    </xf>
    <xf numFmtId="0" fontId="45" fillId="5" borderId="8" xfId="0" applyFont="1" applyFill="1" applyBorder="1" applyAlignment="1">
      <alignment vertical="center"/>
    </xf>
    <xf numFmtId="0" fontId="0" fillId="0" borderId="49" xfId="0" applyBorder="1" applyAlignment="1">
      <alignment vertical="center"/>
    </xf>
    <xf numFmtId="0" fontId="0" fillId="0" borderId="0" xfId="0" applyBorder="1" applyAlignment="1">
      <alignment vertical="center"/>
    </xf>
    <xf numFmtId="0" fontId="0" fillId="0" borderId="37" xfId="0" applyBorder="1" applyAlignment="1">
      <alignment vertical="center"/>
    </xf>
    <xf numFmtId="0" fontId="0" fillId="5" borderId="13" xfId="0" applyFill="1" applyBorder="1" applyAlignment="1">
      <alignment vertical="center"/>
    </xf>
    <xf numFmtId="176" fontId="11" fillId="6" borderId="12" xfId="6" applyNumberFormat="1" applyFont="1" applyFill="1" applyBorder="1" applyProtection="1"/>
    <xf numFmtId="176" fontId="11" fillId="6" borderId="8" xfId="6" applyNumberFormat="1" applyFont="1" applyFill="1" applyBorder="1" applyProtection="1"/>
    <xf numFmtId="176" fontId="11" fillId="6" borderId="9" xfId="6" applyNumberFormat="1" applyFont="1" applyFill="1" applyBorder="1" applyProtection="1"/>
    <xf numFmtId="37" fontId="46" fillId="5" borderId="0" xfId="11" applyNumberFormat="1" applyFont="1" applyFill="1"/>
    <xf numFmtId="190" fontId="46" fillId="5" borderId="0" xfId="11" applyNumberFormat="1" applyFont="1" applyFill="1"/>
    <xf numFmtId="182" fontId="46" fillId="5" borderId="0" xfId="2" applyNumberFormat="1" applyFont="1" applyFill="1"/>
    <xf numFmtId="3" fontId="46" fillId="5" borderId="0" xfId="4" applyNumberFormat="1" applyFont="1" applyFill="1"/>
    <xf numFmtId="3" fontId="46" fillId="5" borderId="13" xfId="4" applyNumberFormat="1" applyFont="1" applyFill="1" applyBorder="1"/>
    <xf numFmtId="190" fontId="46" fillId="5" borderId="13" xfId="11" applyNumberFormat="1" applyFont="1" applyFill="1" applyBorder="1"/>
    <xf numFmtId="182" fontId="46" fillId="5" borderId="13" xfId="2" applyNumberFormat="1" applyFont="1" applyFill="1" applyBorder="1"/>
    <xf numFmtId="37" fontId="46" fillId="5" borderId="10" xfId="11" applyNumberFormat="1" applyFont="1" applyFill="1" applyBorder="1"/>
    <xf numFmtId="190" fontId="46" fillId="5" borderId="10" xfId="11" applyNumberFormat="1" applyFont="1" applyFill="1" applyBorder="1"/>
    <xf numFmtId="182" fontId="46" fillId="5" borderId="10" xfId="2" applyNumberFormat="1" applyFont="1" applyFill="1" applyBorder="1"/>
    <xf numFmtId="37" fontId="46" fillId="5" borderId="0" xfId="11" applyNumberFormat="1" applyFont="1" applyFill="1" applyBorder="1"/>
    <xf numFmtId="190" fontId="46" fillId="5" borderId="0" xfId="11" applyNumberFormat="1" applyFont="1" applyFill="1" applyBorder="1"/>
    <xf numFmtId="182" fontId="46" fillId="5" borderId="0" xfId="2" applyNumberFormat="1" applyFont="1" applyFill="1" applyBorder="1"/>
    <xf numFmtId="192" fontId="11" fillId="3" borderId="0" xfId="2" applyNumberFormat="1" applyFont="1" applyFill="1" applyBorder="1"/>
    <xf numFmtId="182" fontId="11" fillId="5" borderId="0" xfId="2" applyNumberFormat="1" applyFont="1" applyFill="1" applyBorder="1" applyProtection="1"/>
    <xf numFmtId="37" fontId="46" fillId="5" borderId="13" xfId="11" applyNumberFormat="1" applyFont="1" applyFill="1" applyBorder="1"/>
    <xf numFmtId="192" fontId="11" fillId="3" borderId="13" xfId="2" applyNumberFormat="1" applyFont="1" applyFill="1" applyBorder="1"/>
    <xf numFmtId="192" fontId="11" fillId="0" borderId="13" xfId="11" applyNumberFormat="1" applyFont="1" applyBorder="1"/>
    <xf numFmtId="192" fontId="11" fillId="3" borderId="10" xfId="2" applyNumberFormat="1" applyFont="1" applyFill="1" applyBorder="1"/>
    <xf numFmtId="192" fontId="11" fillId="0" borderId="10" xfId="11" applyNumberFormat="1" applyFont="1" applyBorder="1"/>
    <xf numFmtId="0" fontId="11" fillId="5" borderId="13" xfId="11" applyFont="1" applyFill="1" applyBorder="1"/>
    <xf numFmtId="0" fontId="11" fillId="5" borderId="13" xfId="11" applyFont="1" applyFill="1" applyBorder="1" applyAlignment="1">
      <alignment horizontal="center"/>
    </xf>
    <xf numFmtId="0" fontId="11" fillId="5" borderId="13" xfId="10" applyFont="1" applyFill="1" applyBorder="1" applyAlignment="1">
      <alignment horizontal="center"/>
    </xf>
    <xf numFmtId="0" fontId="11" fillId="5" borderId="0" xfId="11" applyFont="1" applyFill="1" applyBorder="1"/>
    <xf numFmtId="0" fontId="11" fillId="5" borderId="0" xfId="11" applyFont="1" applyFill="1" applyBorder="1" applyAlignment="1">
      <alignment horizontal="center"/>
    </xf>
    <xf numFmtId="0" fontId="11" fillId="5" borderId="10" xfId="11" applyFont="1" applyFill="1" applyBorder="1"/>
    <xf numFmtId="0" fontId="11" fillId="5" borderId="10" xfId="11" applyFont="1" applyFill="1" applyBorder="1" applyAlignment="1">
      <alignment horizontal="center"/>
    </xf>
    <xf numFmtId="0" fontId="0" fillId="0" borderId="0" xfId="0" applyFont="1" applyAlignment="1">
      <alignment vertical="center"/>
    </xf>
    <xf numFmtId="0" fontId="0" fillId="0" borderId="19" xfId="0" applyFont="1" applyBorder="1" applyAlignment="1">
      <alignment vertical="center"/>
    </xf>
    <xf numFmtId="0" fontId="0" fillId="0" borderId="0" xfId="0" applyFont="1" applyBorder="1" applyAlignment="1">
      <alignment vertical="center"/>
    </xf>
    <xf numFmtId="0" fontId="45" fillId="0" borderId="0" xfId="0" applyFont="1" applyAlignment="1">
      <alignment vertical="center"/>
    </xf>
    <xf numFmtId="0" fontId="45" fillId="5" borderId="0" xfId="0" applyFont="1" applyFill="1" applyAlignment="1">
      <alignment vertical="center"/>
    </xf>
    <xf numFmtId="0" fontId="31" fillId="0" borderId="28" xfId="7" applyFont="1" applyBorder="1" applyAlignment="1" applyProtection="1">
      <alignment horizontal="center" vertical="center"/>
    </xf>
    <xf numFmtId="0" fontId="31" fillId="0" borderId="27" xfId="7" applyFont="1" applyBorder="1" applyAlignment="1" applyProtection="1">
      <alignment horizontal="center" vertical="center"/>
    </xf>
    <xf numFmtId="0" fontId="31" fillId="0" borderId="27" xfId="7" applyFont="1" applyFill="1" applyBorder="1" applyAlignment="1" applyProtection="1">
      <alignment horizontal="center" vertical="center"/>
    </xf>
    <xf numFmtId="0" fontId="47" fillId="0" borderId="19" xfId="0" applyFont="1" applyBorder="1" applyAlignment="1">
      <alignment horizontal="center" vertical="center"/>
    </xf>
    <xf numFmtId="0" fontId="0" fillId="0" borderId="19" xfId="0" applyFont="1" applyBorder="1" applyAlignment="1">
      <alignment horizontal="right" vertical="center"/>
    </xf>
    <xf numFmtId="0" fontId="31" fillId="0" borderId="23" xfId="7" quotePrefix="1" applyFont="1" applyBorder="1" applyAlignment="1" applyProtection="1">
      <alignment horizontal="right" vertical="center"/>
    </xf>
    <xf numFmtId="40" fontId="0" fillId="0" borderId="0" xfId="2" applyNumberFormat="1" applyFont="1" applyFill="1" applyBorder="1" applyAlignment="1"/>
    <xf numFmtId="40" fontId="31" fillId="0" borderId="0" xfId="2" applyNumberFormat="1" applyFont="1" applyFill="1" applyBorder="1" applyAlignment="1">
      <alignment vertical="center"/>
    </xf>
    <xf numFmtId="0" fontId="49" fillId="0" borderId="0" xfId="0" applyFont="1" applyAlignment="1">
      <alignment horizontal="centerContinuous" vertical="center"/>
    </xf>
    <xf numFmtId="0" fontId="50" fillId="0" borderId="0" xfId="0" applyFont="1" applyAlignment="1">
      <alignment horizontal="left" vertical="center"/>
    </xf>
    <xf numFmtId="0" fontId="51" fillId="0" borderId="0" xfId="0" applyFont="1" applyAlignment="1">
      <alignment horizontal="centerContinuous" vertical="center"/>
    </xf>
    <xf numFmtId="0" fontId="52" fillId="0" borderId="0" xfId="0" applyFont="1" applyAlignment="1"/>
    <xf numFmtId="0" fontId="52" fillId="0" borderId="0" xfId="0" applyFont="1" applyAlignment="1">
      <alignment vertical="center"/>
    </xf>
    <xf numFmtId="0" fontId="33" fillId="0" borderId="0" xfId="0" applyFont="1" applyAlignment="1">
      <alignment horizontal="right"/>
    </xf>
    <xf numFmtId="0" fontId="33" fillId="0" borderId="29" xfId="0" applyFont="1" applyBorder="1" applyAlignment="1">
      <alignment vertical="center"/>
    </xf>
    <xf numFmtId="0" fontId="33" fillId="0" borderId="16" xfId="0" applyFont="1" applyBorder="1" applyAlignment="1">
      <alignment horizontal="center" vertical="center" wrapText="1"/>
    </xf>
    <xf numFmtId="0" fontId="33" fillId="0" borderId="16" xfId="0" applyFont="1" applyBorder="1" applyAlignment="1">
      <alignment vertical="center"/>
    </xf>
    <xf numFmtId="0" fontId="33" fillId="0" borderId="55" xfId="0" applyFont="1" applyBorder="1" applyAlignment="1">
      <alignment vertical="center"/>
    </xf>
    <xf numFmtId="0" fontId="33" fillId="0" borderId="30" xfId="0" applyFont="1" applyBorder="1" applyAlignment="1">
      <alignment horizontal="center" vertical="center"/>
    </xf>
    <xf numFmtId="0" fontId="33" fillId="0" borderId="0" xfId="0" applyFont="1" applyBorder="1" applyAlignment="1">
      <alignment horizontal="center" vertical="center" wrapText="1"/>
    </xf>
    <xf numFmtId="0" fontId="33" fillId="0" borderId="32" xfId="0" applyFont="1" applyBorder="1" applyAlignment="1">
      <alignment vertical="center"/>
    </xf>
    <xf numFmtId="0" fontId="33" fillId="0" borderId="19" xfId="0" applyFont="1" applyBorder="1" applyAlignment="1">
      <alignment horizontal="center" vertical="center" wrapText="1"/>
    </xf>
    <xf numFmtId="0" fontId="33" fillId="7" borderId="41" xfId="0" applyFont="1" applyFill="1" applyBorder="1" applyAlignment="1">
      <alignment horizontal="center" vertical="center"/>
    </xf>
    <xf numFmtId="0" fontId="33" fillId="7" borderId="44" xfId="0" applyFont="1" applyFill="1" applyBorder="1" applyAlignment="1">
      <alignment horizontal="center" vertical="center"/>
    </xf>
    <xf numFmtId="0" fontId="31" fillId="0" borderId="25" xfId="7" quotePrefix="1" applyFont="1" applyBorder="1" applyAlignment="1" applyProtection="1">
      <alignment horizontal="right" vertical="center"/>
    </xf>
    <xf numFmtId="40" fontId="0" fillId="0" borderId="10" xfId="2" applyNumberFormat="1" applyFont="1" applyFill="1" applyBorder="1" applyAlignment="1"/>
    <xf numFmtId="186" fontId="33" fillId="0" borderId="62" xfId="0" applyNumberFormat="1" applyFont="1" applyBorder="1" applyAlignment="1">
      <alignment vertical="center"/>
    </xf>
    <xf numFmtId="0" fontId="33" fillId="0" borderId="62" xfId="0" applyFont="1" applyBorder="1" applyAlignment="1">
      <alignment horizontal="center" vertical="center"/>
    </xf>
    <xf numFmtId="40" fontId="31" fillId="0" borderId="13" xfId="2" applyNumberFormat="1" applyFont="1" applyFill="1" applyBorder="1" applyAlignment="1">
      <alignment vertical="center"/>
    </xf>
    <xf numFmtId="40" fontId="0" fillId="0" borderId="13" xfId="2" applyNumberFormat="1" applyFont="1" applyFill="1" applyBorder="1" applyAlignment="1"/>
    <xf numFmtId="55" fontId="33" fillId="6" borderId="63" xfId="0" applyNumberFormat="1" applyFont="1" applyFill="1" applyBorder="1" applyAlignment="1">
      <alignment horizontal="distributed" vertical="center" justifyLastLine="1"/>
    </xf>
    <xf numFmtId="2" fontId="33" fillId="6" borderId="19" xfId="0" applyNumberFormat="1" applyFont="1" applyFill="1" applyBorder="1" applyAlignment="1"/>
    <xf numFmtId="0" fontId="52" fillId="0" borderId="0" xfId="0" applyFont="1" applyFill="1" applyBorder="1" applyAlignment="1"/>
    <xf numFmtId="2" fontId="33" fillId="0" borderId="0" xfId="0" applyNumberFormat="1" applyFont="1" applyFill="1" applyBorder="1" applyAlignment="1"/>
    <xf numFmtId="0" fontId="34" fillId="0" borderId="0" xfId="0" applyFont="1" applyFill="1" applyBorder="1" applyAlignment="1">
      <alignment horizontal="right"/>
    </xf>
    <xf numFmtId="185" fontId="33" fillId="5" borderId="0" xfId="0" applyNumberFormat="1" applyFont="1" applyFill="1" applyBorder="1" applyAlignment="1">
      <alignment horizontal="center"/>
    </xf>
    <xf numFmtId="55" fontId="33" fillId="0" borderId="0" xfId="0" applyNumberFormat="1" applyFont="1" applyAlignment="1">
      <alignment horizontal="left" vertical="center"/>
    </xf>
    <xf numFmtId="0" fontId="33" fillId="7" borderId="0" xfId="0" applyFont="1" applyFill="1" applyAlignment="1">
      <alignment horizontal="right"/>
    </xf>
    <xf numFmtId="55" fontId="33" fillId="7" borderId="64" xfId="0" applyNumberFormat="1" applyFont="1" applyFill="1" applyBorder="1" applyAlignment="1">
      <alignment horizontal="center" vertical="center"/>
    </xf>
    <xf numFmtId="0" fontId="33" fillId="0" borderId="45" xfId="0" applyFont="1" applyBorder="1" applyAlignment="1">
      <alignment horizontal="center" vertical="center"/>
    </xf>
    <xf numFmtId="0" fontId="33" fillId="0" borderId="15" xfId="0" applyFont="1" applyBorder="1" applyAlignment="1">
      <alignment horizontal="center" vertical="center"/>
    </xf>
    <xf numFmtId="0" fontId="33" fillId="0" borderId="56" xfId="0" applyFont="1" applyBorder="1" applyAlignment="1">
      <alignment horizontal="center" vertical="center"/>
    </xf>
    <xf numFmtId="55" fontId="33" fillId="0" borderId="57" xfId="0" applyNumberFormat="1" applyFont="1" applyBorder="1" applyAlignment="1">
      <alignment horizontal="distributed" vertical="center" justifyLastLine="1"/>
    </xf>
    <xf numFmtId="186" fontId="31" fillId="0" borderId="65" xfId="0" applyNumberFormat="1" applyFont="1" applyBorder="1" applyAlignment="1"/>
    <xf numFmtId="186" fontId="33" fillId="0" borderId="59" xfId="1" applyNumberFormat="1" applyFont="1" applyBorder="1" applyAlignment="1"/>
    <xf numFmtId="186" fontId="33" fillId="0" borderId="58" xfId="0" applyNumberFormat="1" applyFont="1" applyBorder="1" applyAlignment="1"/>
    <xf numFmtId="0" fontId="33" fillId="0" borderId="0" xfId="0" applyFont="1" applyFill="1" applyBorder="1" applyAlignment="1">
      <alignment horizontal="center" vertical="center"/>
    </xf>
    <xf numFmtId="55" fontId="33" fillId="0" borderId="17" xfId="0" applyNumberFormat="1" applyFont="1" applyBorder="1" applyAlignment="1">
      <alignment horizontal="distributed" vertical="center" justifyLastLine="1"/>
    </xf>
    <xf numFmtId="186" fontId="31" fillId="0" borderId="47" xfId="0" applyNumberFormat="1" applyFont="1" applyBorder="1" applyAlignment="1"/>
    <xf numFmtId="186" fontId="33" fillId="0" borderId="9" xfId="1" applyNumberFormat="1" applyFont="1" applyBorder="1" applyAlignment="1"/>
    <xf numFmtId="186" fontId="33" fillId="0" borderId="11" xfId="0" applyNumberFormat="1" applyFont="1" applyBorder="1" applyAlignment="1"/>
    <xf numFmtId="55" fontId="33" fillId="0" borderId="48" xfId="0" applyNumberFormat="1" applyFont="1" applyBorder="1" applyAlignment="1">
      <alignment horizontal="distributed" vertical="center" justifyLastLine="1"/>
    </xf>
    <xf numFmtId="186" fontId="31" fillId="0" borderId="46" xfId="0" applyNumberFormat="1" applyFont="1" applyBorder="1" applyAlignment="1"/>
    <xf numFmtId="186" fontId="33" fillId="0" borderId="35" xfId="1" applyNumberFormat="1" applyFont="1" applyBorder="1" applyAlignment="1"/>
    <xf numFmtId="186" fontId="33" fillId="0" borderId="51" xfId="0" applyNumberFormat="1" applyFont="1" applyBorder="1" applyAlignment="1"/>
    <xf numFmtId="186" fontId="33" fillId="0" borderId="35" xfId="1" applyNumberFormat="1" applyFont="1" applyBorder="1" applyAlignment="1">
      <alignment vertical="center"/>
    </xf>
    <xf numFmtId="186" fontId="33" fillId="0" borderId="51" xfId="0" applyNumberFormat="1" applyFont="1" applyBorder="1" applyAlignment="1">
      <alignment vertical="center"/>
    </xf>
    <xf numFmtId="55" fontId="33" fillId="0" borderId="3" xfId="0" applyNumberFormat="1" applyFont="1" applyBorder="1" applyAlignment="1">
      <alignment horizontal="distributed" vertical="center" justifyLastLine="1"/>
    </xf>
    <xf numFmtId="186" fontId="31" fillId="0" borderId="3" xfId="0" applyNumberFormat="1" applyFont="1" applyBorder="1" applyAlignment="1"/>
    <xf numFmtId="186" fontId="31" fillId="0" borderId="35" xfId="0" applyNumberFormat="1" applyFont="1" applyBorder="1" applyAlignment="1"/>
    <xf numFmtId="186" fontId="31" fillId="0" borderId="4" xfId="0" applyNumberFormat="1" applyFont="1" applyBorder="1" applyAlignment="1"/>
    <xf numFmtId="55" fontId="33" fillId="0" borderId="66" xfId="0" applyNumberFormat="1" applyFont="1" applyBorder="1" applyAlignment="1">
      <alignment horizontal="distributed" vertical="center" justifyLastLine="1"/>
    </xf>
    <xf numFmtId="186" fontId="31" fillId="5" borderId="40" xfId="0" applyNumberFormat="1" applyFont="1" applyFill="1" applyBorder="1" applyAlignment="1"/>
    <xf numFmtId="186" fontId="31" fillId="5" borderId="41" xfId="0" applyNumberFormat="1" applyFont="1" applyFill="1" applyBorder="1" applyAlignment="1"/>
    <xf numFmtId="186" fontId="31" fillId="5" borderId="44" xfId="0" applyNumberFormat="1" applyFont="1" applyFill="1" applyBorder="1" applyAlignment="1"/>
    <xf numFmtId="0" fontId="31" fillId="0" borderId="23" xfId="7" applyFont="1" applyFill="1" applyBorder="1" applyAlignment="1" applyProtection="1">
      <alignment horizontal="right" vertical="center"/>
    </xf>
    <xf numFmtId="40" fontId="31" fillId="0" borderId="10" xfId="2" applyNumberFormat="1" applyFont="1" applyFill="1" applyBorder="1" applyAlignment="1">
      <alignment vertical="center"/>
    </xf>
    <xf numFmtId="0" fontId="33" fillId="0" borderId="0" xfId="0" applyFont="1" applyBorder="1" applyAlignment="1">
      <alignment horizontal="center" vertical="center"/>
    </xf>
    <xf numFmtId="0" fontId="31" fillId="5" borderId="23" xfId="7" quotePrefix="1" applyFont="1" applyFill="1" applyBorder="1" applyAlignment="1" applyProtection="1">
      <alignment horizontal="right" vertical="center"/>
    </xf>
    <xf numFmtId="0" fontId="31" fillId="5" borderId="26" xfId="0" applyFont="1" applyFill="1" applyBorder="1" applyAlignment="1">
      <alignment horizontal="center" vertical="center"/>
    </xf>
    <xf numFmtId="0" fontId="31" fillId="5" borderId="27" xfId="0" applyFont="1" applyFill="1" applyBorder="1" applyAlignment="1">
      <alignment horizontal="center" vertical="center"/>
    </xf>
    <xf numFmtId="0" fontId="31" fillId="5" borderId="20" xfId="0" applyFont="1" applyFill="1" applyBorder="1" applyAlignment="1">
      <alignment vertical="center"/>
    </xf>
    <xf numFmtId="0" fontId="31" fillId="5" borderId="21" xfId="0" applyFont="1" applyFill="1" applyBorder="1" applyAlignment="1">
      <alignment vertical="center"/>
    </xf>
    <xf numFmtId="0" fontId="31" fillId="5" borderId="28" xfId="0" applyFont="1" applyFill="1" applyBorder="1" applyAlignment="1">
      <alignment vertical="center"/>
    </xf>
    <xf numFmtId="0" fontId="43" fillId="0" borderId="0" xfId="0" applyFont="1" applyBorder="1" applyAlignment="1">
      <alignment horizontal="center"/>
    </xf>
    <xf numFmtId="0" fontId="0" fillId="0" borderId="0" xfId="0" applyFont="1" applyBorder="1" applyAlignment="1">
      <alignment horizontal="left" vertical="center"/>
    </xf>
    <xf numFmtId="0" fontId="53" fillId="0" borderId="0" xfId="0" applyNumberFormat="1" applyFont="1" applyBorder="1" applyAlignment="1">
      <alignment horizontal="center" vertical="center"/>
    </xf>
    <xf numFmtId="0" fontId="31" fillId="0" borderId="21" xfId="7" quotePrefix="1" applyFont="1" applyBorder="1" applyAlignment="1" applyProtection="1">
      <alignment horizontal="right" vertical="center"/>
    </xf>
    <xf numFmtId="40" fontId="31" fillId="5" borderId="0" xfId="2" applyNumberFormat="1" applyFont="1" applyFill="1" applyBorder="1" applyAlignment="1">
      <alignment vertical="center"/>
    </xf>
    <xf numFmtId="40" fontId="31" fillId="5" borderId="10" xfId="2" applyNumberFormat="1" applyFont="1" applyFill="1" applyBorder="1" applyAlignment="1">
      <alignment vertical="center"/>
    </xf>
    <xf numFmtId="0" fontId="0" fillId="0" borderId="10" xfId="0" applyFont="1" applyBorder="1" applyAlignment="1">
      <alignment vertical="center"/>
    </xf>
    <xf numFmtId="2" fontId="0" fillId="0" borderId="0" xfId="0" applyNumberFormat="1" applyAlignment="1"/>
    <xf numFmtId="14" fontId="54" fillId="6" borderId="0" xfId="0" applyNumberFormat="1" applyFont="1" applyFill="1" applyAlignment="1">
      <alignment vertical="center"/>
    </xf>
    <xf numFmtId="185" fontId="38" fillId="5" borderId="30" xfId="0" applyNumberFormat="1" applyFont="1" applyFill="1" applyBorder="1" applyAlignment="1"/>
    <xf numFmtId="2" fontId="0" fillId="0" borderId="0" xfId="0" applyNumberFormat="1" applyBorder="1" applyAlignment="1"/>
    <xf numFmtId="0" fontId="0" fillId="5" borderId="22" xfId="0" applyFill="1" applyBorder="1" applyAlignment="1"/>
    <xf numFmtId="186" fontId="38" fillId="7" borderId="1" xfId="2" applyNumberFormat="1" applyFont="1" applyFill="1" applyBorder="1" applyAlignment="1"/>
    <xf numFmtId="0" fontId="31" fillId="5" borderId="53" xfId="0" applyFont="1" applyFill="1" applyBorder="1" applyAlignment="1"/>
    <xf numFmtId="185" fontId="38" fillId="7" borderId="38" xfId="0" applyNumberFormat="1" applyFont="1" applyFill="1" applyBorder="1" applyAlignment="1"/>
    <xf numFmtId="2" fontId="0" fillId="7" borderId="10" xfId="0" applyNumberFormat="1" applyFill="1" applyBorder="1" applyAlignment="1"/>
    <xf numFmtId="0" fontId="0" fillId="5" borderId="24" xfId="0" applyFill="1" applyBorder="1" applyAlignment="1"/>
    <xf numFmtId="0" fontId="38" fillId="5" borderId="38" xfId="0" applyFont="1" applyFill="1" applyBorder="1" applyAlignment="1">
      <alignment vertical="center"/>
    </xf>
    <xf numFmtId="0" fontId="31" fillId="7" borderId="53" xfId="0" applyFont="1" applyFill="1" applyBorder="1" applyAlignment="1"/>
    <xf numFmtId="185" fontId="38" fillId="5" borderId="38" xfId="0" applyNumberFormat="1" applyFont="1" applyFill="1" applyBorder="1" applyAlignment="1"/>
    <xf numFmtId="2" fontId="0" fillId="0" borderId="10" xfId="0" applyNumberFormat="1" applyBorder="1" applyAlignment="1"/>
    <xf numFmtId="40" fontId="38" fillId="5" borderId="31" xfId="2" applyNumberFormat="1" applyFont="1" applyFill="1" applyBorder="1" applyAlignment="1">
      <alignment vertical="center"/>
    </xf>
    <xf numFmtId="0" fontId="31" fillId="5" borderId="51" xfId="0" applyFont="1" applyFill="1" applyBorder="1" applyAlignment="1"/>
    <xf numFmtId="185" fontId="38" fillId="7" borderId="30" xfId="0" applyNumberFormat="1" applyFont="1" applyFill="1" applyBorder="1" applyAlignment="1"/>
    <xf numFmtId="186" fontId="38" fillId="7" borderId="0" xfId="3" applyNumberFormat="1" applyFont="1" applyFill="1" applyBorder="1"/>
    <xf numFmtId="0" fontId="31" fillId="7" borderId="51" xfId="0" applyFont="1" applyFill="1" applyBorder="1" applyAlignment="1"/>
    <xf numFmtId="185" fontId="31" fillId="7" borderId="50" xfId="0" applyNumberFormat="1" applyFont="1" applyFill="1" applyBorder="1" applyAlignment="1"/>
    <xf numFmtId="185" fontId="31" fillId="5" borderId="30" xfId="0" applyNumberFormat="1" applyFont="1" applyFill="1" applyBorder="1" applyAlignment="1"/>
    <xf numFmtId="186" fontId="38" fillId="5" borderId="0" xfId="3" applyNumberFormat="1" applyFont="1" applyFill="1" applyBorder="1"/>
    <xf numFmtId="0" fontId="38" fillId="5" borderId="0" xfId="0" applyFont="1" applyFill="1" applyBorder="1" applyAlignment="1">
      <alignment vertical="center"/>
    </xf>
    <xf numFmtId="186" fontId="38" fillId="5" borderId="11" xfId="2" applyNumberFormat="1" applyFont="1" applyFill="1" applyBorder="1" applyAlignment="1"/>
    <xf numFmtId="185" fontId="31" fillId="5" borderId="50" xfId="0" applyNumberFormat="1" applyFont="1" applyFill="1" applyBorder="1" applyAlignment="1"/>
    <xf numFmtId="2" fontId="0" fillId="0" borderId="13" xfId="0" applyNumberFormat="1" applyBorder="1" applyAlignment="1"/>
    <xf numFmtId="2" fontId="0" fillId="5" borderId="0" xfId="0" applyNumberFormat="1" applyFill="1" applyBorder="1" applyAlignment="1"/>
    <xf numFmtId="2" fontId="0" fillId="5" borderId="10" xfId="0" applyNumberFormat="1" applyFill="1" applyBorder="1" applyAlignment="1"/>
    <xf numFmtId="2" fontId="0" fillId="5" borderId="23" xfId="0" applyNumberFormat="1" applyFill="1" applyBorder="1" applyAlignment="1"/>
    <xf numFmtId="2" fontId="0" fillId="5" borderId="13" xfId="0" applyNumberFormat="1" applyFill="1" applyBorder="1" applyAlignment="1"/>
    <xf numFmtId="186" fontId="38" fillId="5" borderId="31" xfId="2" applyNumberFormat="1" applyFont="1" applyFill="1" applyBorder="1" applyAlignment="1"/>
    <xf numFmtId="0" fontId="38" fillId="5" borderId="46" xfId="0" applyFont="1" applyFill="1" applyBorder="1" applyAlignment="1">
      <alignment horizontal="center" vertical="center"/>
    </xf>
    <xf numFmtId="2" fontId="0" fillId="5" borderId="36" xfId="0" applyNumberFormat="1" applyFill="1" applyBorder="1" applyAlignment="1"/>
    <xf numFmtId="0" fontId="38" fillId="5" borderId="36" xfId="0" applyFont="1" applyFill="1" applyBorder="1" applyAlignment="1">
      <alignment horizontal="center" vertical="center"/>
    </xf>
    <xf numFmtId="0" fontId="0" fillId="5" borderId="0" xfId="0" applyFill="1" applyBorder="1" applyAlignment="1"/>
    <xf numFmtId="0" fontId="31" fillId="5" borderId="4" xfId="0" applyFont="1" applyFill="1" applyBorder="1" applyAlignment="1">
      <alignment vertical="center"/>
    </xf>
    <xf numFmtId="2" fontId="0" fillId="5" borderId="3" xfId="0" applyNumberFormat="1" applyFill="1" applyBorder="1" applyAlignment="1"/>
    <xf numFmtId="185" fontId="38" fillId="5" borderId="32" xfId="0" applyNumberFormat="1" applyFont="1" applyFill="1" applyBorder="1" applyAlignment="1"/>
    <xf numFmtId="0" fontId="0" fillId="5" borderId="67" xfId="0" applyFill="1" applyBorder="1" applyAlignment="1"/>
    <xf numFmtId="0" fontId="0" fillId="5" borderId="0" xfId="0" applyFill="1" applyAlignment="1"/>
    <xf numFmtId="0" fontId="31" fillId="5" borderId="0" xfId="0" applyFont="1" applyFill="1" applyBorder="1" applyAlignment="1">
      <alignment vertical="center"/>
    </xf>
    <xf numFmtId="0" fontId="38" fillId="0" borderId="0" xfId="0" applyNumberFormat="1" applyFont="1" applyAlignment="1">
      <alignment vertical="center"/>
    </xf>
    <xf numFmtId="0" fontId="0" fillId="0" borderId="0" xfId="0" applyAlignment="1"/>
    <xf numFmtId="2" fontId="38" fillId="7" borderId="0" xfId="3" applyNumberFormat="1" applyFont="1" applyFill="1" applyBorder="1"/>
    <xf numFmtId="0" fontId="31" fillId="5" borderId="4" xfId="0" applyFont="1" applyFill="1" applyBorder="1" applyAlignment="1"/>
    <xf numFmtId="0" fontId="31" fillId="5" borderId="11" xfId="0" applyFont="1" applyFill="1" applyBorder="1" applyAlignment="1"/>
    <xf numFmtId="185" fontId="38" fillId="5" borderId="50" xfId="0" applyNumberFormat="1" applyFont="1" applyFill="1" applyBorder="1" applyAlignment="1"/>
    <xf numFmtId="0" fontId="31" fillId="7" borderId="4" xfId="0" applyFont="1" applyFill="1" applyBorder="1" applyAlignment="1"/>
    <xf numFmtId="185" fontId="38" fillId="0" borderId="30" xfId="0" applyNumberFormat="1" applyFont="1" applyFill="1" applyBorder="1" applyAlignment="1"/>
    <xf numFmtId="186" fontId="38" fillId="0" borderId="8" xfId="3" applyNumberFormat="1" applyFont="1" applyFill="1" applyBorder="1"/>
    <xf numFmtId="0" fontId="31" fillId="5" borderId="39" xfId="0" applyFont="1" applyFill="1" applyBorder="1" applyAlignment="1"/>
    <xf numFmtId="185" fontId="38" fillId="8" borderId="30" xfId="0" applyNumberFormat="1" applyFont="1" applyFill="1" applyBorder="1" applyAlignment="1"/>
    <xf numFmtId="185" fontId="38" fillId="8" borderId="38" xfId="0" applyNumberFormat="1" applyFont="1" applyFill="1" applyBorder="1" applyAlignment="1"/>
    <xf numFmtId="185" fontId="31" fillId="8" borderId="12" xfId="0" applyNumberFormat="1" applyFont="1" applyFill="1" applyBorder="1" applyAlignment="1"/>
    <xf numFmtId="185" fontId="31" fillId="8" borderId="8" xfId="0" applyNumberFormat="1" applyFont="1" applyFill="1" applyBorder="1" applyAlignment="1"/>
    <xf numFmtId="0" fontId="31" fillId="8" borderId="0" xfId="0" applyFont="1" applyFill="1" applyBorder="1" applyAlignment="1">
      <alignment vertical="center"/>
    </xf>
    <xf numFmtId="185" fontId="38" fillId="8" borderId="8" xfId="0" applyNumberFormat="1" applyFont="1" applyFill="1" applyBorder="1" applyAlignment="1"/>
    <xf numFmtId="185" fontId="38" fillId="8" borderId="9" xfId="0" applyNumberFormat="1" applyFont="1" applyFill="1" applyBorder="1" applyAlignment="1"/>
    <xf numFmtId="186" fontId="31" fillId="5" borderId="13" xfId="3" applyNumberFormat="1" applyFont="1" applyFill="1" applyBorder="1"/>
    <xf numFmtId="186" fontId="31" fillId="5" borderId="0" xfId="3" applyNumberFormat="1" applyFont="1" applyFill="1" applyBorder="1"/>
    <xf numFmtId="0" fontId="32" fillId="5" borderId="0" xfId="0" applyFont="1" applyFill="1" applyAlignment="1"/>
    <xf numFmtId="0" fontId="31" fillId="5" borderId="0" xfId="0" applyFont="1" applyFill="1" applyAlignment="1"/>
    <xf numFmtId="0" fontId="31" fillId="0" borderId="0" xfId="0" applyFont="1" applyAlignment="1"/>
    <xf numFmtId="0" fontId="31" fillId="5" borderId="16" xfId="0" applyFont="1" applyFill="1" applyBorder="1" applyAlignment="1"/>
    <xf numFmtId="0" fontId="31" fillId="0" borderId="0" xfId="0" applyFont="1" applyBorder="1" applyAlignment="1"/>
    <xf numFmtId="0" fontId="32" fillId="0" borderId="0" xfId="0" applyFont="1" applyBorder="1" applyAlignment="1"/>
    <xf numFmtId="0" fontId="31" fillId="5" borderId="32" xfId="0" applyFont="1" applyFill="1" applyBorder="1" applyAlignment="1"/>
    <xf numFmtId="0" fontId="45" fillId="5" borderId="19" xfId="0" applyFont="1" applyFill="1" applyBorder="1" applyAlignment="1">
      <alignment horizontal="center" vertical="center"/>
    </xf>
    <xf numFmtId="0" fontId="0" fillId="5" borderId="19" xfId="0" applyFill="1" applyBorder="1" applyAlignment="1">
      <alignment wrapText="1"/>
    </xf>
    <xf numFmtId="0" fontId="31" fillId="5" borderId="6" xfId="0" applyFont="1" applyFill="1" applyBorder="1" applyAlignment="1"/>
    <xf numFmtId="40" fontId="31" fillId="5" borderId="13" xfId="2" applyNumberFormat="1" applyFont="1" applyFill="1" applyBorder="1" applyAlignment="1"/>
    <xf numFmtId="0" fontId="31" fillId="0" borderId="10" xfId="0" applyFont="1" applyBorder="1" applyAlignment="1"/>
    <xf numFmtId="0" fontId="31" fillId="0" borderId="27" xfId="0" applyFont="1" applyFill="1" applyBorder="1" applyAlignment="1"/>
    <xf numFmtId="182" fontId="31" fillId="0" borderId="27" xfId="2" applyNumberFormat="1" applyFont="1" applyBorder="1" applyAlignment="1"/>
    <xf numFmtId="185" fontId="31" fillId="5" borderId="38" xfId="0" applyNumberFormat="1" applyFont="1" applyFill="1" applyBorder="1" applyAlignment="1"/>
    <xf numFmtId="40" fontId="31" fillId="5" borderId="10" xfId="2" applyNumberFormat="1" applyFont="1" applyFill="1" applyBorder="1" applyAlignment="1"/>
    <xf numFmtId="55" fontId="31" fillId="5" borderId="10" xfId="0" applyNumberFormat="1" applyFont="1" applyFill="1" applyBorder="1" applyAlignment="1"/>
    <xf numFmtId="40" fontId="31" fillId="5" borderId="21" xfId="2" applyNumberFormat="1" applyFont="1" applyFill="1" applyBorder="1" applyAlignment="1"/>
    <xf numFmtId="40" fontId="31" fillId="5" borderId="23" xfId="2" applyNumberFormat="1" applyFont="1" applyFill="1" applyBorder="1" applyAlignment="1"/>
    <xf numFmtId="40" fontId="31" fillId="5" borderId="25" xfId="2" applyNumberFormat="1" applyFont="1" applyFill="1" applyBorder="1" applyAlignment="1"/>
    <xf numFmtId="185" fontId="31" fillId="5" borderId="32" xfId="0" applyNumberFormat="1" applyFont="1" applyFill="1" applyBorder="1" applyAlignment="1"/>
    <xf numFmtId="40" fontId="31" fillId="5" borderId="34" xfId="2" applyNumberFormat="1" applyFont="1" applyFill="1" applyBorder="1" applyAlignment="1"/>
    <xf numFmtId="0" fontId="27" fillId="0" borderId="0" xfId="0" applyFont="1"/>
    <xf numFmtId="49" fontId="27" fillId="0" borderId="0" xfId="0" applyNumberFormat="1" applyFont="1" applyAlignment="1">
      <alignment horizontal="center"/>
    </xf>
    <xf numFmtId="0" fontId="27" fillId="0" borderId="0" xfId="0" applyFont="1" applyAlignment="1">
      <alignment horizontal="center"/>
    </xf>
    <xf numFmtId="0" fontId="27" fillId="0" borderId="0" xfId="0" applyFont="1" applyBorder="1" applyAlignment="1">
      <alignment horizontal="center"/>
    </xf>
    <xf numFmtId="0" fontId="27" fillId="0" borderId="23" xfId="0" applyFont="1" applyBorder="1" applyAlignment="1">
      <alignment horizontal="center"/>
    </xf>
    <xf numFmtId="0" fontId="27" fillId="2" borderId="22" xfId="0" applyFont="1" applyFill="1" applyBorder="1" applyAlignment="1">
      <alignment horizontal="center"/>
    </xf>
    <xf numFmtId="0" fontId="27" fillId="2" borderId="0" xfId="0" applyFont="1" applyFill="1" applyBorder="1" applyAlignment="1">
      <alignment horizontal="center"/>
    </xf>
    <xf numFmtId="0" fontId="27" fillId="4" borderId="0" xfId="0" applyFont="1" applyFill="1" applyBorder="1" applyAlignment="1">
      <alignment horizontal="center"/>
    </xf>
    <xf numFmtId="0" fontId="27" fillId="3" borderId="0" xfId="0" applyFont="1" applyFill="1" applyAlignment="1">
      <alignment horizontal="center"/>
    </xf>
    <xf numFmtId="0" fontId="27" fillId="3" borderId="22" xfId="0" applyFont="1" applyFill="1" applyBorder="1" applyAlignment="1">
      <alignment horizontal="center"/>
    </xf>
    <xf numFmtId="0" fontId="27" fillId="0" borderId="0" xfId="0" quotePrefix="1" applyFont="1" applyAlignment="1">
      <alignment horizontal="center"/>
    </xf>
    <xf numFmtId="176" fontId="27" fillId="0" borderId="0" xfId="0" applyNumberFormat="1" applyFont="1" applyBorder="1"/>
    <xf numFmtId="180" fontId="27" fillId="4" borderId="0" xfId="0" applyNumberFormat="1" applyFont="1" applyFill="1" applyBorder="1"/>
    <xf numFmtId="181" fontId="27" fillId="4" borderId="0" xfId="0" applyNumberFormat="1" applyFont="1" applyFill="1" applyBorder="1"/>
    <xf numFmtId="180" fontId="27" fillId="3" borderId="0" xfId="0" applyNumberFormat="1" applyFont="1" applyFill="1" applyBorder="1"/>
    <xf numFmtId="49" fontId="27" fillId="0" borderId="0" xfId="0" applyNumberFormat="1" applyFont="1" applyAlignment="1">
      <alignment horizontal="center" wrapText="1"/>
    </xf>
    <xf numFmtId="0" fontId="27" fillId="0" borderId="0" xfId="0" quotePrefix="1" applyFont="1" applyBorder="1" applyAlignment="1">
      <alignment horizontal="center"/>
    </xf>
    <xf numFmtId="0" fontId="27" fillId="0" borderId="23" xfId="0" quotePrefix="1" applyFont="1" applyBorder="1" applyAlignment="1">
      <alignment horizontal="center"/>
    </xf>
    <xf numFmtId="180" fontId="27" fillId="2" borderId="0" xfId="0" applyNumberFormat="1" applyFont="1" applyFill="1" applyBorder="1"/>
    <xf numFmtId="0" fontId="27" fillId="0" borderId="0" xfId="0" applyFont="1" applyBorder="1"/>
    <xf numFmtId="49" fontId="27" fillId="0" borderId="0" xfId="0" applyNumberFormat="1" applyFont="1" applyBorder="1" applyAlignment="1">
      <alignment horizontal="center" wrapText="1"/>
    </xf>
    <xf numFmtId="49" fontId="27" fillId="0" borderId="0" xfId="0" applyNumberFormat="1" applyFont="1" applyBorder="1" applyAlignment="1">
      <alignment horizontal="center"/>
    </xf>
    <xf numFmtId="0" fontId="27" fillId="4" borderId="0" xfId="0" applyFont="1" applyFill="1"/>
    <xf numFmtId="0" fontId="27" fillId="3" borderId="0" xfId="0" applyFont="1" applyFill="1"/>
    <xf numFmtId="0" fontId="0" fillId="0" borderId="22" xfId="0" applyBorder="1" applyAlignment="1">
      <alignment vertical="center"/>
    </xf>
    <xf numFmtId="0" fontId="38" fillId="5" borderId="5" xfId="0" applyFont="1" applyFill="1" applyBorder="1" applyAlignment="1">
      <alignment horizontal="center" vertical="center"/>
    </xf>
    <xf numFmtId="0" fontId="38" fillId="5" borderId="19" xfId="0" applyFont="1" applyFill="1" applyBorder="1" applyAlignment="1">
      <alignment horizontal="center" vertical="center"/>
    </xf>
    <xf numFmtId="0" fontId="39" fillId="5" borderId="19" xfId="0" applyFont="1" applyFill="1" applyBorder="1" applyAlignment="1">
      <alignment horizontal="center" vertical="center"/>
    </xf>
    <xf numFmtId="0" fontId="38" fillId="5" borderId="29" xfId="0" applyFont="1" applyFill="1" applyBorder="1" applyAlignment="1">
      <alignment horizontal="center" vertical="center"/>
    </xf>
    <xf numFmtId="0" fontId="38" fillId="5" borderId="32" xfId="0" applyFont="1" applyFill="1" applyBorder="1" applyAlignment="1">
      <alignment horizontal="center" vertical="center"/>
    </xf>
    <xf numFmtId="49" fontId="12" fillId="6" borderId="41" xfId="0" applyNumberFormat="1" applyFont="1" applyFill="1" applyBorder="1" applyAlignment="1" applyProtection="1">
      <alignment horizontal="center" shrinkToFit="1"/>
      <protection locked="0"/>
    </xf>
    <xf numFmtId="184" fontId="12" fillId="6" borderId="42" xfId="0" applyNumberFormat="1" applyFont="1" applyFill="1" applyBorder="1" applyAlignment="1" applyProtection="1">
      <alignment horizontal="center" shrinkToFit="1"/>
      <protection locked="0"/>
    </xf>
    <xf numFmtId="184" fontId="12" fillId="6" borderId="43" xfId="0" applyNumberFormat="1" applyFont="1" applyFill="1" applyBorder="1" applyAlignment="1" applyProtection="1">
      <alignment horizontal="center" shrinkToFit="1"/>
      <protection locked="0"/>
    </xf>
    <xf numFmtId="186" fontId="38" fillId="0" borderId="23" xfId="2" applyNumberFormat="1" applyFont="1" applyBorder="1" applyAlignment="1"/>
    <xf numFmtId="0" fontId="38" fillId="0" borderId="0" xfId="0" applyFont="1" applyBorder="1" applyAlignment="1">
      <alignment horizontal="center" vertical="center"/>
    </xf>
    <xf numFmtId="40" fontId="38" fillId="5" borderId="55" xfId="2" applyNumberFormat="1" applyFont="1" applyFill="1" applyBorder="1" applyAlignment="1">
      <alignment vertical="center"/>
    </xf>
    <xf numFmtId="0" fontId="38" fillId="0" borderId="13" xfId="0" applyFont="1" applyBorder="1" applyAlignment="1">
      <alignment horizontal="center" vertical="center"/>
    </xf>
    <xf numFmtId="186" fontId="38" fillId="7" borderId="25" xfId="2" applyNumberFormat="1" applyFont="1" applyFill="1" applyBorder="1" applyAlignment="1"/>
    <xf numFmtId="0" fontId="38" fillId="7" borderId="27" xfId="0" applyFont="1" applyFill="1" applyBorder="1" applyAlignment="1">
      <alignment horizontal="center" vertical="center"/>
    </xf>
    <xf numFmtId="0" fontId="38" fillId="0" borderId="27" xfId="0" applyFont="1" applyBorder="1" applyAlignment="1">
      <alignment horizontal="center" vertical="center"/>
    </xf>
    <xf numFmtId="0" fontId="38" fillId="5" borderId="13" xfId="0" applyFont="1" applyFill="1" applyBorder="1" applyAlignment="1">
      <alignment horizontal="center" vertical="center"/>
    </xf>
    <xf numFmtId="0" fontId="38" fillId="0" borderId="10" xfId="0" applyFont="1" applyBorder="1" applyAlignment="1">
      <alignment horizontal="center" vertical="center"/>
    </xf>
    <xf numFmtId="0" fontId="38" fillId="5" borderId="27" xfId="0" applyFont="1" applyFill="1" applyBorder="1" applyAlignment="1">
      <alignment horizontal="center" vertical="center"/>
    </xf>
    <xf numFmtId="186" fontId="38" fillId="7" borderId="23" xfId="2" applyNumberFormat="1" applyFont="1" applyFill="1" applyBorder="1" applyAlignment="1"/>
    <xf numFmtId="0" fontId="31" fillId="7" borderId="10" xfId="0" applyFont="1" applyFill="1" applyBorder="1" applyAlignment="1">
      <alignment horizontal="center" vertical="center"/>
    </xf>
    <xf numFmtId="0" fontId="38" fillId="6" borderId="27" xfId="0" applyFont="1" applyFill="1" applyBorder="1" applyAlignment="1">
      <alignment horizontal="center" vertical="center"/>
    </xf>
    <xf numFmtId="0" fontId="0" fillId="6" borderId="22" xfId="0" applyFill="1" applyBorder="1" applyAlignment="1"/>
    <xf numFmtId="0" fontId="38" fillId="6" borderId="23" xfId="0" applyFont="1" applyFill="1" applyBorder="1" applyAlignment="1">
      <alignment horizontal="center" vertical="center"/>
    </xf>
    <xf numFmtId="0" fontId="0" fillId="6" borderId="0" xfId="0" applyFill="1" applyBorder="1" applyAlignment="1"/>
    <xf numFmtId="186" fontId="31" fillId="5" borderId="20" xfId="2" applyNumberFormat="1" applyFont="1" applyFill="1" applyBorder="1" applyAlignment="1"/>
    <xf numFmtId="0" fontId="38" fillId="5" borderId="50" xfId="0" applyFont="1" applyFill="1" applyBorder="1" applyAlignment="1">
      <alignment horizontal="center" vertical="center"/>
    </xf>
    <xf numFmtId="0" fontId="0" fillId="5" borderId="20" xfId="0" applyFill="1" applyBorder="1" applyAlignment="1"/>
    <xf numFmtId="0" fontId="31" fillId="5" borderId="20" xfId="0" applyFont="1" applyFill="1" applyBorder="1" applyAlignment="1">
      <alignment horizontal="center" vertical="center"/>
    </xf>
    <xf numFmtId="0" fontId="31" fillId="5" borderId="49" xfId="0" applyFont="1" applyFill="1" applyBorder="1" applyAlignment="1">
      <alignment vertical="center"/>
    </xf>
    <xf numFmtId="0" fontId="38" fillId="5" borderId="0" xfId="0" applyFont="1" applyFill="1" applyBorder="1" applyAlignment="1">
      <alignment horizontal="center" vertical="center"/>
    </xf>
    <xf numFmtId="0" fontId="31" fillId="5" borderId="22" xfId="0" applyFont="1" applyFill="1" applyBorder="1" applyAlignment="1">
      <alignment horizontal="center" vertical="center"/>
    </xf>
    <xf numFmtId="0" fontId="31" fillId="5" borderId="37" xfId="0" applyFont="1" applyFill="1" applyBorder="1" applyAlignment="1">
      <alignment vertical="center"/>
    </xf>
    <xf numFmtId="2" fontId="0" fillId="5" borderId="19" xfId="0" applyNumberFormat="1" applyFill="1" applyBorder="1" applyAlignment="1"/>
    <xf numFmtId="186" fontId="31" fillId="5" borderId="67" xfId="2" applyNumberFormat="1" applyFont="1" applyFill="1" applyBorder="1" applyAlignment="1"/>
    <xf numFmtId="40" fontId="38" fillId="5" borderId="19" xfId="2" applyNumberFormat="1" applyFont="1" applyFill="1" applyBorder="1" applyAlignment="1">
      <alignment vertical="center"/>
    </xf>
    <xf numFmtId="186" fontId="38" fillId="5" borderId="67" xfId="2" applyNumberFormat="1" applyFont="1" applyFill="1" applyBorder="1" applyAlignment="1"/>
    <xf numFmtId="0" fontId="31" fillId="5" borderId="67" xfId="0" applyFont="1" applyFill="1" applyBorder="1" applyAlignment="1">
      <alignment horizontal="center" vertical="center"/>
    </xf>
    <xf numFmtId="0" fontId="31" fillId="5" borderId="54" xfId="0" applyFont="1" applyFill="1" applyBorder="1" applyAlignment="1">
      <alignment vertical="center"/>
    </xf>
    <xf numFmtId="0" fontId="38" fillId="5" borderId="1" xfId="0" applyFont="1" applyFill="1" applyBorder="1" applyAlignment="1">
      <alignment horizontal="center" vertical="center"/>
    </xf>
    <xf numFmtId="2" fontId="0" fillId="0" borderId="3" xfId="0" applyNumberFormat="1" applyBorder="1" applyAlignment="1"/>
    <xf numFmtId="2" fontId="38" fillId="7" borderId="4" xfId="3" applyNumberFormat="1" applyFont="1" applyFill="1" applyBorder="1"/>
    <xf numFmtId="0" fontId="38" fillId="0" borderId="36" xfId="0" applyFont="1" applyBorder="1" applyAlignment="1">
      <alignment horizontal="center" vertical="center"/>
    </xf>
    <xf numFmtId="0" fontId="0" fillId="0" borderId="4" xfId="0" applyBorder="1" applyAlignment="1"/>
    <xf numFmtId="186" fontId="38" fillId="7" borderId="4" xfId="3" applyNumberFormat="1" applyFont="1" applyFill="1" applyBorder="1"/>
    <xf numFmtId="0" fontId="38" fillId="0" borderId="31" xfId="0" applyFont="1" applyBorder="1" applyAlignment="1">
      <alignment horizontal="center" vertical="center"/>
    </xf>
    <xf numFmtId="2" fontId="0" fillId="0" borderId="17" xfId="0" applyNumberFormat="1" applyBorder="1" applyAlignment="1"/>
    <xf numFmtId="186" fontId="38" fillId="7" borderId="11" xfId="3" applyNumberFormat="1" applyFont="1" applyFill="1" applyBorder="1"/>
    <xf numFmtId="0" fontId="38" fillId="0" borderId="46" xfId="0" applyFont="1" applyBorder="1" applyAlignment="1">
      <alignment horizontal="center" vertical="center"/>
    </xf>
    <xf numFmtId="200" fontId="38" fillId="0" borderId="14" xfId="2" applyNumberFormat="1" applyFont="1" applyBorder="1" applyAlignment="1"/>
    <xf numFmtId="200" fontId="38" fillId="0" borderId="4" xfId="2" applyNumberFormat="1" applyFont="1" applyBorder="1" applyAlignment="1"/>
    <xf numFmtId="200" fontId="38" fillId="0" borderId="11" xfId="2" applyNumberFormat="1" applyFont="1" applyBorder="1" applyAlignment="1"/>
    <xf numFmtId="2" fontId="60" fillId="7" borderId="3" xfId="0" applyNumberFormat="1" applyFont="1" applyFill="1" applyBorder="1" applyAlignment="1"/>
    <xf numFmtId="200" fontId="38" fillId="7" borderId="4" xfId="2" applyNumberFormat="1" applyFont="1" applyFill="1" applyBorder="1" applyAlignment="1"/>
    <xf numFmtId="0" fontId="38" fillId="7" borderId="31" xfId="0" applyFont="1" applyFill="1" applyBorder="1" applyAlignment="1">
      <alignment horizontal="center" vertical="center"/>
    </xf>
    <xf numFmtId="2" fontId="0" fillId="0" borderId="3" xfId="0" applyNumberFormat="1" applyFill="1" applyBorder="1" applyAlignment="1"/>
    <xf numFmtId="200" fontId="38" fillId="0" borderId="4" xfId="2" applyNumberFormat="1" applyFont="1" applyFill="1" applyBorder="1" applyAlignment="1"/>
    <xf numFmtId="0" fontId="38" fillId="0" borderId="31" xfId="0" applyFont="1" applyFill="1" applyBorder="1" applyAlignment="1">
      <alignment horizontal="center" vertical="center"/>
    </xf>
    <xf numFmtId="2" fontId="0" fillId="7" borderId="3" xfId="0" applyNumberFormat="1" applyFill="1" applyBorder="1" applyAlignment="1"/>
    <xf numFmtId="2" fontId="0" fillId="7" borderId="17" xfId="0" applyNumberFormat="1" applyFill="1" applyBorder="1" applyAlignment="1"/>
    <xf numFmtId="200" fontId="38" fillId="7" borderId="11" xfId="2" applyNumberFormat="1" applyFont="1" applyFill="1" applyBorder="1" applyAlignment="1"/>
    <xf numFmtId="0" fontId="38" fillId="7" borderId="46" xfId="0" applyFont="1" applyFill="1" applyBorder="1" applyAlignment="1">
      <alignment horizontal="center" vertical="center"/>
    </xf>
    <xf numFmtId="200" fontId="38" fillId="5" borderId="4" xfId="2" applyNumberFormat="1" applyFont="1" applyFill="1" applyBorder="1" applyAlignment="1"/>
    <xf numFmtId="0" fontId="38" fillId="5" borderId="31" xfId="0" applyFont="1" applyFill="1" applyBorder="1" applyAlignment="1">
      <alignment horizontal="center" vertical="center"/>
    </xf>
    <xf numFmtId="2" fontId="0" fillId="5" borderId="17" xfId="0" applyNumberFormat="1" applyFill="1" applyBorder="1" applyAlignment="1"/>
    <xf numFmtId="0" fontId="38" fillId="0" borderId="47" xfId="0" applyFont="1" applyBorder="1" applyAlignment="1">
      <alignment horizontal="center" vertical="center"/>
    </xf>
    <xf numFmtId="186" fontId="31" fillId="7" borderId="18" xfId="3" applyNumberFormat="1" applyFont="1" applyFill="1" applyBorder="1"/>
    <xf numFmtId="2" fontId="0" fillId="0" borderId="18" xfId="0" applyNumberFormat="1" applyBorder="1" applyAlignment="1"/>
    <xf numFmtId="0" fontId="0" fillId="0" borderId="11" xfId="0" applyBorder="1" applyAlignment="1"/>
    <xf numFmtId="2" fontId="0" fillId="5" borderId="18" xfId="0" applyNumberFormat="1" applyFill="1" applyBorder="1" applyAlignment="1"/>
    <xf numFmtId="0" fontId="0" fillId="5" borderId="49" xfId="0" applyFill="1" applyBorder="1" applyAlignment="1"/>
    <xf numFmtId="186" fontId="31" fillId="5" borderId="49" xfId="2" applyNumberFormat="1" applyFont="1" applyFill="1" applyBorder="1" applyAlignment="1"/>
    <xf numFmtId="186" fontId="31" fillId="5" borderId="18" xfId="2" applyNumberFormat="1" applyFont="1" applyFill="1" applyBorder="1" applyAlignment="1"/>
    <xf numFmtId="0" fontId="0" fillId="5" borderId="14" xfId="0" applyFill="1" applyBorder="1" applyAlignment="1"/>
    <xf numFmtId="40" fontId="38" fillId="0" borderId="36" xfId="2" applyNumberFormat="1" applyFont="1" applyBorder="1" applyAlignment="1">
      <alignment vertical="center"/>
    </xf>
    <xf numFmtId="0" fontId="0" fillId="5" borderId="4" xfId="0" applyFill="1" applyBorder="1" applyAlignment="1"/>
    <xf numFmtId="0" fontId="38" fillId="5" borderId="36" xfId="0" applyFont="1" applyFill="1" applyBorder="1" applyAlignment="1">
      <alignment vertical="center"/>
    </xf>
    <xf numFmtId="0" fontId="38" fillId="5" borderId="33" xfId="0" applyFont="1" applyFill="1" applyBorder="1" applyAlignment="1">
      <alignment vertical="center"/>
    </xf>
    <xf numFmtId="0" fontId="27" fillId="4" borderId="23" xfId="0" applyFont="1" applyFill="1" applyBorder="1" applyAlignment="1">
      <alignment horizontal="center"/>
    </xf>
    <xf numFmtId="181" fontId="27" fillId="4" borderId="23" xfId="0" applyNumberFormat="1" applyFont="1" applyFill="1" applyBorder="1"/>
    <xf numFmtId="176" fontId="27" fillId="4" borderId="0" xfId="0" applyNumberFormat="1" applyFont="1" applyFill="1" applyBorder="1"/>
    <xf numFmtId="0" fontId="27" fillId="2" borderId="23" xfId="0" applyFont="1" applyFill="1" applyBorder="1" applyAlignment="1">
      <alignment horizontal="center"/>
    </xf>
    <xf numFmtId="0" fontId="61" fillId="0" borderId="19" xfId="0" applyFont="1" applyBorder="1" applyAlignment="1">
      <alignment vertical="center"/>
    </xf>
    <xf numFmtId="0" fontId="63" fillId="0" borderId="0" xfId="0" applyFont="1" applyAlignment="1">
      <alignment vertical="center"/>
    </xf>
    <xf numFmtId="0" fontId="61" fillId="0" borderId="19" xfId="0" applyFont="1" applyBorder="1" applyAlignment="1">
      <alignment horizontal="center" vertical="center"/>
    </xf>
    <xf numFmtId="0" fontId="62" fillId="0" borderId="0" xfId="0" applyFont="1" applyFill="1" applyAlignment="1">
      <alignment horizontal="center" vertical="center"/>
    </xf>
    <xf numFmtId="55" fontId="33" fillId="5" borderId="29" xfId="0" applyNumberFormat="1" applyFont="1" applyFill="1" applyBorder="1" applyAlignment="1">
      <alignment horizontal="distributed" vertical="center" justifyLastLine="1"/>
    </xf>
    <xf numFmtId="2" fontId="33" fillId="5" borderId="61" xfId="0" applyNumberFormat="1" applyFont="1" applyFill="1" applyBorder="1" applyAlignment="1"/>
    <xf numFmtId="0" fontId="0" fillId="0" borderId="0" xfId="0" applyFont="1" applyFill="1" applyBorder="1" applyAlignment="1">
      <alignment vertical="center"/>
    </xf>
    <xf numFmtId="186" fontId="33" fillId="6" borderId="7" xfId="0" applyNumberFormat="1" applyFont="1" applyFill="1" applyBorder="1" applyAlignment="1">
      <alignment vertical="center"/>
    </xf>
    <xf numFmtId="0" fontId="33" fillId="6" borderId="7" xfId="0" applyFont="1" applyFill="1" applyBorder="1" applyAlignment="1">
      <alignment horizontal="center" vertical="center"/>
    </xf>
    <xf numFmtId="202" fontId="33" fillId="0" borderId="0" xfId="0" quotePrefix="1" applyNumberFormat="1" applyFont="1" applyBorder="1" applyAlignment="1">
      <alignment vertical="center"/>
    </xf>
    <xf numFmtId="0" fontId="33" fillId="0" borderId="64" xfId="0" applyFont="1" applyBorder="1" applyAlignment="1">
      <alignment horizontal="center" vertical="center"/>
    </xf>
    <xf numFmtId="0" fontId="33" fillId="7" borderId="45" xfId="0" applyFont="1" applyFill="1" applyBorder="1" applyAlignment="1">
      <alignment horizontal="center" vertical="center"/>
    </xf>
    <xf numFmtId="0" fontId="33" fillId="7" borderId="2" xfId="0" applyFont="1" applyFill="1" applyBorder="1" applyAlignment="1">
      <alignment horizontal="center" vertical="center"/>
    </xf>
    <xf numFmtId="40" fontId="33" fillId="0" borderId="64" xfId="0" applyNumberFormat="1" applyFont="1" applyBorder="1" applyAlignment="1">
      <alignment horizontal="center" vertical="center"/>
    </xf>
    <xf numFmtId="0" fontId="33" fillId="8" borderId="65" xfId="0" applyFont="1" applyFill="1" applyBorder="1" applyAlignment="1">
      <alignment vertical="center"/>
    </xf>
    <xf numFmtId="0" fontId="33" fillId="8" borderId="60" xfId="0" applyFont="1" applyFill="1" applyBorder="1" applyAlignment="1">
      <alignment vertical="center"/>
    </xf>
    <xf numFmtId="40" fontId="33" fillId="0" borderId="38" xfId="0" applyNumberFormat="1" applyFont="1" applyBorder="1" applyAlignment="1">
      <alignment horizontal="center" vertical="center"/>
    </xf>
    <xf numFmtId="202" fontId="33" fillId="0" borderId="46" xfId="0" quotePrefix="1" applyNumberFormat="1" applyFont="1" applyBorder="1" applyAlignment="1">
      <alignment horizontal="center" vertical="center"/>
    </xf>
    <xf numFmtId="202" fontId="33" fillId="0" borderId="51" xfId="0" quotePrefix="1" applyNumberFormat="1" applyFont="1" applyBorder="1" applyAlignment="1">
      <alignment horizontal="center" vertical="center"/>
    </xf>
    <xf numFmtId="40" fontId="33" fillId="0" borderId="74" xfId="0" applyNumberFormat="1" applyFont="1" applyBorder="1" applyAlignment="1">
      <alignment horizontal="center" vertical="center"/>
    </xf>
    <xf numFmtId="40" fontId="0" fillId="5" borderId="0" xfId="2" applyNumberFormat="1" applyFont="1" applyFill="1" applyBorder="1" applyAlignment="1"/>
    <xf numFmtId="40" fontId="33" fillId="0" borderId="63" xfId="0" applyNumberFormat="1" applyFont="1" applyBorder="1" applyAlignment="1">
      <alignment horizontal="center" vertical="center"/>
    </xf>
    <xf numFmtId="202" fontId="33" fillId="0" borderId="40" xfId="0" quotePrefix="1" applyNumberFormat="1" applyFont="1" applyBorder="1" applyAlignment="1">
      <alignment horizontal="center" vertical="center"/>
    </xf>
    <xf numFmtId="202" fontId="33" fillId="0" borderId="44" xfId="0" quotePrefix="1" applyNumberFormat="1" applyFont="1" applyBorder="1" applyAlignment="1">
      <alignment horizontal="center" vertical="center"/>
    </xf>
    <xf numFmtId="40" fontId="0" fillId="5" borderId="13" xfId="2" applyNumberFormat="1" applyFont="1" applyFill="1" applyBorder="1" applyAlignment="1"/>
    <xf numFmtId="40" fontId="0" fillId="5" borderId="10" xfId="2" applyNumberFormat="1" applyFont="1" applyFill="1" applyBorder="1" applyAlignment="1"/>
    <xf numFmtId="40" fontId="0" fillId="5" borderId="22" xfId="2" applyNumberFormat="1" applyFont="1" applyFill="1" applyBorder="1" applyAlignment="1"/>
    <xf numFmtId="40" fontId="0" fillId="5" borderId="24" xfId="2" applyNumberFormat="1" applyFont="1" applyFill="1" applyBorder="1" applyAlignment="1"/>
    <xf numFmtId="0" fontId="63" fillId="5" borderId="43" xfId="0" applyFont="1" applyFill="1" applyBorder="1" applyAlignment="1">
      <alignment wrapText="1"/>
    </xf>
    <xf numFmtId="186" fontId="0" fillId="5" borderId="13" xfId="2" applyNumberFormat="1" applyFont="1" applyFill="1" applyBorder="1" applyAlignment="1"/>
    <xf numFmtId="186" fontId="0" fillId="5" borderId="12" xfId="2" applyNumberFormat="1" applyFont="1" applyFill="1" applyBorder="1" applyAlignment="1"/>
    <xf numFmtId="203" fontId="0" fillId="5" borderId="20" xfId="2" applyNumberFormat="1" applyFont="1" applyFill="1" applyBorder="1" applyAlignment="1"/>
    <xf numFmtId="203" fontId="0" fillId="5" borderId="12" xfId="2" applyNumberFormat="1" applyFont="1" applyFill="1" applyBorder="1" applyAlignment="1"/>
    <xf numFmtId="186" fontId="0" fillId="5" borderId="20" xfId="2" applyNumberFormat="1" applyFont="1" applyFill="1" applyBorder="1" applyAlignment="1"/>
    <xf numFmtId="186" fontId="0" fillId="5" borderId="0" xfId="2" applyNumberFormat="1" applyFont="1" applyFill="1" applyBorder="1" applyAlignment="1"/>
    <xf numFmtId="186" fontId="0" fillId="5" borderId="8" xfId="2" applyNumberFormat="1" applyFont="1" applyFill="1" applyBorder="1" applyAlignment="1"/>
    <xf numFmtId="203" fontId="0" fillId="5" borderId="22" xfId="2" applyNumberFormat="1" applyFont="1" applyFill="1" applyBorder="1" applyAlignment="1"/>
    <xf numFmtId="203" fontId="0" fillId="5" borderId="8" xfId="2" applyNumberFormat="1" applyFont="1" applyFill="1" applyBorder="1" applyAlignment="1"/>
    <xf numFmtId="186" fontId="0" fillId="5" borderId="22" xfId="2" applyNumberFormat="1" applyFont="1" applyFill="1" applyBorder="1" applyAlignment="1"/>
    <xf numFmtId="186" fontId="0" fillId="5" borderId="10" xfId="2" applyNumberFormat="1" applyFont="1" applyFill="1" applyBorder="1" applyAlignment="1"/>
    <xf numFmtId="186" fontId="0" fillId="5" borderId="9" xfId="2" applyNumberFormat="1" applyFont="1" applyFill="1" applyBorder="1" applyAlignment="1"/>
    <xf numFmtId="203" fontId="0" fillId="5" borderId="24" xfId="2" applyNumberFormat="1" applyFont="1" applyFill="1" applyBorder="1" applyAlignment="1"/>
    <xf numFmtId="203" fontId="0" fillId="5" borderId="9" xfId="2" applyNumberFormat="1" applyFont="1" applyFill="1" applyBorder="1" applyAlignment="1"/>
    <xf numFmtId="186" fontId="0" fillId="5" borderId="24" xfId="2" applyNumberFormat="1" applyFont="1" applyFill="1" applyBorder="1" applyAlignment="1"/>
    <xf numFmtId="55" fontId="45" fillId="5" borderId="0" xfId="0" applyNumberFormat="1" applyFont="1" applyFill="1" applyAlignment="1"/>
    <xf numFmtId="0" fontId="0" fillId="5" borderId="35" xfId="0" applyFill="1" applyBorder="1" applyAlignment="1">
      <alignment horizontal="center"/>
    </xf>
    <xf numFmtId="0" fontId="0" fillId="5" borderId="35" xfId="0" applyFill="1" applyBorder="1" applyAlignment="1">
      <alignment horizontal="center" vertical="center"/>
    </xf>
    <xf numFmtId="186" fontId="0" fillId="5" borderId="35" xfId="1" applyNumberFormat="1" applyFont="1" applyFill="1" applyBorder="1" applyAlignment="1">
      <alignment horizontal="center"/>
    </xf>
    <xf numFmtId="0" fontId="0" fillId="6" borderId="26" xfId="0" applyFill="1" applyBorder="1" applyAlignment="1">
      <alignment horizontal="center"/>
    </xf>
    <xf numFmtId="186" fontId="0" fillId="6" borderId="35" xfId="1" applyNumberFormat="1" applyFont="1" applyFill="1" applyBorder="1" applyAlignment="1">
      <alignment horizontal="center"/>
    </xf>
    <xf numFmtId="203" fontId="0" fillId="5" borderId="13" xfId="2" applyNumberFormat="1" applyFont="1" applyFill="1" applyBorder="1" applyAlignment="1"/>
    <xf numFmtId="203" fontId="0" fillId="5" borderId="0" xfId="2" applyNumberFormat="1" applyFont="1" applyFill="1" applyBorder="1" applyAlignment="1"/>
    <xf numFmtId="203" fontId="0" fillId="5" borderId="10" xfId="2" applyNumberFormat="1" applyFont="1" applyFill="1" applyBorder="1" applyAlignment="1"/>
    <xf numFmtId="186" fontId="38" fillId="5" borderId="34" xfId="2" applyNumberFormat="1" applyFont="1" applyFill="1" applyBorder="1" applyAlignment="1"/>
    <xf numFmtId="186" fontId="0" fillId="5" borderId="19" xfId="2" applyNumberFormat="1" applyFont="1" applyFill="1" applyBorder="1" applyAlignment="1"/>
    <xf numFmtId="186" fontId="0" fillId="5" borderId="7" xfId="2" applyNumberFormat="1" applyFont="1" applyFill="1" applyBorder="1" applyAlignment="1"/>
    <xf numFmtId="203" fontId="0" fillId="5" borderId="19" xfId="2" applyNumberFormat="1" applyFont="1" applyFill="1" applyBorder="1" applyAlignment="1"/>
    <xf numFmtId="203" fontId="0" fillId="5" borderId="7" xfId="2" applyNumberFormat="1" applyFont="1" applyFill="1" applyBorder="1" applyAlignment="1"/>
    <xf numFmtId="0" fontId="0" fillId="5" borderId="34" xfId="0" applyFill="1" applyBorder="1" applyAlignment="1">
      <alignment horizontal="center"/>
    </xf>
    <xf numFmtId="40" fontId="31" fillId="5" borderId="5" xfId="2" applyNumberFormat="1" applyFont="1" applyFill="1" applyBorder="1" applyAlignment="1"/>
    <xf numFmtId="0" fontId="2" fillId="5" borderId="0" xfId="10" applyFont="1" applyFill="1"/>
    <xf numFmtId="0" fontId="2" fillId="0" borderId="0" xfId="10" applyFont="1"/>
    <xf numFmtId="0" fontId="2" fillId="5" borderId="17" xfId="9" applyFont="1" applyFill="1" applyBorder="1" applyAlignment="1">
      <alignment horizontal="centerContinuous" vertical="center"/>
    </xf>
    <xf numFmtId="0" fontId="2" fillId="5" borderId="10" xfId="9" applyFont="1" applyFill="1" applyBorder="1" applyAlignment="1">
      <alignment horizontal="centerContinuous" vertical="center"/>
    </xf>
    <xf numFmtId="0" fontId="2" fillId="0" borderId="0" xfId="10" applyFont="1" applyAlignment="1">
      <alignment horizontal="center"/>
    </xf>
    <xf numFmtId="0" fontId="2" fillId="0" borderId="3" xfId="10" applyFont="1" applyFill="1" applyBorder="1"/>
    <xf numFmtId="0" fontId="2" fillId="0" borderId="4" xfId="10" applyFont="1" applyFill="1" applyBorder="1" applyAlignment="1">
      <alignment horizontal="center"/>
    </xf>
    <xf numFmtId="182" fontId="2" fillId="5" borderId="0" xfId="2" applyNumberFormat="1" applyFont="1" applyFill="1" applyBorder="1" applyAlignment="1">
      <alignment horizontal="right"/>
    </xf>
    <xf numFmtId="38" fontId="2" fillId="5" borderId="0" xfId="2" quotePrefix="1" applyFont="1" applyFill="1" applyBorder="1" applyAlignment="1">
      <alignment horizontal="right"/>
    </xf>
    <xf numFmtId="182" fontId="2" fillId="5" borderId="4" xfId="2" applyNumberFormat="1" applyFont="1" applyFill="1" applyBorder="1" applyAlignment="1">
      <alignment horizontal="right"/>
    </xf>
    <xf numFmtId="182" fontId="2" fillId="5" borderId="3" xfId="2" applyNumberFormat="1" applyFont="1" applyFill="1" applyBorder="1" applyAlignment="1">
      <alignment horizontal="right"/>
    </xf>
    <xf numFmtId="0" fontId="2" fillId="5" borderId="0" xfId="10" quotePrefix="1" applyFont="1" applyFill="1" applyBorder="1" applyAlignment="1">
      <alignment horizontal="right"/>
    </xf>
    <xf numFmtId="0" fontId="2" fillId="0" borderId="17" xfId="10" applyFont="1" applyFill="1" applyBorder="1"/>
    <xf numFmtId="0" fontId="2" fillId="0" borderId="11" xfId="10" applyFont="1" applyFill="1" applyBorder="1" applyAlignment="1">
      <alignment horizontal="center"/>
    </xf>
    <xf numFmtId="182" fontId="2" fillId="5" borderId="10" xfId="2" applyNumberFormat="1" applyFont="1" applyFill="1" applyBorder="1" applyAlignment="1">
      <alignment horizontal="right"/>
    </xf>
    <xf numFmtId="38" fontId="2" fillId="5" borderId="10" xfId="2" quotePrefix="1" applyFont="1" applyFill="1" applyBorder="1" applyAlignment="1">
      <alignment horizontal="right"/>
    </xf>
    <xf numFmtId="182" fontId="2" fillId="5" borderId="11" xfId="2" applyNumberFormat="1" applyFont="1" applyFill="1" applyBorder="1" applyAlignment="1">
      <alignment horizontal="right"/>
    </xf>
    <xf numFmtId="182" fontId="2" fillId="5" borderId="17" xfId="2" applyNumberFormat="1" applyFont="1" applyFill="1" applyBorder="1" applyAlignment="1">
      <alignment horizontal="right"/>
    </xf>
    <xf numFmtId="0" fontId="2" fillId="5" borderId="10" xfId="10" quotePrefix="1" applyFont="1" applyFill="1" applyBorder="1" applyAlignment="1">
      <alignment horizontal="right"/>
    </xf>
    <xf numFmtId="182" fontId="2" fillId="5" borderId="0" xfId="2" applyNumberFormat="1" applyFont="1" applyFill="1" applyBorder="1" applyAlignment="1" applyProtection="1">
      <alignment horizontal="right"/>
    </xf>
    <xf numFmtId="38" fontId="2" fillId="5" borderId="0" xfId="2" applyFont="1" applyFill="1" applyBorder="1" applyAlignment="1" applyProtection="1">
      <alignment horizontal="right"/>
    </xf>
    <xf numFmtId="182" fontId="2" fillId="0" borderId="3" xfId="2" applyNumberFormat="1" applyFont="1" applyBorder="1" applyAlignment="1"/>
    <xf numFmtId="182" fontId="2" fillId="0" borderId="0" xfId="2" applyNumberFormat="1" applyFont="1" applyBorder="1" applyAlignment="1"/>
    <xf numFmtId="38" fontId="2" fillId="0" borderId="0" xfId="2" applyFont="1" applyBorder="1" applyAlignment="1"/>
    <xf numFmtId="182" fontId="2" fillId="0" borderId="4" xfId="2" applyNumberFormat="1" applyFont="1" applyBorder="1" applyAlignment="1"/>
    <xf numFmtId="182" fontId="2" fillId="5" borderId="10" xfId="2" applyNumberFormat="1" applyFont="1" applyFill="1" applyBorder="1" applyAlignment="1" applyProtection="1">
      <alignment horizontal="right"/>
    </xf>
    <xf numFmtId="38" fontId="2" fillId="5" borderId="10" xfId="2" applyFont="1" applyFill="1" applyBorder="1" applyAlignment="1" applyProtection="1">
      <alignment horizontal="right"/>
    </xf>
    <xf numFmtId="182" fontId="2" fillId="0" borderId="17" xfId="2" applyNumberFormat="1" applyFont="1" applyBorder="1" applyAlignment="1"/>
    <xf numFmtId="182" fontId="2" fillId="0" borderId="10" xfId="2" applyNumberFormat="1" applyFont="1" applyBorder="1" applyAlignment="1"/>
    <xf numFmtId="38" fontId="2" fillId="0" borderId="10" xfId="2" applyFont="1" applyBorder="1" applyAlignment="1"/>
    <xf numFmtId="182" fontId="2" fillId="0" borderId="11" xfId="2" applyNumberFormat="1" applyFont="1" applyBorder="1" applyAlignment="1"/>
    <xf numFmtId="0" fontId="2" fillId="0" borderId="18" xfId="10" applyFont="1" applyFill="1" applyBorder="1"/>
    <xf numFmtId="0" fontId="2" fillId="0" borderId="14" xfId="10" applyFont="1" applyFill="1" applyBorder="1" applyAlignment="1">
      <alignment horizontal="center"/>
    </xf>
    <xf numFmtId="182" fontId="2" fillId="5" borderId="13" xfId="2" applyNumberFormat="1" applyFont="1" applyFill="1" applyBorder="1" applyAlignment="1" applyProtection="1">
      <alignment horizontal="right"/>
    </xf>
    <xf numFmtId="38" fontId="2" fillId="5" borderId="13" xfId="2" applyFont="1" applyFill="1" applyBorder="1" applyAlignment="1" applyProtection="1">
      <alignment horizontal="right"/>
    </xf>
    <xf numFmtId="182" fontId="2" fillId="5" borderId="14" xfId="2" applyNumberFormat="1" applyFont="1" applyFill="1" applyBorder="1" applyAlignment="1">
      <alignment horizontal="right"/>
    </xf>
    <xf numFmtId="182" fontId="2" fillId="0" borderId="18" xfId="2" applyNumberFormat="1" applyFont="1" applyBorder="1" applyAlignment="1"/>
    <xf numFmtId="182" fontId="2" fillId="0" borderId="13" xfId="2" applyNumberFormat="1" applyFont="1" applyBorder="1" applyAlignment="1"/>
    <xf numFmtId="38" fontId="2" fillId="0" borderId="13" xfId="2" applyFont="1" applyBorder="1" applyAlignment="1"/>
    <xf numFmtId="182" fontId="2" fillId="0" borderId="14" xfId="2" applyNumberFormat="1" applyFont="1" applyBorder="1" applyAlignment="1"/>
    <xf numFmtId="38" fontId="2" fillId="5" borderId="0" xfId="2" applyFont="1" applyFill="1" applyBorder="1" applyAlignment="1">
      <alignment horizontal="right"/>
    </xf>
    <xf numFmtId="182" fontId="2" fillId="5" borderId="10" xfId="2" applyNumberFormat="1" applyFont="1" applyFill="1" applyBorder="1" applyAlignment="1" applyProtection="1">
      <alignment horizontal="right" vertical="center"/>
    </xf>
    <xf numFmtId="38" fontId="2" fillId="5" borderId="10" xfId="2" applyFont="1" applyFill="1" applyBorder="1" applyAlignment="1">
      <alignment horizontal="right"/>
    </xf>
    <xf numFmtId="182" fontId="2" fillId="5" borderId="0" xfId="2" applyNumberFormat="1" applyFont="1" applyFill="1" applyBorder="1" applyAlignment="1" applyProtection="1">
      <alignment horizontal="right" vertical="center"/>
    </xf>
    <xf numFmtId="182" fontId="2" fillId="5" borderId="13" xfId="2" applyNumberFormat="1" applyFont="1" applyFill="1" applyBorder="1" applyAlignment="1" applyProtection="1">
      <alignment horizontal="right" vertical="center"/>
    </xf>
    <xf numFmtId="38" fontId="2" fillId="5" borderId="13" xfId="2" applyFont="1" applyFill="1" applyBorder="1" applyAlignment="1">
      <alignment horizontal="right"/>
    </xf>
    <xf numFmtId="0" fontId="2" fillId="5" borderId="3" xfId="10" applyFont="1" applyFill="1" applyBorder="1"/>
    <xf numFmtId="182" fontId="2" fillId="5" borderId="13" xfId="2" applyNumberFormat="1" applyFont="1" applyFill="1" applyBorder="1" applyAlignment="1">
      <alignment horizontal="right"/>
    </xf>
    <xf numFmtId="0" fontId="2" fillId="0" borderId="18" xfId="10" quotePrefix="1" applyFont="1" applyFill="1" applyBorder="1" applyAlignment="1">
      <alignment horizontal="left"/>
    </xf>
    <xf numFmtId="0" fontId="2" fillId="5" borderId="17" xfId="10" applyFont="1" applyFill="1" applyBorder="1"/>
    <xf numFmtId="0" fontId="2" fillId="0" borderId="3" xfId="10" quotePrefix="1" applyFont="1" applyFill="1" applyBorder="1" applyAlignment="1">
      <alignment horizontal="left"/>
    </xf>
    <xf numFmtId="182" fontId="2" fillId="0" borderId="13" xfId="2" applyNumberFormat="1" applyFont="1" applyBorder="1" applyAlignment="1">
      <alignment horizontal="right"/>
    </xf>
    <xf numFmtId="38" fontId="2" fillId="0" borderId="13" xfId="2" applyFont="1" applyBorder="1" applyAlignment="1">
      <alignment horizontal="right"/>
    </xf>
    <xf numFmtId="182" fontId="2" fillId="0" borderId="14" xfId="2" applyNumberFormat="1" applyFont="1" applyBorder="1" applyAlignment="1">
      <alignment horizontal="right"/>
    </xf>
    <xf numFmtId="182" fontId="2" fillId="0" borderId="0" xfId="2" applyNumberFormat="1" applyFont="1" applyBorder="1" applyAlignment="1">
      <alignment horizontal="right"/>
    </xf>
    <xf numFmtId="38" fontId="2" fillId="0" borderId="0" xfId="2" applyFont="1" applyBorder="1" applyAlignment="1">
      <alignment horizontal="right"/>
    </xf>
    <xf numFmtId="182" fontId="2" fillId="0" borderId="4" xfId="2" applyNumberFormat="1" applyFont="1" applyBorder="1" applyAlignment="1">
      <alignment horizontal="right"/>
    </xf>
    <xf numFmtId="182" fontId="2" fillId="0" borderId="10" xfId="2" applyNumberFormat="1" applyFont="1" applyBorder="1" applyAlignment="1">
      <alignment horizontal="right"/>
    </xf>
    <xf numFmtId="38" fontId="2" fillId="0" borderId="10" xfId="2" applyFont="1" applyBorder="1" applyAlignment="1">
      <alignment horizontal="right"/>
    </xf>
    <xf numFmtId="182" fontId="2" fillId="0" borderId="11" xfId="2" applyNumberFormat="1" applyFont="1" applyBorder="1" applyAlignment="1">
      <alignment horizontal="right"/>
    </xf>
    <xf numFmtId="40" fontId="2" fillId="0" borderId="4" xfId="2" applyNumberFormat="1" applyFont="1" applyBorder="1" applyAlignment="1"/>
    <xf numFmtId="0" fontId="2" fillId="0" borderId="5" xfId="10" applyFont="1" applyFill="1" applyBorder="1"/>
    <xf numFmtId="0" fontId="2" fillId="0" borderId="6" xfId="10" applyFont="1" applyFill="1" applyBorder="1" applyAlignment="1">
      <alignment horizontal="center"/>
    </xf>
    <xf numFmtId="182" fontId="2" fillId="0" borderId="5" xfId="2" applyNumberFormat="1" applyFont="1" applyBorder="1" applyAlignment="1"/>
    <xf numFmtId="182" fontId="2" fillId="0" borderId="19" xfId="2" applyNumberFormat="1" applyFont="1" applyBorder="1" applyAlignment="1"/>
    <xf numFmtId="38" fontId="2" fillId="0" borderId="19" xfId="2" applyFont="1" applyBorder="1" applyAlignment="1"/>
    <xf numFmtId="182" fontId="2" fillId="0" borderId="6" xfId="2" applyNumberFormat="1" applyFont="1" applyBorder="1" applyAlignment="1"/>
    <xf numFmtId="0" fontId="2" fillId="5" borderId="22" xfId="10" applyFont="1" applyFill="1" applyBorder="1"/>
    <xf numFmtId="0" fontId="2" fillId="5" borderId="23" xfId="10" applyFont="1" applyFill="1" applyBorder="1" applyAlignment="1">
      <alignment horizontal="center"/>
    </xf>
    <xf numFmtId="182" fontId="2" fillId="5" borderId="13" xfId="10" applyNumberFormat="1" applyFont="1" applyFill="1" applyBorder="1"/>
    <xf numFmtId="38" fontId="2" fillId="5" borderId="13" xfId="2" applyFont="1" applyFill="1" applyBorder="1" applyAlignment="1"/>
    <xf numFmtId="182" fontId="2" fillId="6" borderId="21" xfId="10" applyNumberFormat="1" applyFont="1" applyFill="1" applyBorder="1"/>
    <xf numFmtId="182" fontId="2" fillId="5" borderId="0" xfId="10" applyNumberFormat="1" applyFont="1" applyFill="1" applyBorder="1"/>
    <xf numFmtId="38" fontId="2" fillId="5" borderId="0" xfId="2" applyFont="1" applyFill="1" applyBorder="1" applyAlignment="1"/>
    <xf numFmtId="182" fontId="2" fillId="6" borderId="23" xfId="10" applyNumberFormat="1" applyFont="1" applyFill="1" applyBorder="1"/>
    <xf numFmtId="0" fontId="2" fillId="5" borderId="20" xfId="10" applyFont="1" applyFill="1" applyBorder="1"/>
    <xf numFmtId="0" fontId="2" fillId="5" borderId="21" xfId="10" applyFont="1" applyFill="1" applyBorder="1" applyAlignment="1">
      <alignment horizontal="center"/>
    </xf>
    <xf numFmtId="182" fontId="2" fillId="5" borderId="23" xfId="10" applyNumberFormat="1" applyFont="1" applyFill="1" applyBorder="1"/>
    <xf numFmtId="182" fontId="2" fillId="5" borderId="21" xfId="10" applyNumberFormat="1" applyFont="1" applyFill="1" applyBorder="1"/>
    <xf numFmtId="182" fontId="2" fillId="5" borderId="0" xfId="2" applyNumberFormat="1" applyFont="1" applyFill="1" applyBorder="1" applyAlignment="1"/>
    <xf numFmtId="182" fontId="2" fillId="5" borderId="23" xfId="2" applyNumberFormat="1" applyFont="1" applyFill="1" applyBorder="1" applyAlignment="1"/>
    <xf numFmtId="56" fontId="2" fillId="0" borderId="23" xfId="10" quotePrefix="1" applyNumberFormat="1" applyFont="1" applyBorder="1"/>
    <xf numFmtId="182" fontId="2" fillId="0" borderId="0" xfId="10" applyNumberFormat="1" applyFont="1" applyBorder="1"/>
    <xf numFmtId="182" fontId="2" fillId="0" borderId="23" xfId="10" applyNumberFormat="1" applyFont="1" applyBorder="1"/>
    <xf numFmtId="0" fontId="2" fillId="5" borderId="24" xfId="10" applyFont="1" applyFill="1" applyBorder="1" applyAlignment="1">
      <alignment horizontal="left"/>
    </xf>
    <xf numFmtId="182" fontId="2" fillId="5" borderId="10" xfId="10" applyNumberFormat="1" applyFont="1" applyFill="1" applyBorder="1"/>
    <xf numFmtId="182" fontId="2" fillId="5" borderId="25" xfId="10" applyNumberFormat="1" applyFont="1" applyFill="1" applyBorder="1"/>
    <xf numFmtId="0" fontId="2" fillId="6" borderId="26" xfId="10" applyFont="1" applyFill="1" applyBorder="1" applyAlignment="1">
      <alignment horizontal="left"/>
    </xf>
    <xf numFmtId="182" fontId="2" fillId="6" borderId="27" xfId="10" applyNumberFormat="1" applyFont="1" applyFill="1" applyBorder="1"/>
    <xf numFmtId="38" fontId="2" fillId="6" borderId="27" xfId="2" applyFont="1" applyFill="1" applyBorder="1" applyAlignment="1"/>
    <xf numFmtId="182" fontId="2" fillId="6" borderId="28" xfId="10" applyNumberFormat="1" applyFont="1" applyFill="1" applyBorder="1"/>
    <xf numFmtId="0" fontId="11" fillId="6" borderId="27" xfId="10" applyFont="1" applyFill="1" applyBorder="1" applyAlignment="1">
      <alignment horizontal="center"/>
    </xf>
    <xf numFmtId="0" fontId="2" fillId="5" borderId="0" xfId="10" applyFont="1" applyFill="1" applyBorder="1" applyAlignment="1">
      <alignment horizontal="left"/>
    </xf>
    <xf numFmtId="0" fontId="2" fillId="5" borderId="24" xfId="10" applyFont="1" applyFill="1" applyBorder="1"/>
    <xf numFmtId="0" fontId="2" fillId="0" borderId="25" xfId="10" applyFont="1" applyBorder="1"/>
    <xf numFmtId="0" fontId="2" fillId="0" borderId="10" xfId="10" applyFont="1" applyBorder="1"/>
    <xf numFmtId="0" fontId="2" fillId="0" borderId="26" xfId="10" applyFont="1" applyBorder="1"/>
    <xf numFmtId="0" fontId="2" fillId="0" borderId="27" xfId="10" applyFont="1" applyBorder="1"/>
    <xf numFmtId="0" fontId="2" fillId="0" borderId="28" xfId="10" applyFont="1" applyBorder="1"/>
    <xf numFmtId="182" fontId="2" fillId="0" borderId="0" xfId="2" applyNumberFormat="1" applyFont="1" applyBorder="1" applyAlignment="1">
      <alignment vertical="center"/>
    </xf>
    <xf numFmtId="38" fontId="2" fillId="7" borderId="0" xfId="2" applyFont="1" applyFill="1" applyBorder="1" applyAlignment="1">
      <alignment vertical="center"/>
    </xf>
    <xf numFmtId="38" fontId="2" fillId="0" borderId="0" xfId="2" applyFont="1" applyBorder="1" applyAlignment="1">
      <alignment vertical="center"/>
    </xf>
    <xf numFmtId="40" fontId="2" fillId="0" borderId="0" xfId="2" applyNumberFormat="1" applyFont="1" applyBorder="1" applyAlignment="1">
      <alignment vertical="center"/>
    </xf>
    <xf numFmtId="183" fontId="2" fillId="0" borderId="0" xfId="2" applyNumberFormat="1" applyFont="1" applyBorder="1" applyAlignment="1">
      <alignment vertical="center"/>
    </xf>
    <xf numFmtId="38" fontId="2" fillId="0" borderId="4" xfId="2" applyFont="1" applyBorder="1" applyAlignment="1">
      <alignment vertical="center"/>
    </xf>
    <xf numFmtId="0" fontId="2" fillId="0" borderId="0" xfId="0" applyFont="1" applyBorder="1" applyAlignment="1">
      <alignment vertical="center"/>
    </xf>
    <xf numFmtId="182" fontId="2" fillId="0" borderId="3" xfId="2" applyNumberFormat="1" applyFont="1" applyBorder="1" applyAlignment="1">
      <alignment vertical="center"/>
    </xf>
    <xf numFmtId="182" fontId="2" fillId="7" borderId="0" xfId="2" applyNumberFormat="1" applyFont="1" applyFill="1" applyBorder="1" applyAlignment="1">
      <alignment vertical="center"/>
    </xf>
    <xf numFmtId="0" fontId="2" fillId="0" borderId="0" xfId="0" applyFont="1" applyAlignment="1">
      <alignment vertical="center"/>
    </xf>
    <xf numFmtId="0" fontId="2" fillId="5" borderId="18" xfId="10" applyFont="1" applyFill="1" applyBorder="1"/>
    <xf numFmtId="0" fontId="2" fillId="5" borderId="14" xfId="10" applyFont="1" applyFill="1" applyBorder="1" applyAlignment="1">
      <alignment horizontal="center"/>
    </xf>
    <xf numFmtId="0" fontId="2" fillId="5" borderId="4" xfId="10" applyFont="1" applyFill="1" applyBorder="1" applyAlignment="1">
      <alignment horizontal="center"/>
    </xf>
    <xf numFmtId="0" fontId="2" fillId="5" borderId="5" xfId="10" applyFont="1" applyFill="1" applyBorder="1"/>
    <xf numFmtId="0" fontId="2" fillId="5" borderId="6" xfId="10" applyFont="1" applyFill="1" applyBorder="1" applyAlignment="1">
      <alignment horizontal="center"/>
    </xf>
    <xf numFmtId="0" fontId="2" fillId="5" borderId="13" xfId="10" applyFont="1" applyFill="1" applyBorder="1" applyAlignment="1">
      <alignment horizontal="center"/>
    </xf>
    <xf numFmtId="0" fontId="2" fillId="5" borderId="0" xfId="10" applyFont="1" applyFill="1" applyBorder="1" applyAlignment="1">
      <alignment horizontal="center"/>
    </xf>
    <xf numFmtId="0" fontId="2" fillId="5" borderId="10" xfId="10" applyFont="1" applyFill="1" applyBorder="1" applyAlignment="1">
      <alignment horizontal="center"/>
    </xf>
    <xf numFmtId="40" fontId="2" fillId="5" borderId="13" xfId="10" applyNumberFormat="1" applyFont="1" applyFill="1" applyBorder="1"/>
    <xf numFmtId="183" fontId="2" fillId="5" borderId="13" xfId="10" applyNumberFormat="1" applyFont="1" applyFill="1" applyBorder="1"/>
    <xf numFmtId="38" fontId="2" fillId="5" borderId="21" xfId="2" applyFont="1" applyFill="1" applyBorder="1" applyAlignment="1"/>
    <xf numFmtId="40" fontId="2" fillId="5" borderId="0" xfId="10" applyNumberFormat="1" applyFont="1" applyFill="1" applyBorder="1"/>
    <xf numFmtId="183" fontId="2" fillId="5" borderId="0" xfId="10" applyNumberFormat="1" applyFont="1" applyFill="1" applyBorder="1"/>
    <xf numFmtId="38" fontId="2" fillId="5" borderId="23" xfId="2" applyFont="1" applyFill="1" applyBorder="1" applyAlignment="1"/>
    <xf numFmtId="40" fontId="2" fillId="5" borderId="0" xfId="2" applyNumberFormat="1" applyFont="1" applyFill="1" applyBorder="1" applyAlignment="1"/>
    <xf numFmtId="183" fontId="2" fillId="5" borderId="0" xfId="2" applyNumberFormat="1" applyFont="1" applyFill="1" applyBorder="1" applyAlignment="1"/>
    <xf numFmtId="0" fontId="2" fillId="5" borderId="22" xfId="10" applyFont="1" applyFill="1" applyBorder="1" applyAlignment="1">
      <alignment horizontal="left"/>
    </xf>
    <xf numFmtId="56" fontId="2" fillId="5" borderId="23" xfId="10" quotePrefix="1" applyNumberFormat="1" applyFont="1" applyFill="1" applyBorder="1"/>
    <xf numFmtId="38" fontId="2" fillId="6" borderId="0" xfId="2" applyFont="1" applyFill="1" applyBorder="1" applyAlignment="1"/>
    <xf numFmtId="182" fontId="2" fillId="6" borderId="26" xfId="10" applyNumberFormat="1" applyFont="1" applyFill="1" applyBorder="1"/>
    <xf numFmtId="40" fontId="2" fillId="6" borderId="27" xfId="2" applyNumberFormat="1" applyFont="1" applyFill="1" applyBorder="1" applyAlignment="1"/>
    <xf numFmtId="183" fontId="2" fillId="6" borderId="27" xfId="10" applyNumberFormat="1" applyFont="1" applyFill="1" applyBorder="1"/>
    <xf numFmtId="0" fontId="2" fillId="0" borderId="22" xfId="10" applyFont="1" applyBorder="1"/>
    <xf numFmtId="0" fontId="2" fillId="0" borderId="0" xfId="10" applyFont="1" applyBorder="1"/>
    <xf numFmtId="38" fontId="2" fillId="0" borderId="23" xfId="2" applyFont="1" applyBorder="1" applyAlignment="1"/>
    <xf numFmtId="38" fontId="33" fillId="0" borderId="27" xfId="0" applyNumberFormat="1" applyFont="1" applyBorder="1" applyAlignment="1">
      <alignment vertical="center"/>
    </xf>
    <xf numFmtId="38" fontId="33" fillId="0" borderId="28" xfId="0" applyNumberFormat="1" applyFont="1" applyBorder="1" applyAlignment="1">
      <alignment vertical="center"/>
    </xf>
    <xf numFmtId="182" fontId="2" fillId="5" borderId="0" xfId="2" applyNumberFormat="1" applyFont="1" applyFill="1" applyBorder="1" applyAlignment="1">
      <alignment vertical="center"/>
    </xf>
    <xf numFmtId="182" fontId="2" fillId="0" borderId="4" xfId="2" applyNumberFormat="1" applyFont="1" applyBorder="1" applyAlignment="1">
      <alignment vertical="center"/>
    </xf>
    <xf numFmtId="182" fontId="33" fillId="5" borderId="16" xfId="2" applyNumberFormat="1" applyFont="1" applyFill="1" applyBorder="1" applyAlignment="1">
      <alignment vertical="center"/>
    </xf>
    <xf numFmtId="0" fontId="2" fillId="5" borderId="1" xfId="10" applyFont="1" applyFill="1" applyBorder="1"/>
    <xf numFmtId="0" fontId="2" fillId="5" borderId="2" xfId="10" applyFont="1" applyFill="1" applyBorder="1" applyAlignment="1">
      <alignment horizontal="center"/>
    </xf>
    <xf numFmtId="0" fontId="2" fillId="0" borderId="22" xfId="10" applyFont="1" applyBorder="1" applyAlignment="1">
      <alignment horizontal="center"/>
    </xf>
    <xf numFmtId="0" fontId="2" fillId="0" borderId="23" xfId="10" applyFont="1" applyBorder="1" applyAlignment="1">
      <alignment horizontal="center"/>
    </xf>
    <xf numFmtId="182" fontId="2" fillId="0" borderId="22" xfId="10" applyNumberFormat="1" applyFont="1" applyBorder="1"/>
    <xf numFmtId="183" fontId="2" fillId="0" borderId="0" xfId="2" applyNumberFormat="1" applyFont="1" applyBorder="1" applyAlignment="1"/>
    <xf numFmtId="0" fontId="2" fillId="0" borderId="20" xfId="10" applyFont="1" applyBorder="1" applyAlignment="1">
      <alignment horizontal="center"/>
    </xf>
    <xf numFmtId="0" fontId="2" fillId="0" borderId="21" xfId="10" applyFont="1" applyBorder="1" applyAlignment="1">
      <alignment horizontal="center"/>
    </xf>
    <xf numFmtId="182" fontId="2" fillId="0" borderId="20" xfId="10" applyNumberFormat="1" applyFont="1" applyBorder="1"/>
    <xf numFmtId="182" fontId="2" fillId="0" borderId="13" xfId="10" applyNumberFormat="1" applyFont="1" applyBorder="1"/>
    <xf numFmtId="183" fontId="2" fillId="0" borderId="13" xfId="2" applyNumberFormat="1" applyFont="1" applyBorder="1" applyAlignment="1"/>
    <xf numFmtId="182" fontId="2" fillId="0" borderId="21" xfId="10" applyNumberFormat="1" applyFont="1" applyBorder="1"/>
    <xf numFmtId="0" fontId="2" fillId="5" borderId="20" xfId="10" applyFont="1" applyFill="1" applyBorder="1" applyAlignment="1">
      <alignment horizontal="center"/>
    </xf>
    <xf numFmtId="183" fontId="2" fillId="5" borderId="13" xfId="2" applyNumberFormat="1" applyFont="1" applyFill="1" applyBorder="1" applyAlignment="1"/>
    <xf numFmtId="0" fontId="2" fillId="5" borderId="22" xfId="10" applyFont="1" applyFill="1" applyBorder="1" applyAlignment="1">
      <alignment horizontal="center"/>
    </xf>
    <xf numFmtId="0" fontId="2" fillId="5" borderId="24" xfId="10" applyFont="1" applyFill="1" applyBorder="1" applyAlignment="1">
      <alignment horizontal="center"/>
    </xf>
    <xf numFmtId="183" fontId="2" fillId="5" borderId="10" xfId="10" applyNumberFormat="1" applyFont="1" applyFill="1" applyBorder="1"/>
    <xf numFmtId="182" fontId="2" fillId="5" borderId="25" xfId="2" applyNumberFormat="1" applyFont="1" applyFill="1" applyBorder="1" applyAlignment="1"/>
    <xf numFmtId="0" fontId="2" fillId="6" borderId="26" xfId="10" applyFont="1" applyFill="1" applyBorder="1" applyAlignment="1">
      <alignment horizontal="center"/>
    </xf>
    <xf numFmtId="0" fontId="8" fillId="5" borderId="0" xfId="0" applyFont="1" applyFill="1" applyAlignment="1"/>
    <xf numFmtId="0" fontId="0" fillId="5" borderId="21" xfId="0" applyFill="1" applyBorder="1" applyAlignment="1"/>
    <xf numFmtId="0" fontId="11" fillId="5" borderId="10" xfId="0" applyFont="1" applyFill="1" applyBorder="1" applyAlignment="1">
      <alignment horizontal="center" vertical="center"/>
    </xf>
    <xf numFmtId="0" fontId="11" fillId="5" borderId="35" xfId="0" applyFont="1" applyFill="1" applyBorder="1" applyAlignment="1">
      <alignment vertical="top" wrapText="1"/>
    </xf>
    <xf numFmtId="0" fontId="11" fillId="5" borderId="24" xfId="0" applyFont="1" applyFill="1" applyBorder="1" applyAlignment="1">
      <alignment horizontal="center" vertical="center"/>
    </xf>
    <xf numFmtId="0" fontId="12" fillId="5" borderId="10" xfId="0" applyFont="1" applyFill="1" applyBorder="1" applyAlignment="1">
      <alignment horizontal="center" vertical="center"/>
    </xf>
    <xf numFmtId="0" fontId="11" fillId="5" borderId="35" xfId="0" applyFont="1" applyFill="1" applyBorder="1" applyAlignment="1">
      <alignment horizontal="center" vertical="center"/>
    </xf>
    <xf numFmtId="0" fontId="0" fillId="5" borderId="8" xfId="0" applyFill="1" applyBorder="1" applyAlignment="1"/>
    <xf numFmtId="38" fontId="0" fillId="5" borderId="0" xfId="2" applyFont="1" applyFill="1" applyBorder="1" applyAlignment="1"/>
    <xf numFmtId="182" fontId="0" fillId="5" borderId="8" xfId="2" applyNumberFormat="1" applyFont="1" applyFill="1" applyBorder="1" applyAlignment="1"/>
    <xf numFmtId="38" fontId="0" fillId="5" borderId="22" xfId="2" applyFont="1" applyFill="1" applyBorder="1" applyAlignment="1"/>
    <xf numFmtId="55" fontId="0" fillId="5" borderId="0" xfId="0" applyNumberFormat="1" applyFill="1" applyBorder="1" applyAlignment="1">
      <alignment horizontal="center"/>
    </xf>
    <xf numFmtId="0" fontId="63" fillId="5" borderId="9" xfId="0" applyFont="1" applyFill="1" applyBorder="1" applyAlignment="1">
      <alignment horizontal="center"/>
    </xf>
    <xf numFmtId="38" fontId="0" fillId="5" borderId="10" xfId="2" applyFont="1" applyFill="1" applyBorder="1" applyAlignment="1"/>
    <xf numFmtId="182" fontId="0" fillId="5" borderId="9" xfId="2" applyNumberFormat="1" applyFont="1" applyFill="1" applyBorder="1" applyAlignment="1"/>
    <xf numFmtId="38" fontId="0" fillId="5" borderId="24" xfId="2" applyFont="1" applyFill="1" applyBorder="1" applyAlignment="1"/>
    <xf numFmtId="55" fontId="0" fillId="5" borderId="10" xfId="0" applyNumberFormat="1" applyFill="1" applyBorder="1" applyAlignment="1">
      <alignment horizontal="center"/>
    </xf>
    <xf numFmtId="0" fontId="0" fillId="6" borderId="12" xfId="0" applyFill="1" applyBorder="1" applyAlignment="1"/>
    <xf numFmtId="0" fontId="0" fillId="6" borderId="12" xfId="0" applyFill="1" applyBorder="1" applyAlignment="1">
      <alignment horizontal="center"/>
    </xf>
    <xf numFmtId="38" fontId="0" fillId="6" borderId="13" xfId="2" applyFont="1" applyFill="1" applyBorder="1" applyAlignment="1"/>
    <xf numFmtId="182" fontId="0" fillId="6" borderId="8" xfId="2" applyNumberFormat="1" applyFont="1" applyFill="1" applyBorder="1" applyAlignment="1"/>
    <xf numFmtId="38" fontId="0" fillId="6" borderId="20" xfId="2" applyFont="1" applyFill="1" applyBorder="1" applyAlignment="1"/>
    <xf numFmtId="55" fontId="0" fillId="6" borderId="13" xfId="0" applyNumberFormat="1" applyFill="1" applyBorder="1" applyAlignment="1">
      <alignment horizontal="center"/>
    </xf>
    <xf numFmtId="0" fontId="63" fillId="6" borderId="9" xfId="0" applyFont="1" applyFill="1" applyBorder="1" applyAlignment="1">
      <alignment horizontal="center"/>
    </xf>
    <xf numFmtId="0" fontId="0" fillId="6" borderId="9" xfId="0" applyFill="1" applyBorder="1" applyAlignment="1">
      <alignment horizontal="center"/>
    </xf>
    <xf numFmtId="38" fontId="0" fillId="6" borderId="10" xfId="2" applyFont="1" applyFill="1" applyBorder="1" applyAlignment="1"/>
    <xf numFmtId="182" fontId="0" fillId="6" borderId="9" xfId="2" applyNumberFormat="1" applyFont="1" applyFill="1" applyBorder="1" applyAlignment="1"/>
    <xf numFmtId="38" fontId="0" fillId="6" borderId="24" xfId="2" applyFont="1" applyFill="1" applyBorder="1" applyAlignment="1"/>
    <xf numFmtId="55" fontId="0" fillId="6" borderId="10" xfId="0" applyNumberFormat="1" applyFill="1" applyBorder="1" applyAlignment="1">
      <alignment horizontal="center"/>
    </xf>
    <xf numFmtId="0" fontId="63" fillId="5" borderId="21" xfId="0" applyFont="1" applyFill="1" applyBorder="1" applyAlignment="1">
      <alignment horizontal="center" wrapText="1"/>
    </xf>
    <xf numFmtId="0" fontId="10" fillId="5" borderId="35" xfId="0" applyFont="1" applyFill="1" applyBorder="1" applyAlignment="1">
      <alignment vertical="top" wrapText="1"/>
    </xf>
    <xf numFmtId="200" fontId="0" fillId="5" borderId="8" xfId="2" applyNumberFormat="1" applyFont="1" applyFill="1" applyBorder="1" applyAlignment="1"/>
    <xf numFmtId="182" fontId="0" fillId="5" borderId="22" xfId="2" applyNumberFormat="1" applyFont="1" applyFill="1" applyBorder="1" applyAlignment="1"/>
    <xf numFmtId="200" fontId="0" fillId="5" borderId="9" xfId="2" applyNumberFormat="1" applyFont="1" applyFill="1" applyBorder="1" applyAlignment="1">
      <alignment horizontal="center"/>
    </xf>
    <xf numFmtId="182" fontId="0" fillId="5" borderId="24" xfId="2" applyNumberFormat="1" applyFont="1" applyFill="1" applyBorder="1" applyAlignment="1"/>
    <xf numFmtId="200" fontId="0" fillId="6" borderId="8" xfId="2" applyNumberFormat="1" applyFont="1" applyFill="1" applyBorder="1" applyAlignment="1"/>
    <xf numFmtId="182" fontId="0" fillId="6" borderId="22" xfId="2" applyNumberFormat="1" applyFont="1" applyFill="1" applyBorder="1" applyAlignment="1"/>
    <xf numFmtId="182" fontId="0" fillId="6" borderId="20" xfId="2" applyNumberFormat="1" applyFont="1" applyFill="1" applyBorder="1" applyAlignment="1"/>
    <xf numFmtId="200" fontId="0" fillId="6" borderId="9" xfId="2" applyNumberFormat="1" applyFont="1" applyFill="1" applyBorder="1" applyAlignment="1">
      <alignment horizontal="center"/>
    </xf>
    <xf numFmtId="182" fontId="0" fillId="6" borderId="24" xfId="2" applyNumberFormat="1" applyFont="1" applyFill="1" applyBorder="1" applyAlignment="1"/>
    <xf numFmtId="0" fontId="32" fillId="0" borderId="0" xfId="0" applyFont="1" applyAlignment="1">
      <alignment vertical="center"/>
    </xf>
    <xf numFmtId="0" fontId="0" fillId="5" borderId="0" xfId="0" applyFill="1" applyBorder="1" applyAlignment="1">
      <alignment vertical="center"/>
    </xf>
    <xf numFmtId="0" fontId="0" fillId="0" borderId="13" xfId="0" applyBorder="1" applyAlignment="1">
      <alignment vertical="center"/>
    </xf>
    <xf numFmtId="0" fontId="0" fillId="0" borderId="0" xfId="0" applyBorder="1" applyAlignment="1">
      <alignment horizontal="center" vertical="center"/>
    </xf>
    <xf numFmtId="0" fontId="0" fillId="0" borderId="10" xfId="0" applyBorder="1" applyAlignment="1">
      <alignment vertical="center"/>
    </xf>
    <xf numFmtId="0" fontId="0" fillId="0" borderId="10" xfId="0" applyBorder="1" applyAlignment="1">
      <alignment horizontal="center" vertical="center"/>
    </xf>
    <xf numFmtId="0" fontId="0" fillId="6" borderId="0" xfId="0" applyFill="1" applyAlignment="1">
      <alignment vertical="center"/>
    </xf>
    <xf numFmtId="55" fontId="0" fillId="6" borderId="13" xfId="0" applyNumberFormat="1" applyFill="1" applyBorder="1" applyAlignment="1">
      <alignment vertical="center"/>
    </xf>
    <xf numFmtId="203" fontId="0" fillId="5" borderId="0" xfId="2" applyNumberFormat="1" applyFont="1" applyFill="1" applyBorder="1" applyAlignment="1">
      <alignment vertical="center"/>
    </xf>
    <xf numFmtId="38" fontId="0" fillId="6" borderId="13" xfId="2" quotePrefix="1" applyFont="1" applyFill="1" applyBorder="1" applyAlignment="1">
      <alignment horizontal="center" vertical="center"/>
    </xf>
    <xf numFmtId="38" fontId="0" fillId="0" borderId="0" xfId="2" applyFont="1" applyBorder="1" applyAlignment="1">
      <alignment horizontal="center" vertical="center"/>
    </xf>
    <xf numFmtId="55" fontId="0" fillId="6" borderId="10" xfId="0" applyNumberFormat="1" applyFill="1" applyBorder="1" applyAlignment="1">
      <alignment vertical="center"/>
    </xf>
    <xf numFmtId="203" fontId="0" fillId="7" borderId="10" xfId="2" applyNumberFormat="1" applyFont="1" applyFill="1" applyBorder="1" applyAlignment="1">
      <alignment vertical="center"/>
    </xf>
    <xf numFmtId="38" fontId="0" fillId="7" borderId="10" xfId="2" applyFont="1" applyFill="1" applyBorder="1" applyAlignment="1">
      <alignment vertical="center"/>
    </xf>
    <xf numFmtId="38" fontId="0" fillId="6" borderId="10" xfId="2" quotePrefix="1" applyFont="1" applyFill="1" applyBorder="1" applyAlignment="1">
      <alignment horizontal="center" vertical="center"/>
    </xf>
    <xf numFmtId="55" fontId="0" fillId="0" borderId="0" xfId="0" applyNumberFormat="1" applyAlignment="1">
      <alignment vertical="center"/>
    </xf>
    <xf numFmtId="55" fontId="0" fillId="0" borderId="0" xfId="0" applyNumberFormat="1" applyBorder="1" applyAlignment="1">
      <alignment vertical="center"/>
    </xf>
    <xf numFmtId="200" fontId="0" fillId="0" borderId="0" xfId="2" applyNumberFormat="1" applyFont="1" applyBorder="1" applyAlignment="1">
      <alignment vertical="center"/>
    </xf>
    <xf numFmtId="200" fontId="0" fillId="5" borderId="0" xfId="2" applyNumberFormat="1" applyFont="1" applyFill="1" applyBorder="1" applyAlignment="1">
      <alignment vertical="center"/>
    </xf>
    <xf numFmtId="0" fontId="0" fillId="0" borderId="0" xfId="0" applyAlignment="1">
      <alignment horizontal="center" vertical="center"/>
    </xf>
    <xf numFmtId="203" fontId="0" fillId="7" borderId="13" xfId="0" applyNumberFormat="1" applyFill="1" applyBorder="1" applyAlignment="1">
      <alignment vertical="center"/>
    </xf>
    <xf numFmtId="203" fontId="0" fillId="5" borderId="0" xfId="0" applyNumberFormat="1" applyFill="1" applyBorder="1" applyAlignment="1">
      <alignment vertical="center"/>
    </xf>
    <xf numFmtId="38" fontId="0" fillId="7" borderId="13" xfId="0" applyNumberFormat="1" applyFill="1" applyBorder="1" applyAlignment="1">
      <alignment vertical="center"/>
    </xf>
    <xf numFmtId="38" fontId="0" fillId="6" borderId="13" xfId="0" quotePrefix="1" applyNumberFormat="1" applyFill="1" applyBorder="1" applyAlignment="1">
      <alignment horizontal="center" vertical="center"/>
    </xf>
    <xf numFmtId="38" fontId="0" fillId="0" borderId="0" xfId="0" applyNumberFormat="1" applyBorder="1" applyAlignment="1">
      <alignment horizontal="center" vertical="center"/>
    </xf>
    <xf numFmtId="203" fontId="0" fillId="7" borderId="10" xfId="0" applyNumberFormat="1" applyFill="1" applyBorder="1" applyAlignment="1">
      <alignment vertical="center"/>
    </xf>
    <xf numFmtId="38" fontId="0" fillId="7" borderId="10" xfId="0" applyNumberFormat="1" applyFill="1" applyBorder="1" applyAlignment="1">
      <alignment vertical="center"/>
    </xf>
    <xf numFmtId="38" fontId="0" fillId="6" borderId="10" xfId="0" quotePrefix="1" applyNumberFormat="1" applyFill="1" applyBorder="1" applyAlignment="1">
      <alignment horizontal="center" vertical="center"/>
    </xf>
    <xf numFmtId="200" fontId="0" fillId="0" borderId="0" xfId="2" applyNumberFormat="1" applyFont="1" applyAlignment="1">
      <alignment vertical="center"/>
    </xf>
    <xf numFmtId="200" fontId="0" fillId="0" borderId="0" xfId="0" applyNumberFormat="1" applyAlignment="1">
      <alignment vertical="center"/>
    </xf>
    <xf numFmtId="55" fontId="0" fillId="6" borderId="0" xfId="0" applyNumberFormat="1" applyFill="1" applyBorder="1" applyAlignment="1">
      <alignment vertical="center"/>
    </xf>
    <xf numFmtId="203" fontId="0" fillId="7" borderId="0" xfId="0" applyNumberFormat="1" applyFill="1" applyBorder="1" applyAlignment="1">
      <alignment vertical="center"/>
    </xf>
    <xf numFmtId="38" fontId="0" fillId="7" borderId="0" xfId="0" applyNumberFormat="1" applyFill="1" applyBorder="1" applyAlignment="1">
      <alignment vertical="center"/>
    </xf>
    <xf numFmtId="38" fontId="0" fillId="6" borderId="0" xfId="0" quotePrefix="1" applyNumberFormat="1" applyFill="1" applyBorder="1" applyAlignment="1">
      <alignment horizontal="center" vertical="center"/>
    </xf>
    <xf numFmtId="38" fontId="0" fillId="6" borderId="0" xfId="2" quotePrefix="1" applyFont="1" applyFill="1" applyBorder="1" applyAlignment="1">
      <alignment horizontal="center" vertical="center"/>
    </xf>
    <xf numFmtId="0" fontId="0" fillId="0" borderId="10" xfId="0" applyFill="1" applyBorder="1" applyAlignment="1">
      <alignment vertical="center"/>
    </xf>
    <xf numFmtId="55" fontId="0" fillId="6" borderId="27" xfId="0" applyNumberFormat="1" applyFill="1" applyBorder="1" applyAlignment="1">
      <alignment vertical="center"/>
    </xf>
    <xf numFmtId="203" fontId="0" fillId="7" borderId="27" xfId="2" applyNumberFormat="1" applyFont="1" applyFill="1" applyBorder="1" applyAlignment="1">
      <alignment vertical="center"/>
    </xf>
    <xf numFmtId="203" fontId="0" fillId="8" borderId="13" xfId="2" applyNumberFormat="1" applyFont="1" applyFill="1" applyBorder="1" applyAlignment="1">
      <alignment vertical="center"/>
    </xf>
    <xf numFmtId="203" fontId="0" fillId="8" borderId="0" xfId="2" applyNumberFormat="1" applyFont="1" applyFill="1" applyBorder="1" applyAlignment="1">
      <alignment vertical="center"/>
    </xf>
    <xf numFmtId="38" fontId="0" fillId="8" borderId="0" xfId="2" applyFont="1" applyFill="1" applyBorder="1" applyAlignment="1">
      <alignment vertical="center"/>
    </xf>
    <xf numFmtId="38" fontId="0" fillId="8" borderId="13" xfId="2" applyFont="1" applyFill="1" applyBorder="1" applyAlignment="1">
      <alignment vertical="center"/>
    </xf>
    <xf numFmtId="203" fontId="0" fillId="8" borderId="0" xfId="0" applyNumberFormat="1" applyFill="1" applyBorder="1" applyAlignment="1">
      <alignment vertical="center"/>
    </xf>
    <xf numFmtId="38" fontId="0" fillId="8" borderId="0" xfId="0" applyNumberFormat="1" applyFill="1" applyBorder="1" applyAlignment="1">
      <alignment vertical="center"/>
    </xf>
    <xf numFmtId="203" fontId="0" fillId="8" borderId="13" xfId="0" applyNumberFormat="1" applyFill="1" applyBorder="1" applyAlignment="1">
      <alignment vertical="center"/>
    </xf>
    <xf numFmtId="38" fontId="0" fillId="8" borderId="13" xfId="0" applyNumberFormat="1" applyFill="1" applyBorder="1" applyAlignment="1">
      <alignment vertical="center"/>
    </xf>
    <xf numFmtId="0" fontId="34" fillId="13" borderId="0" xfId="0" applyFont="1" applyFill="1" applyAlignment="1">
      <alignment horizontal="right" vertical="center"/>
    </xf>
    <xf numFmtId="0" fontId="33" fillId="13" borderId="0" xfId="0" applyFont="1" applyFill="1" applyAlignment="1">
      <alignment vertical="center"/>
    </xf>
    <xf numFmtId="0" fontId="34" fillId="0" borderId="19" xfId="0" applyFont="1" applyFill="1" applyBorder="1" applyAlignment="1">
      <alignment horizontal="center" vertical="center"/>
    </xf>
    <xf numFmtId="188" fontId="34" fillId="13" borderId="10" xfId="0" applyNumberFormat="1" applyFont="1" applyFill="1" applyBorder="1" applyAlignment="1">
      <alignment vertical="center" shrinkToFit="1"/>
    </xf>
    <xf numFmtId="182" fontId="34" fillId="13" borderId="0" xfId="12" applyNumberFormat="1" applyFont="1" applyFill="1" applyBorder="1">
      <alignment vertical="center"/>
    </xf>
    <xf numFmtId="182" fontId="34" fillId="13" borderId="13" xfId="12" applyNumberFormat="1" applyFont="1" applyFill="1" applyBorder="1">
      <alignment vertical="center"/>
    </xf>
    <xf numFmtId="0" fontId="68" fillId="13" borderId="9" xfId="0" applyFont="1" applyFill="1" applyBorder="1" applyAlignment="1">
      <alignment horizontal="distributed"/>
    </xf>
    <xf numFmtId="182" fontId="34" fillId="5" borderId="13" xfId="2" applyNumberFormat="1" applyFont="1" applyFill="1" applyBorder="1" applyAlignment="1">
      <alignment horizontal="right" vertical="center"/>
    </xf>
    <xf numFmtId="182" fontId="34" fillId="13" borderId="0" xfId="12" applyNumberFormat="1" applyFont="1" applyFill="1" applyBorder="1" applyAlignment="1">
      <alignment horizontal="right" vertical="center"/>
    </xf>
    <xf numFmtId="0" fontId="34" fillId="0" borderId="0" xfId="0" applyFont="1" applyFill="1" applyBorder="1" applyAlignment="1">
      <alignment vertical="center"/>
    </xf>
    <xf numFmtId="0" fontId="68" fillId="13" borderId="11" xfId="0" applyFont="1" applyFill="1" applyBorder="1" applyAlignment="1">
      <alignment horizontal="distributed"/>
    </xf>
    <xf numFmtId="0" fontId="68" fillId="13" borderId="14" xfId="0" quotePrefix="1" applyFont="1" applyFill="1" applyBorder="1" applyAlignment="1">
      <alignment horizontal="distributed"/>
    </xf>
    <xf numFmtId="0" fontId="68" fillId="13" borderId="4" xfId="0" quotePrefix="1" applyFont="1" applyFill="1" applyBorder="1" applyAlignment="1">
      <alignment horizontal="distributed"/>
    </xf>
    <xf numFmtId="0" fontId="33" fillId="0" borderId="0" xfId="0" applyFont="1" applyFill="1" applyBorder="1" applyAlignment="1">
      <alignment vertical="center"/>
    </xf>
    <xf numFmtId="182" fontId="34" fillId="0" borderId="0" xfId="12" applyNumberFormat="1" applyFont="1" applyFill="1" applyBorder="1">
      <alignment vertical="center"/>
    </xf>
    <xf numFmtId="0" fontId="34" fillId="13" borderId="0" xfId="0" applyFont="1" applyFill="1" applyBorder="1" applyAlignment="1">
      <alignment vertical="center"/>
    </xf>
    <xf numFmtId="0" fontId="68" fillId="6" borderId="12" xfId="0" applyFont="1" applyFill="1" applyBorder="1" applyAlignment="1">
      <alignment horizontal="distributed"/>
    </xf>
    <xf numFmtId="188" fontId="34" fillId="8" borderId="13" xfId="0" applyNumberFormat="1" applyFont="1" applyFill="1" applyBorder="1" applyAlignment="1">
      <alignment vertical="center" shrinkToFit="1"/>
    </xf>
    <xf numFmtId="188" fontId="34" fillId="5" borderId="13" xfId="0" applyNumberFormat="1" applyFont="1" applyFill="1" applyBorder="1" applyAlignment="1">
      <alignment vertical="center" shrinkToFit="1"/>
    </xf>
    <xf numFmtId="0" fontId="68" fillId="13" borderId="30" xfId="0" quotePrefix="1" applyFont="1" applyFill="1" applyBorder="1" applyAlignment="1">
      <alignment horizontal="left" vertical="center" wrapText="1"/>
    </xf>
    <xf numFmtId="0" fontId="33" fillId="0" borderId="0" xfId="0" applyFont="1" applyFill="1" applyAlignment="1">
      <alignment vertical="center"/>
    </xf>
    <xf numFmtId="188" fontId="34" fillId="8" borderId="10" xfId="0" applyNumberFormat="1" applyFont="1" applyFill="1" applyBorder="1" applyAlignment="1">
      <alignment vertical="center" shrinkToFit="1"/>
    </xf>
    <xf numFmtId="182" fontId="34" fillId="0" borderId="0" xfId="12" applyNumberFormat="1" applyFont="1" applyBorder="1">
      <alignment vertical="center"/>
    </xf>
    <xf numFmtId="0" fontId="34" fillId="13" borderId="50" xfId="0" quotePrefix="1" applyFont="1" applyFill="1" applyBorder="1" applyAlignment="1">
      <alignment horizontal="left" vertical="center" wrapText="1"/>
    </xf>
    <xf numFmtId="0" fontId="34" fillId="0" borderId="38" xfId="0" applyFont="1" applyBorder="1" applyAlignment="1">
      <alignment vertical="center"/>
    </xf>
    <xf numFmtId="38" fontId="34" fillId="0" borderId="13" xfId="12" applyFont="1" applyFill="1" applyBorder="1" applyAlignment="1">
      <alignment vertical="center"/>
    </xf>
    <xf numFmtId="38" fontId="34" fillId="0" borderId="13" xfId="12" applyFont="1" applyFill="1" applyBorder="1">
      <alignment vertical="center"/>
    </xf>
    <xf numFmtId="38" fontId="34" fillId="0" borderId="0" xfId="12" applyFont="1" applyFill="1" applyBorder="1">
      <alignment vertical="center"/>
    </xf>
    <xf numFmtId="0" fontId="69" fillId="13" borderId="0" xfId="0" applyFont="1" applyFill="1" applyAlignment="1">
      <alignment vertical="center"/>
    </xf>
    <xf numFmtId="182" fontId="34" fillId="0" borderId="0" xfId="12" applyNumberFormat="1" applyFont="1" applyFill="1" applyBorder="1" applyAlignment="1">
      <alignment vertical="center"/>
    </xf>
    <xf numFmtId="182" fontId="34" fillId="0" borderId="13" xfId="12" applyNumberFormat="1" applyFont="1" applyFill="1" applyBorder="1">
      <alignment vertical="center"/>
    </xf>
    <xf numFmtId="182" fontId="34" fillId="5" borderId="0" xfId="12" applyNumberFormat="1" applyFont="1" applyFill="1" applyBorder="1" applyAlignment="1">
      <alignment horizontal="right" vertical="center"/>
    </xf>
    <xf numFmtId="0" fontId="68" fillId="13" borderId="30" xfId="0" quotePrefix="1" applyFont="1" applyFill="1" applyBorder="1" applyAlignment="1">
      <alignment horizontal="left" vertical="center"/>
    </xf>
    <xf numFmtId="0" fontId="34" fillId="13" borderId="7" xfId="0" applyFont="1" applyFill="1" applyBorder="1" applyAlignment="1">
      <alignment horizontal="center" vertical="center"/>
    </xf>
    <xf numFmtId="0" fontId="69" fillId="0" borderId="0" xfId="0" applyFont="1" applyFill="1" applyAlignment="1">
      <alignment vertical="center"/>
    </xf>
    <xf numFmtId="0" fontId="70" fillId="0" borderId="0" xfId="0" applyFont="1" applyFill="1" applyAlignment="1">
      <alignment vertical="center"/>
    </xf>
    <xf numFmtId="38" fontId="69" fillId="0" borderId="0" xfId="12" applyFont="1" applyFill="1">
      <alignment vertical="center"/>
    </xf>
    <xf numFmtId="38" fontId="69" fillId="6" borderId="0" xfId="12" applyFont="1" applyFill="1">
      <alignment vertical="center"/>
    </xf>
    <xf numFmtId="38" fontId="69" fillId="0" borderId="0" xfId="12" applyFont="1">
      <alignment vertical="center"/>
    </xf>
    <xf numFmtId="0" fontId="69" fillId="0" borderId="0" xfId="0" applyFont="1" applyFill="1" applyAlignment="1">
      <alignment horizontal="right" vertical="center"/>
    </xf>
    <xf numFmtId="4" fontId="33" fillId="0" borderId="0" xfId="0" applyNumberFormat="1" applyFont="1" applyAlignment="1">
      <alignment vertical="center"/>
    </xf>
    <xf numFmtId="0" fontId="34" fillId="0" borderId="0" xfId="0" applyFont="1" applyFill="1" applyBorder="1" applyAlignment="1"/>
    <xf numFmtId="0" fontId="69" fillId="0" borderId="0" xfId="0" applyFont="1" applyFill="1" applyBorder="1" applyAlignment="1">
      <alignment vertical="center"/>
    </xf>
    <xf numFmtId="0" fontId="34" fillId="0" borderId="13" xfId="0" applyFont="1" applyFill="1" applyBorder="1" applyAlignment="1"/>
    <xf numFmtId="182" fontId="33" fillId="0" borderId="0" xfId="12" applyNumberFormat="1" applyFont="1" applyFill="1" applyBorder="1">
      <alignment vertical="center"/>
    </xf>
    <xf numFmtId="0" fontId="69" fillId="0" borderId="0" xfId="0" applyFont="1" applyAlignment="1">
      <alignment vertical="center"/>
    </xf>
    <xf numFmtId="3" fontId="33" fillId="0" borderId="0" xfId="0" applyNumberFormat="1" applyFont="1" applyAlignment="1">
      <alignment vertical="center"/>
    </xf>
    <xf numFmtId="0" fontId="34" fillId="13" borderId="18" xfId="0" quotePrefix="1" applyFont="1" applyFill="1" applyBorder="1" applyAlignment="1">
      <alignment horizontal="center"/>
    </xf>
    <xf numFmtId="182" fontId="34" fillId="6" borderId="20" xfId="12" applyNumberFormat="1" applyFont="1" applyFill="1" applyBorder="1">
      <alignment vertical="center"/>
    </xf>
    <xf numFmtId="182" fontId="34" fillId="6" borderId="13" xfId="12" applyNumberFormat="1" applyFont="1" applyFill="1" applyBorder="1">
      <alignment vertical="center"/>
    </xf>
    <xf numFmtId="182" fontId="34" fillId="6" borderId="21" xfId="12" applyNumberFormat="1" applyFont="1" applyFill="1" applyBorder="1">
      <alignment vertical="center"/>
    </xf>
    <xf numFmtId="182" fontId="34" fillId="6" borderId="12" xfId="12" applyNumberFormat="1" applyFont="1" applyFill="1" applyBorder="1">
      <alignment vertical="center"/>
    </xf>
    <xf numFmtId="207" fontId="33" fillId="0" borderId="0" xfId="0" applyNumberFormat="1" applyFont="1" applyAlignment="1">
      <alignment vertical="center"/>
    </xf>
    <xf numFmtId="0" fontId="33" fillId="0" borderId="30" xfId="0" applyFont="1" applyBorder="1" applyAlignment="1">
      <alignment vertical="center"/>
    </xf>
    <xf numFmtId="0" fontId="34" fillId="13" borderId="3" xfId="0" quotePrefix="1" applyFont="1" applyFill="1" applyBorder="1" applyAlignment="1">
      <alignment horizontal="center"/>
    </xf>
    <xf numFmtId="182" fontId="34" fillId="0" borderId="22" xfId="12" applyNumberFormat="1" applyFont="1" applyBorder="1">
      <alignment vertical="center"/>
    </xf>
    <xf numFmtId="182" fontId="34" fillId="0" borderId="23" xfId="12" applyNumberFormat="1" applyFont="1" applyBorder="1">
      <alignment vertical="center"/>
    </xf>
    <xf numFmtId="182" fontId="34" fillId="0" borderId="8" xfId="12" applyNumberFormat="1" applyFont="1" applyBorder="1">
      <alignment vertical="center"/>
    </xf>
    <xf numFmtId="0" fontId="34" fillId="13" borderId="17" xfId="0" quotePrefix="1" applyFont="1" applyFill="1" applyBorder="1" applyAlignment="1">
      <alignment horizontal="center"/>
    </xf>
    <xf numFmtId="0" fontId="34" fillId="0" borderId="10" xfId="0" applyFont="1" applyFill="1" applyBorder="1" applyAlignment="1"/>
    <xf numFmtId="182" fontId="34" fillId="0" borderId="24" xfId="12" applyNumberFormat="1" applyFont="1" applyBorder="1">
      <alignment vertical="center"/>
    </xf>
    <xf numFmtId="182" fontId="34" fillId="0" borderId="10" xfId="12" applyNumberFormat="1" applyFont="1" applyBorder="1">
      <alignment vertical="center"/>
    </xf>
    <xf numFmtId="182" fontId="34" fillId="0" borderId="25" xfId="12" applyNumberFormat="1" applyFont="1" applyBorder="1">
      <alignment vertical="center"/>
    </xf>
    <xf numFmtId="182" fontId="34" fillId="6" borderId="13" xfId="12" applyNumberFormat="1" applyFont="1" applyFill="1" applyBorder="1" applyAlignment="1"/>
    <xf numFmtId="182" fontId="34" fillId="6" borderId="21" xfId="12" applyNumberFormat="1" applyFont="1" applyFill="1" applyBorder="1" applyAlignment="1"/>
    <xf numFmtId="182" fontId="34" fillId="6" borderId="12" xfId="12" applyNumberFormat="1" applyFont="1" applyFill="1" applyBorder="1" applyAlignment="1"/>
    <xf numFmtId="182" fontId="34" fillId="0" borderId="22" xfId="12" applyNumberFormat="1" applyFont="1" applyBorder="1" applyAlignment="1"/>
    <xf numFmtId="182" fontId="34" fillId="0" borderId="0" xfId="12" applyNumberFormat="1" applyFont="1" applyBorder="1" applyAlignment="1"/>
    <xf numFmtId="182" fontId="34" fillId="0" borderId="23" xfId="12" applyNumberFormat="1" applyFont="1" applyBorder="1" applyAlignment="1"/>
    <xf numFmtId="182" fontId="34" fillId="0" borderId="8" xfId="12" applyNumberFormat="1" applyFont="1" applyBorder="1" applyAlignment="1"/>
    <xf numFmtId="182" fontId="34" fillId="0" borderId="24" xfId="12" applyNumberFormat="1" applyFont="1" applyBorder="1" applyAlignment="1"/>
    <xf numFmtId="182" fontId="34" fillId="0" borderId="10" xfId="12" applyNumberFormat="1" applyFont="1" applyBorder="1" applyAlignment="1"/>
    <xf numFmtId="182" fontId="34" fillId="0" borderId="9" xfId="12" applyNumberFormat="1" applyFont="1" applyBorder="1">
      <alignment vertical="center"/>
    </xf>
    <xf numFmtId="182" fontId="34" fillId="6" borderId="8" xfId="12" applyNumberFormat="1" applyFont="1" applyFill="1" applyBorder="1">
      <alignment vertical="center"/>
    </xf>
    <xf numFmtId="0" fontId="34" fillId="13" borderId="3" xfId="0" quotePrefix="1" applyFont="1" applyFill="1" applyBorder="1" applyAlignment="1">
      <alignment horizontal="distributed"/>
    </xf>
    <xf numFmtId="182" fontId="34" fillId="0" borderId="22" xfId="12" applyNumberFormat="1" applyFont="1" applyBorder="1" applyAlignment="1">
      <alignment horizontal="right" vertical="center"/>
    </xf>
    <xf numFmtId="0" fontId="34" fillId="13" borderId="17" xfId="0" quotePrefix="1" applyFont="1" applyFill="1" applyBorder="1" applyAlignment="1">
      <alignment horizontal="distributed"/>
    </xf>
    <xf numFmtId="182" fontId="34" fillId="0" borderId="24" xfId="12" applyNumberFormat="1" applyFont="1" applyBorder="1" applyAlignment="1">
      <alignment horizontal="right" vertical="center"/>
    </xf>
    <xf numFmtId="0" fontId="33" fillId="0" borderId="3" xfId="0" applyFont="1" applyBorder="1" applyAlignment="1">
      <alignment vertical="center"/>
    </xf>
    <xf numFmtId="0" fontId="33" fillId="0" borderId="17" xfId="0" applyFont="1" applyBorder="1" applyAlignment="1">
      <alignment vertical="center"/>
    </xf>
    <xf numFmtId="0" fontId="69" fillId="0" borderId="0" xfId="0" applyFont="1" applyFill="1" applyBorder="1" applyAlignment="1"/>
    <xf numFmtId="3" fontId="34" fillId="0" borderId="0" xfId="0" applyNumberFormat="1" applyFont="1" applyAlignment="1">
      <alignment horizontal="right" vertical="center"/>
    </xf>
    <xf numFmtId="56" fontId="0" fillId="0" borderId="27" xfId="0" applyNumberFormat="1" applyBorder="1" applyAlignment="1">
      <alignment vertical="center"/>
    </xf>
    <xf numFmtId="55" fontId="0" fillId="5" borderId="0" xfId="0" applyNumberFormat="1" applyFill="1" applyBorder="1" applyAlignment="1">
      <alignment vertical="center"/>
    </xf>
    <xf numFmtId="0" fontId="0" fillId="7" borderId="10" xfId="0" applyFill="1" applyBorder="1" applyAlignment="1">
      <alignment vertical="center"/>
    </xf>
    <xf numFmtId="0" fontId="0" fillId="7" borderId="0" xfId="0" applyFill="1" applyAlignment="1">
      <alignment vertical="center"/>
    </xf>
    <xf numFmtId="203" fontId="0" fillId="14" borderId="0" xfId="0" applyNumberFormat="1" applyFill="1" applyBorder="1" applyAlignment="1">
      <alignment vertical="center"/>
    </xf>
    <xf numFmtId="38" fontId="0" fillId="14" borderId="10" xfId="0" applyNumberFormat="1" applyFill="1" applyBorder="1" applyAlignment="1">
      <alignment vertical="center"/>
    </xf>
    <xf numFmtId="203" fontId="0" fillId="14" borderId="10" xfId="0" applyNumberFormat="1" applyFill="1" applyBorder="1" applyAlignment="1">
      <alignment vertical="center"/>
    </xf>
    <xf numFmtId="0" fontId="0" fillId="8" borderId="0" xfId="0" applyFill="1" applyAlignment="1">
      <alignment vertical="center"/>
    </xf>
    <xf numFmtId="203" fontId="0" fillId="8" borderId="0" xfId="2" applyNumberFormat="1" applyFont="1" applyFill="1" applyAlignment="1">
      <alignment vertical="center"/>
    </xf>
    <xf numFmtId="203" fontId="0" fillId="8" borderId="0" xfId="0" applyNumberFormat="1" applyFill="1" applyAlignment="1">
      <alignment vertical="center"/>
    </xf>
    <xf numFmtId="200" fontId="0" fillId="5" borderId="9" xfId="2" applyNumberFormat="1" applyFont="1" applyFill="1" applyBorder="1" applyAlignment="1"/>
    <xf numFmtId="200" fontId="0" fillId="6" borderId="9" xfId="2" applyNumberFormat="1" applyFont="1" applyFill="1" applyBorder="1" applyAlignment="1"/>
    <xf numFmtId="200" fontId="0" fillId="5" borderId="22" xfId="2" applyNumberFormat="1" applyFont="1" applyFill="1" applyBorder="1" applyAlignment="1"/>
    <xf numFmtId="200" fontId="0" fillId="6" borderId="20" xfId="2" applyNumberFormat="1" applyFont="1" applyFill="1" applyBorder="1" applyAlignment="1"/>
    <xf numFmtId="200" fontId="0" fillId="6" borderId="24" xfId="2" applyNumberFormat="1" applyFont="1" applyFill="1" applyBorder="1" applyAlignment="1"/>
    <xf numFmtId="0" fontId="33" fillId="0" borderId="13" xfId="0" applyFont="1" applyFill="1" applyBorder="1" applyAlignment="1">
      <alignment vertical="center"/>
    </xf>
    <xf numFmtId="0" fontId="12" fillId="0" borderId="36" xfId="0" applyFont="1" applyBorder="1" applyAlignment="1">
      <alignment horizontal="center"/>
    </xf>
    <xf numFmtId="0" fontId="12" fillId="0" borderId="4" xfId="0" applyFont="1" applyBorder="1" applyAlignment="1">
      <alignment horizontal="center"/>
    </xf>
    <xf numFmtId="0" fontId="12" fillId="6" borderId="40" xfId="0" applyFont="1" applyFill="1" applyBorder="1" applyAlignment="1">
      <alignment horizontal="center"/>
    </xf>
    <xf numFmtId="0" fontId="12" fillId="6" borderId="44" xfId="0" applyFont="1" applyFill="1" applyBorder="1" applyAlignment="1">
      <alignment horizontal="center"/>
    </xf>
    <xf numFmtId="0" fontId="12" fillId="0" borderId="40" xfId="0" applyFont="1" applyFill="1" applyBorder="1" applyAlignment="1">
      <alignment horizontal="center"/>
    </xf>
    <xf numFmtId="0" fontId="12" fillId="0" borderId="44" xfId="0" applyFont="1" applyFill="1" applyBorder="1" applyAlignment="1">
      <alignment horizontal="center"/>
    </xf>
    <xf numFmtId="49" fontId="12" fillId="5" borderId="8" xfId="0" applyNumberFormat="1" applyFont="1" applyFill="1" applyBorder="1" applyAlignment="1" applyProtection="1">
      <alignment horizontal="center" shrinkToFit="1"/>
      <protection locked="0"/>
    </xf>
    <xf numFmtId="184" fontId="12" fillId="5" borderId="4" xfId="0" applyNumberFormat="1" applyFont="1" applyFill="1" applyBorder="1" applyAlignment="1" applyProtection="1">
      <alignment horizontal="center" shrinkToFit="1"/>
      <protection locked="0"/>
    </xf>
    <xf numFmtId="0" fontId="0" fillId="5" borderId="0" xfId="0" applyFill="1" applyAlignment="1">
      <alignment horizontal="center"/>
    </xf>
    <xf numFmtId="0" fontId="0" fillId="5" borderId="0" xfId="0" applyFill="1" applyAlignment="1">
      <alignment horizontal="left"/>
    </xf>
    <xf numFmtId="0" fontId="73" fillId="0" borderId="0" xfId="8" applyFont="1">
      <alignment vertical="center"/>
    </xf>
    <xf numFmtId="0" fontId="74" fillId="0" borderId="0" xfId="8" applyFont="1">
      <alignment vertical="center"/>
    </xf>
    <xf numFmtId="0" fontId="75" fillId="0" borderId="0" xfId="8" applyFont="1">
      <alignment vertical="center"/>
    </xf>
    <xf numFmtId="0" fontId="74" fillId="0" borderId="10" xfId="8" applyFont="1" applyBorder="1">
      <alignment vertical="center"/>
    </xf>
    <xf numFmtId="0" fontId="77" fillId="0" borderId="22" xfId="8" applyFont="1" applyBorder="1" applyAlignment="1">
      <alignment horizontal="left" vertical="center"/>
    </xf>
    <xf numFmtId="0" fontId="74" fillId="0" borderId="28" xfId="8" applyFont="1" applyBorder="1">
      <alignment vertical="center"/>
    </xf>
    <xf numFmtId="0" fontId="46" fillId="0" borderId="9" xfId="8" applyFont="1" applyBorder="1">
      <alignment vertical="center"/>
    </xf>
    <xf numFmtId="0" fontId="77" fillId="0" borderId="35" xfId="8" applyFont="1" applyBorder="1" applyAlignment="1">
      <alignment horizontal="center" vertical="center"/>
    </xf>
    <xf numFmtId="0" fontId="74" fillId="0" borderId="0" xfId="8" applyFont="1" applyBorder="1">
      <alignment vertical="center"/>
    </xf>
    <xf numFmtId="0" fontId="46" fillId="0" borderId="9" xfId="8" applyFont="1" applyBorder="1" applyAlignment="1">
      <alignment horizontal="center" vertical="center" shrinkToFit="1"/>
    </xf>
    <xf numFmtId="0" fontId="76" fillId="0" borderId="35" xfId="8" applyFont="1" applyBorder="1">
      <alignment vertical="center"/>
    </xf>
    <xf numFmtId="0" fontId="46" fillId="0" borderId="35" xfId="8" applyFont="1" applyBorder="1" applyAlignment="1">
      <alignment horizontal="center" vertical="center"/>
    </xf>
    <xf numFmtId="0" fontId="46" fillId="0" borderId="35" xfId="8" applyFont="1" applyBorder="1" applyAlignment="1">
      <alignment horizontal="center" vertical="center" shrinkToFit="1"/>
    </xf>
    <xf numFmtId="0" fontId="46" fillId="0" borderId="12" xfId="8" applyFont="1" applyBorder="1" applyAlignment="1">
      <alignment horizontal="center" vertical="center" shrinkToFit="1"/>
    </xf>
    <xf numFmtId="0" fontId="76" fillId="0" borderId="12" xfId="8" applyFont="1" applyBorder="1">
      <alignment vertical="center"/>
    </xf>
    <xf numFmtId="0" fontId="46" fillId="2" borderId="35" xfId="8" applyFont="1" applyFill="1" applyBorder="1" applyAlignment="1">
      <alignment horizontal="center" vertical="center" shrinkToFit="1"/>
    </xf>
    <xf numFmtId="0" fontId="76" fillId="2" borderId="35" xfId="8" applyFont="1" applyFill="1" applyBorder="1">
      <alignment vertical="center"/>
    </xf>
    <xf numFmtId="0" fontId="78" fillId="0" borderId="22" xfId="8" applyFont="1" applyBorder="1">
      <alignment vertical="center"/>
    </xf>
    <xf numFmtId="0" fontId="76" fillId="0" borderId="35" xfId="8" applyFont="1" applyFill="1" applyBorder="1">
      <alignment vertical="center"/>
    </xf>
    <xf numFmtId="0" fontId="46" fillId="0" borderId="22" xfId="8" applyFont="1" applyBorder="1" applyAlignment="1">
      <alignment horizontal="left" vertical="center"/>
    </xf>
    <xf numFmtId="0" fontId="74" fillId="0" borderId="22" xfId="8" applyFont="1" applyBorder="1">
      <alignment vertical="center"/>
    </xf>
    <xf numFmtId="0" fontId="74" fillId="0" borderId="0" xfId="8" applyFont="1" applyFill="1" applyBorder="1">
      <alignment vertical="center"/>
    </xf>
    <xf numFmtId="0" fontId="46" fillId="0" borderId="22" xfId="8" applyFont="1" applyBorder="1" applyAlignment="1">
      <alignment horizontal="left" vertical="center" shrinkToFit="1"/>
    </xf>
    <xf numFmtId="0" fontId="46" fillId="11" borderId="35" xfId="8" applyFont="1" applyFill="1" applyBorder="1" applyAlignment="1">
      <alignment horizontal="center" vertical="center"/>
    </xf>
    <xf numFmtId="0" fontId="76" fillId="0" borderId="35" xfId="8" applyFont="1" applyBorder="1" applyAlignment="1">
      <alignment vertical="center" wrapText="1"/>
    </xf>
    <xf numFmtId="0" fontId="46" fillId="0" borderId="35" xfId="8" applyFont="1" applyBorder="1">
      <alignment vertical="center"/>
    </xf>
    <xf numFmtId="0" fontId="79" fillId="11" borderId="35" xfId="8" applyFont="1" applyFill="1" applyBorder="1" applyAlignment="1">
      <alignment horizontal="left" vertical="center" wrapText="1"/>
    </xf>
    <xf numFmtId="0" fontId="80" fillId="0" borderId="35" xfId="8" applyFont="1" applyFill="1" applyBorder="1" applyAlignment="1">
      <alignment vertical="center" wrapText="1"/>
    </xf>
    <xf numFmtId="0" fontId="76" fillId="11" borderId="35" xfId="8" applyFont="1" applyFill="1" applyBorder="1" applyAlignment="1">
      <alignment horizontal="left" vertical="center" wrapText="1" shrinkToFit="1"/>
    </xf>
    <xf numFmtId="0" fontId="46" fillId="0" borderId="12" xfId="8" applyFont="1" applyBorder="1">
      <alignment vertical="center"/>
    </xf>
    <xf numFmtId="0" fontId="76" fillId="0" borderId="35" xfId="8" applyFont="1" applyFill="1" applyBorder="1" applyAlignment="1">
      <alignment vertical="center" wrapText="1"/>
    </xf>
    <xf numFmtId="0" fontId="46" fillId="11" borderId="35" xfId="8" applyFont="1" applyFill="1" applyBorder="1" applyAlignment="1">
      <alignment horizontal="center" vertical="center" shrinkToFit="1"/>
    </xf>
    <xf numFmtId="0" fontId="74" fillId="0" borderId="0" xfId="8" applyFont="1" applyAlignment="1">
      <alignment vertical="center" shrinkToFit="1"/>
    </xf>
    <xf numFmtId="0" fontId="79" fillId="11" borderId="35" xfId="8" applyFont="1" applyFill="1" applyBorder="1" applyAlignment="1">
      <alignment horizontal="left" vertical="center" wrapText="1" shrinkToFit="1"/>
    </xf>
    <xf numFmtId="0" fontId="80" fillId="0" borderId="35" xfId="8" applyFont="1" applyBorder="1" applyAlignment="1">
      <alignment vertical="center" wrapText="1"/>
    </xf>
    <xf numFmtId="0" fontId="46" fillId="0" borderId="35" xfId="8" applyFont="1" applyBorder="1" applyAlignment="1">
      <alignment vertical="center" wrapText="1"/>
    </xf>
    <xf numFmtId="0" fontId="76" fillId="12" borderId="35" xfId="8" applyFont="1" applyFill="1" applyBorder="1" applyAlignment="1">
      <alignment vertical="center" wrapText="1"/>
    </xf>
    <xf numFmtId="0" fontId="76" fillId="0" borderId="35" xfId="8" applyFont="1" applyFill="1" applyBorder="1" applyAlignment="1">
      <alignment horizontal="left" vertical="center" wrapText="1" shrinkToFit="1"/>
    </xf>
    <xf numFmtId="0" fontId="46" fillId="0" borderId="58" xfId="8" applyFont="1" applyBorder="1" applyAlignment="1">
      <alignment vertical="center" wrapText="1"/>
    </xf>
    <xf numFmtId="0" fontId="76" fillId="0" borderId="0" xfId="8" applyFont="1" applyAlignment="1">
      <alignment vertical="center" wrapText="1" shrinkToFit="1"/>
    </xf>
    <xf numFmtId="0" fontId="76" fillId="0" borderId="35" xfId="8" applyFont="1" applyFill="1" applyBorder="1" applyAlignment="1">
      <alignment horizontal="center" vertical="center" wrapText="1" shrinkToFit="1"/>
    </xf>
    <xf numFmtId="0" fontId="46" fillId="0" borderId="35" xfId="8" applyFont="1" applyFill="1" applyBorder="1" applyAlignment="1">
      <alignment vertical="center" wrapText="1"/>
    </xf>
    <xf numFmtId="0" fontId="46" fillId="0" borderId="35" xfId="8" applyFont="1" applyFill="1" applyBorder="1" applyAlignment="1">
      <alignment horizontal="center" vertical="center" wrapText="1" shrinkToFit="1"/>
    </xf>
    <xf numFmtId="0" fontId="77" fillId="0" borderId="35" xfId="8" applyFont="1" applyFill="1" applyBorder="1" applyAlignment="1">
      <alignment vertical="center" wrapText="1"/>
    </xf>
    <xf numFmtId="0" fontId="74" fillId="0" borderId="35" xfId="8" applyFont="1" applyBorder="1" applyAlignment="1">
      <alignment horizontal="center" vertical="center"/>
    </xf>
    <xf numFmtId="0" fontId="74" fillId="0" borderId="23" xfId="8" applyFont="1" applyBorder="1">
      <alignment vertical="center"/>
    </xf>
    <xf numFmtId="0" fontId="57" fillId="0" borderId="35" xfId="8" applyFont="1" applyFill="1" applyBorder="1" applyAlignment="1">
      <alignment horizontal="center" vertical="center" wrapText="1"/>
    </xf>
    <xf numFmtId="0" fontId="57" fillId="0" borderId="35" xfId="8" applyFont="1" applyBorder="1" applyAlignment="1">
      <alignment horizontal="center" vertical="center"/>
    </xf>
    <xf numFmtId="0" fontId="46" fillId="0" borderId="35" xfId="8" applyFont="1" applyFill="1" applyBorder="1" applyAlignment="1">
      <alignment horizontal="center" vertical="center"/>
    </xf>
    <xf numFmtId="0" fontId="43" fillId="0" borderId="0" xfId="8" applyFont="1">
      <alignment vertical="center"/>
    </xf>
    <xf numFmtId="0" fontId="43" fillId="0" borderId="0" xfId="8" applyFont="1" applyFill="1">
      <alignment vertical="center"/>
    </xf>
    <xf numFmtId="0" fontId="43" fillId="3" borderId="0" xfId="8" applyFont="1" applyFill="1">
      <alignment vertical="center"/>
    </xf>
    <xf numFmtId="0" fontId="43" fillId="4" borderId="0" xfId="8" applyFont="1" applyFill="1">
      <alignment vertical="center"/>
    </xf>
    <xf numFmtId="0" fontId="43" fillId="15" borderId="0" xfId="8" applyFont="1" applyFill="1">
      <alignment vertical="center"/>
    </xf>
    <xf numFmtId="0" fontId="43" fillId="4" borderId="0" xfId="8" applyFont="1" applyFill="1" applyAlignment="1">
      <alignment vertical="center" shrinkToFit="1"/>
    </xf>
    <xf numFmtId="0" fontId="43" fillId="15" borderId="0" xfId="8" applyFont="1" applyFill="1" applyAlignment="1">
      <alignment vertical="center" shrinkToFit="1"/>
    </xf>
    <xf numFmtId="0" fontId="43" fillId="0" borderId="10" xfId="8" applyFont="1" applyBorder="1">
      <alignment vertical="center"/>
    </xf>
    <xf numFmtId="178" fontId="43" fillId="3" borderId="0" xfId="8" applyNumberFormat="1" applyFont="1" applyFill="1">
      <alignment vertical="center"/>
    </xf>
    <xf numFmtId="0" fontId="43" fillId="0" borderId="0" xfId="8" applyFont="1" applyBorder="1">
      <alignment vertical="center"/>
    </xf>
    <xf numFmtId="208" fontId="43" fillId="3" borderId="0" xfId="8" applyNumberFormat="1" applyFont="1" applyFill="1">
      <alignment vertical="center"/>
    </xf>
    <xf numFmtId="208" fontId="43" fillId="0" borderId="0" xfId="8" applyNumberFormat="1" applyFont="1" applyBorder="1">
      <alignment vertical="center"/>
    </xf>
    <xf numFmtId="178" fontId="43" fillId="0" borderId="0" xfId="8" applyNumberFormat="1" applyFont="1">
      <alignment vertical="center"/>
    </xf>
    <xf numFmtId="208" fontId="43" fillId="0" borderId="0" xfId="8" applyNumberFormat="1" applyFont="1">
      <alignment vertical="center"/>
    </xf>
    <xf numFmtId="178" fontId="43" fillId="3" borderId="10" xfId="8" applyNumberFormat="1" applyFont="1" applyFill="1" applyBorder="1">
      <alignment vertical="center"/>
    </xf>
    <xf numFmtId="178" fontId="43" fillId="0" borderId="10" xfId="8" applyNumberFormat="1" applyFont="1" applyBorder="1">
      <alignment vertical="center"/>
    </xf>
    <xf numFmtId="208" fontId="43" fillId="3" borderId="10" xfId="8" applyNumberFormat="1" applyFont="1" applyFill="1" applyBorder="1">
      <alignment vertical="center"/>
    </xf>
    <xf numFmtId="208" fontId="43" fillId="0" borderId="10" xfId="8" applyNumberFormat="1" applyFont="1" applyBorder="1">
      <alignment vertical="center"/>
    </xf>
    <xf numFmtId="178" fontId="43" fillId="3" borderId="0" xfId="8" applyNumberFormat="1" applyFont="1" applyFill="1" applyBorder="1">
      <alignment vertical="center"/>
    </xf>
    <xf numFmtId="178" fontId="43" fillId="0" borderId="0" xfId="8" applyNumberFormat="1" applyFont="1" applyBorder="1">
      <alignment vertical="center"/>
    </xf>
    <xf numFmtId="208" fontId="43" fillId="3" borderId="0" xfId="8" applyNumberFormat="1" applyFont="1" applyFill="1" applyBorder="1">
      <alignment vertical="center"/>
    </xf>
    <xf numFmtId="208" fontId="43" fillId="0" borderId="0" xfId="8" applyNumberFormat="1" applyFont="1" applyFill="1">
      <alignment vertical="center"/>
    </xf>
    <xf numFmtId="178" fontId="43" fillId="0" borderId="0" xfId="8" applyNumberFormat="1" applyFont="1" applyFill="1" applyBorder="1">
      <alignment vertical="center"/>
    </xf>
    <xf numFmtId="0" fontId="43" fillId="0" borderId="0" xfId="8" applyFont="1" applyFill="1" applyBorder="1">
      <alignment vertical="center"/>
    </xf>
    <xf numFmtId="208" fontId="43" fillId="0" borderId="0" xfId="8" applyNumberFormat="1" applyFont="1" applyFill="1" applyBorder="1">
      <alignment vertical="center"/>
    </xf>
    <xf numFmtId="178" fontId="43" fillId="0" borderId="10" xfId="8" applyNumberFormat="1" applyFont="1" applyFill="1" applyBorder="1">
      <alignment vertical="center"/>
    </xf>
    <xf numFmtId="0" fontId="43" fillId="0" borderId="10" xfId="8" applyFont="1" applyFill="1" applyBorder="1">
      <alignment vertical="center"/>
    </xf>
    <xf numFmtId="208" fontId="43" fillId="0" borderId="10" xfId="8" applyNumberFormat="1" applyFont="1" applyFill="1" applyBorder="1">
      <alignment vertical="center"/>
    </xf>
    <xf numFmtId="200" fontId="43" fillId="3" borderId="13" xfId="8" applyNumberFormat="1" applyFont="1" applyFill="1" applyBorder="1">
      <alignment vertical="center"/>
    </xf>
    <xf numFmtId="200" fontId="43" fillId="0" borderId="13" xfId="8" applyNumberFormat="1" applyFont="1" applyFill="1" applyBorder="1">
      <alignment vertical="center"/>
    </xf>
    <xf numFmtId="0" fontId="43" fillId="0" borderId="13" xfId="8" applyFont="1" applyFill="1" applyBorder="1">
      <alignment vertical="center"/>
    </xf>
    <xf numFmtId="0" fontId="43" fillId="0" borderId="13" xfId="8" applyFont="1" applyBorder="1">
      <alignment vertical="center"/>
    </xf>
    <xf numFmtId="186" fontId="43" fillId="3" borderId="13" xfId="8" applyNumberFormat="1" applyFont="1" applyFill="1" applyBorder="1">
      <alignment vertical="center"/>
    </xf>
    <xf numFmtId="186" fontId="43" fillId="0" borderId="13" xfId="8" applyNumberFormat="1" applyFont="1" applyFill="1" applyBorder="1">
      <alignment vertical="center"/>
    </xf>
    <xf numFmtId="200" fontId="43" fillId="3" borderId="0" xfId="8" applyNumberFormat="1" applyFont="1" applyFill="1" applyBorder="1">
      <alignment vertical="center"/>
    </xf>
    <xf numFmtId="200" fontId="43" fillId="0" borderId="0" xfId="8" applyNumberFormat="1" applyFont="1" applyFill="1" applyBorder="1">
      <alignment vertical="center"/>
    </xf>
    <xf numFmtId="186" fontId="43" fillId="3" borderId="0" xfId="8" applyNumberFormat="1" applyFont="1" applyFill="1" applyBorder="1">
      <alignment vertical="center"/>
    </xf>
    <xf numFmtId="186" fontId="43" fillId="0" borderId="0" xfId="8" applyNumberFormat="1" applyFont="1" applyFill="1" applyBorder="1">
      <alignment vertical="center"/>
    </xf>
    <xf numFmtId="200" fontId="43" fillId="3" borderId="10" xfId="8" applyNumberFormat="1" applyFont="1" applyFill="1" applyBorder="1">
      <alignment vertical="center"/>
    </xf>
    <xf numFmtId="200" fontId="43" fillId="0" borderId="10" xfId="8" applyNumberFormat="1" applyFont="1" applyFill="1" applyBorder="1">
      <alignment vertical="center"/>
    </xf>
    <xf numFmtId="186" fontId="43" fillId="3" borderId="10" xfId="8" applyNumberFormat="1" applyFont="1" applyFill="1" applyBorder="1">
      <alignment vertical="center"/>
    </xf>
    <xf numFmtId="186" fontId="43" fillId="0" borderId="10" xfId="8" applyNumberFormat="1" applyFont="1" applyFill="1" applyBorder="1">
      <alignment vertical="center"/>
    </xf>
    <xf numFmtId="0" fontId="27" fillId="6" borderId="0" xfId="0" quotePrefix="1" applyFont="1" applyFill="1" applyAlignment="1">
      <alignment horizontal="center"/>
    </xf>
    <xf numFmtId="0" fontId="0" fillId="6" borderId="10" xfId="0" applyFill="1" applyBorder="1" applyAlignment="1">
      <alignment vertical="center"/>
    </xf>
    <xf numFmtId="0" fontId="0" fillId="5" borderId="10" xfId="0" applyFill="1" applyBorder="1" applyAlignment="1">
      <alignment horizontal="center" vertical="center"/>
    </xf>
    <xf numFmtId="38" fontId="0" fillId="6" borderId="0" xfId="2" applyFont="1" applyFill="1" applyBorder="1" applyAlignment="1">
      <alignment vertical="center"/>
    </xf>
    <xf numFmtId="38" fontId="0" fillId="6" borderId="13" xfId="2" applyFont="1" applyFill="1" applyBorder="1" applyAlignment="1">
      <alignment vertical="center"/>
    </xf>
    <xf numFmtId="49" fontId="12" fillId="5" borderId="36" xfId="0" applyNumberFormat="1" applyFont="1" applyFill="1" applyBorder="1" applyAlignment="1" applyProtection="1">
      <alignment horizontal="center"/>
      <protection locked="0"/>
    </xf>
    <xf numFmtId="49" fontId="12" fillId="5" borderId="8" xfId="0" applyNumberFormat="1" applyFont="1" applyFill="1" applyBorder="1" applyAlignment="1" applyProtection="1">
      <alignment horizontal="center"/>
      <protection locked="0"/>
    </xf>
    <xf numFmtId="49" fontId="12" fillId="5" borderId="0" xfId="0" applyNumberFormat="1" applyFont="1" applyFill="1" applyBorder="1" applyAlignment="1" applyProtection="1">
      <alignment horizontal="center"/>
      <protection locked="0"/>
    </xf>
    <xf numFmtId="184" fontId="12" fillId="5" borderId="8" xfId="0" applyNumberFormat="1" applyFont="1" applyFill="1" applyBorder="1" applyAlignment="1" applyProtection="1">
      <alignment horizontal="center"/>
      <protection locked="0"/>
    </xf>
    <xf numFmtId="184" fontId="12" fillId="5" borderId="37" xfId="0" applyNumberFormat="1" applyFont="1" applyFill="1" applyBorder="1" applyAlignment="1" applyProtection="1">
      <alignment horizontal="center"/>
      <protection locked="0"/>
    </xf>
    <xf numFmtId="49" fontId="12" fillId="5" borderId="3" xfId="0" applyNumberFormat="1" applyFont="1" applyFill="1" applyBorder="1" applyAlignment="1" applyProtection="1">
      <alignment horizontal="center"/>
      <protection locked="0"/>
    </xf>
    <xf numFmtId="184" fontId="12" fillId="5" borderId="0" xfId="0" applyNumberFormat="1" applyFont="1" applyFill="1" applyBorder="1" applyAlignment="1" applyProtection="1">
      <alignment horizontal="center" shrinkToFit="1"/>
      <protection locked="0"/>
    </xf>
    <xf numFmtId="184" fontId="12" fillId="5" borderId="8" xfId="0" applyNumberFormat="1" applyFont="1" applyFill="1" applyBorder="1" applyAlignment="1" applyProtection="1">
      <alignment horizontal="center" shrinkToFit="1"/>
      <protection locked="0"/>
    </xf>
    <xf numFmtId="49" fontId="12" fillId="5" borderId="0" xfId="0" applyNumberFormat="1" applyFont="1" applyFill="1" applyBorder="1" applyAlignment="1" applyProtection="1">
      <alignment horizontal="center" shrinkToFit="1"/>
      <protection locked="0"/>
    </xf>
    <xf numFmtId="184" fontId="12" fillId="5" borderId="37" xfId="0" applyNumberFormat="1" applyFont="1" applyFill="1" applyBorder="1" applyAlignment="1" applyProtection="1">
      <alignment horizontal="center" shrinkToFit="1"/>
      <protection locked="0"/>
    </xf>
    <xf numFmtId="49" fontId="12" fillId="5" borderId="17" xfId="0" applyNumberFormat="1" applyFont="1" applyFill="1" applyBorder="1" applyAlignment="1" applyProtection="1">
      <alignment horizontal="center"/>
      <protection locked="0"/>
    </xf>
    <xf numFmtId="49" fontId="12" fillId="5" borderId="9" xfId="0" applyNumberFormat="1" applyFont="1" applyFill="1" applyBorder="1" applyAlignment="1" applyProtection="1">
      <alignment horizontal="center"/>
      <protection locked="0"/>
    </xf>
    <xf numFmtId="184" fontId="12" fillId="5" borderId="9" xfId="0" applyNumberFormat="1" applyFont="1" applyFill="1" applyBorder="1" applyAlignment="1" applyProtection="1">
      <alignment horizontal="center" shrinkToFit="1"/>
      <protection locked="0"/>
    </xf>
    <xf numFmtId="49" fontId="12" fillId="5" borderId="10" xfId="0" applyNumberFormat="1" applyFont="1" applyFill="1" applyBorder="1" applyAlignment="1" applyProtection="1">
      <alignment horizontal="center" shrinkToFit="1"/>
      <protection locked="0"/>
    </xf>
    <xf numFmtId="184" fontId="12" fillId="5" borderId="39" xfId="0" applyNumberFormat="1" applyFont="1" applyFill="1" applyBorder="1" applyAlignment="1" applyProtection="1">
      <alignment horizontal="center" shrinkToFit="1"/>
      <protection locked="0"/>
    </xf>
    <xf numFmtId="0" fontId="12" fillId="5" borderId="32" xfId="0" applyFont="1" applyFill="1" applyBorder="1" applyAlignment="1" applyProtection="1">
      <alignment horizontal="center"/>
      <protection locked="0"/>
    </xf>
    <xf numFmtId="49" fontId="12" fillId="5" borderId="40" xfId="0" applyNumberFormat="1" applyFont="1" applyFill="1" applyBorder="1" applyAlignment="1" applyProtection="1">
      <alignment horizontal="center"/>
      <protection locked="0"/>
    </xf>
    <xf numFmtId="49" fontId="12" fillId="5" borderId="41" xfId="0" applyNumberFormat="1" applyFont="1" applyFill="1" applyBorder="1" applyAlignment="1" applyProtection="1">
      <alignment horizontal="center"/>
      <protection locked="0"/>
    </xf>
    <xf numFmtId="184" fontId="12" fillId="5" borderId="41" xfId="0" applyNumberFormat="1" applyFont="1" applyFill="1" applyBorder="1" applyAlignment="1" applyProtection="1">
      <alignment horizontal="center" shrinkToFit="1"/>
      <protection locked="0"/>
    </xf>
    <xf numFmtId="49" fontId="12" fillId="5" borderId="41" xfId="0" applyNumberFormat="1" applyFont="1" applyFill="1" applyBorder="1" applyAlignment="1" applyProtection="1">
      <alignment horizontal="center" shrinkToFit="1"/>
      <protection locked="0"/>
    </xf>
    <xf numFmtId="184" fontId="12" fillId="5" borderId="42" xfId="0" applyNumberFormat="1" applyFont="1" applyFill="1" applyBorder="1" applyAlignment="1" applyProtection="1">
      <alignment horizontal="center" shrinkToFit="1"/>
      <protection locked="0"/>
    </xf>
    <xf numFmtId="49" fontId="12" fillId="5" borderId="0" xfId="0" applyNumberFormat="1" applyFont="1" applyFill="1" applyAlignment="1"/>
    <xf numFmtId="49" fontId="12" fillId="5" borderId="0" xfId="0" applyNumberFormat="1" applyFont="1" applyFill="1" applyAlignment="1">
      <alignment horizontal="right"/>
    </xf>
    <xf numFmtId="0" fontId="2" fillId="5" borderId="2" xfId="10" applyFont="1" applyFill="1" applyBorder="1"/>
    <xf numFmtId="0" fontId="2" fillId="5" borderId="29" xfId="10" applyFont="1" applyFill="1" applyBorder="1" applyAlignment="1">
      <alignment horizontal="center"/>
    </xf>
    <xf numFmtId="0" fontId="2" fillId="5" borderId="4" xfId="10" applyFont="1" applyFill="1" applyBorder="1"/>
    <xf numFmtId="0" fontId="2" fillId="5" borderId="6" xfId="10" applyFont="1" applyFill="1" applyBorder="1"/>
    <xf numFmtId="0" fontId="2" fillId="5" borderId="32" xfId="10" applyFont="1" applyFill="1" applyBorder="1" applyAlignment="1">
      <alignment horizontal="center"/>
    </xf>
    <xf numFmtId="0" fontId="2" fillId="0" borderId="3" xfId="10" applyFont="1" applyBorder="1"/>
    <xf numFmtId="0" fontId="2" fillId="0" borderId="4" xfId="10" applyFont="1" applyBorder="1" applyAlignment="1">
      <alignment horizontal="center"/>
    </xf>
    <xf numFmtId="182" fontId="2" fillId="6" borderId="8" xfId="2" applyNumberFormat="1" applyFont="1" applyFill="1" applyBorder="1" applyAlignment="1" applyProtection="1"/>
    <xf numFmtId="182" fontId="2" fillId="6" borderId="0" xfId="2" applyNumberFormat="1" applyFont="1" applyFill="1" applyBorder="1" applyAlignment="1" applyProtection="1"/>
    <xf numFmtId="0" fontId="2" fillId="0" borderId="17" xfId="10" applyFont="1" applyBorder="1"/>
    <xf numFmtId="0" fontId="2" fillId="0" borderId="11" xfId="10" applyFont="1" applyBorder="1" applyAlignment="1">
      <alignment horizontal="center"/>
    </xf>
    <xf numFmtId="182" fontId="2" fillId="6" borderId="9" xfId="2" applyNumberFormat="1" applyFont="1" applyFill="1" applyBorder="1" applyAlignment="1" applyProtection="1"/>
    <xf numFmtId="182" fontId="2" fillId="6" borderId="10" xfId="2" applyNumberFormat="1" applyFont="1" applyFill="1" applyBorder="1" applyAlignment="1" applyProtection="1"/>
    <xf numFmtId="0" fontId="2" fillId="5" borderId="11" xfId="10" applyFont="1" applyFill="1" applyBorder="1" applyAlignment="1">
      <alignment horizontal="center"/>
    </xf>
    <xf numFmtId="0" fontId="2" fillId="0" borderId="18" xfId="10" applyFont="1" applyBorder="1"/>
    <xf numFmtId="0" fontId="2" fillId="0" borderId="14" xfId="10" applyFont="1" applyBorder="1" applyAlignment="1">
      <alignment horizontal="center"/>
    </xf>
    <xf numFmtId="182" fontId="2" fillId="6" borderId="12" xfId="2" applyNumberFormat="1" applyFont="1" applyFill="1" applyBorder="1" applyAlignment="1" applyProtection="1"/>
    <xf numFmtId="182" fontId="2" fillId="6" borderId="13" xfId="2" applyNumberFormat="1" applyFont="1" applyFill="1" applyBorder="1" applyAlignment="1" applyProtection="1"/>
    <xf numFmtId="0" fontId="2" fillId="7" borderId="3" xfId="10" applyFont="1" applyFill="1" applyBorder="1"/>
    <xf numFmtId="0" fontId="2" fillId="7" borderId="4" xfId="10" applyFont="1" applyFill="1" applyBorder="1" applyAlignment="1">
      <alignment horizontal="center"/>
    </xf>
    <xf numFmtId="182" fontId="2" fillId="7" borderId="8" xfId="2" applyNumberFormat="1" applyFont="1" applyFill="1" applyBorder="1" applyAlignment="1" applyProtection="1"/>
    <xf numFmtId="182" fontId="2" fillId="7" borderId="0" xfId="2" applyNumberFormat="1" applyFont="1" applyFill="1" applyBorder="1" applyAlignment="1" applyProtection="1"/>
    <xf numFmtId="0" fontId="2" fillId="0" borderId="1" xfId="10" applyFont="1" applyBorder="1"/>
    <xf numFmtId="0" fontId="2" fillId="0" borderId="2" xfId="10" applyFont="1" applyBorder="1" applyAlignment="1">
      <alignment horizontal="center"/>
    </xf>
    <xf numFmtId="182" fontId="2" fillId="6" borderId="15" xfId="2" applyNumberFormat="1" applyFont="1" applyFill="1" applyBorder="1" applyAlignment="1" applyProtection="1"/>
    <xf numFmtId="182" fontId="2" fillId="6" borderId="16" xfId="2" applyNumberFormat="1" applyFont="1" applyFill="1" applyBorder="1" applyAlignment="1" applyProtection="1"/>
    <xf numFmtId="182" fontId="2" fillId="5" borderId="9" xfId="2" applyNumberFormat="1" applyFont="1" applyFill="1" applyBorder="1" applyAlignment="1" applyProtection="1"/>
    <xf numFmtId="182" fontId="2" fillId="5" borderId="10" xfId="2" applyNumberFormat="1" applyFont="1" applyFill="1" applyBorder="1" applyAlignment="1" applyProtection="1"/>
    <xf numFmtId="182" fontId="2" fillId="5" borderId="8" xfId="2" applyNumberFormat="1" applyFont="1" applyFill="1" applyBorder="1" applyAlignment="1" applyProtection="1"/>
    <xf numFmtId="182" fontId="2" fillId="5" borderId="0" xfId="2" applyNumberFormat="1" applyFont="1" applyFill="1" applyBorder="1" applyAlignment="1" applyProtection="1"/>
    <xf numFmtId="182" fontId="2" fillId="5" borderId="8" xfId="2" applyNumberFormat="1" applyFont="1" applyFill="1" applyBorder="1" applyAlignment="1"/>
    <xf numFmtId="182" fontId="2" fillId="5" borderId="8" xfId="2" applyNumberFormat="1" applyFont="1" applyFill="1" applyBorder="1" applyAlignment="1" applyProtection="1">
      <alignment vertical="center"/>
    </xf>
    <xf numFmtId="182" fontId="2" fillId="5" borderId="12" xfId="2" applyNumberFormat="1" applyFont="1" applyFill="1" applyBorder="1" applyAlignment="1" applyProtection="1">
      <alignment vertical="center"/>
    </xf>
    <xf numFmtId="182" fontId="2" fillId="5" borderId="13" xfId="2" applyNumberFormat="1" applyFont="1" applyFill="1" applyBorder="1" applyAlignment="1" applyProtection="1"/>
    <xf numFmtId="182" fontId="2" fillId="5" borderId="9" xfId="2" applyNumberFormat="1" applyFont="1" applyFill="1" applyBorder="1" applyAlignment="1" applyProtection="1">
      <alignment vertical="center"/>
    </xf>
    <xf numFmtId="182" fontId="2" fillId="5" borderId="12" xfId="2" applyNumberFormat="1" applyFont="1" applyFill="1" applyBorder="1" applyAlignment="1" applyProtection="1"/>
    <xf numFmtId="182" fontId="2" fillId="5" borderId="13" xfId="2" applyNumberFormat="1" applyFont="1" applyFill="1" applyBorder="1" applyAlignment="1"/>
    <xf numFmtId="182" fontId="2" fillId="5" borderId="10" xfId="2" applyNumberFormat="1" applyFont="1" applyFill="1" applyBorder="1" applyAlignment="1"/>
    <xf numFmtId="0" fontId="2" fillId="5" borderId="18" xfId="10" quotePrefix="1" applyFont="1" applyFill="1" applyBorder="1" applyAlignment="1">
      <alignment horizontal="left"/>
    </xf>
    <xf numFmtId="0" fontId="2" fillId="5" borderId="3" xfId="10" quotePrefix="1" applyFont="1" applyFill="1" applyBorder="1" applyAlignment="1">
      <alignment horizontal="left"/>
    </xf>
    <xf numFmtId="182" fontId="2" fillId="5" borderId="0" xfId="2" applyNumberFormat="1" applyFont="1" applyFill="1" applyBorder="1" applyAlignment="1" applyProtection="1">
      <alignment vertical="center"/>
    </xf>
    <xf numFmtId="182" fontId="2" fillId="5" borderId="12" xfId="2" applyNumberFormat="1" applyFont="1" applyFill="1" applyBorder="1" applyAlignment="1"/>
    <xf numFmtId="0" fontId="2" fillId="5" borderId="50" xfId="10" applyFont="1" applyFill="1" applyBorder="1"/>
    <xf numFmtId="0" fontId="2" fillId="0" borderId="4" xfId="10" applyFont="1" applyBorder="1"/>
    <xf numFmtId="0" fontId="2" fillId="5" borderId="30" xfId="10" applyFont="1" applyFill="1" applyBorder="1"/>
    <xf numFmtId="182" fontId="2" fillId="5" borderId="9" xfId="2" applyNumberFormat="1" applyFont="1" applyFill="1" applyBorder="1" applyAlignment="1"/>
    <xf numFmtId="0" fontId="2" fillId="0" borderId="11" xfId="10" applyFont="1" applyBorder="1"/>
    <xf numFmtId="0" fontId="2" fillId="5" borderId="38" xfId="10" applyFont="1" applyFill="1" applyBorder="1"/>
    <xf numFmtId="182" fontId="2" fillId="0" borderId="8" xfId="2" applyNumberFormat="1" applyFont="1" applyBorder="1" applyAlignment="1"/>
    <xf numFmtId="0" fontId="2" fillId="5" borderId="8" xfId="10" applyFont="1" applyFill="1" applyBorder="1"/>
    <xf numFmtId="0" fontId="2" fillId="5" borderId="9" xfId="10" applyFont="1" applyFill="1" applyBorder="1"/>
    <xf numFmtId="0" fontId="2" fillId="6" borderId="18" xfId="10" applyFont="1" applyFill="1" applyBorder="1"/>
    <xf numFmtId="0" fontId="2" fillId="6" borderId="14" xfId="10" applyFont="1" applyFill="1" applyBorder="1" applyAlignment="1">
      <alignment horizontal="center"/>
    </xf>
    <xf numFmtId="182" fontId="2" fillId="6" borderId="13" xfId="2" applyNumberFormat="1" applyFont="1" applyFill="1" applyBorder="1" applyAlignment="1"/>
    <xf numFmtId="182" fontId="2" fillId="6" borderId="12" xfId="2" applyNumberFormat="1" applyFont="1" applyFill="1" applyBorder="1" applyAlignment="1"/>
    <xf numFmtId="0" fontId="11" fillId="6" borderId="8" xfId="10" applyFont="1" applyFill="1" applyBorder="1" applyAlignment="1">
      <alignment horizontal="center"/>
    </xf>
    <xf numFmtId="0" fontId="2" fillId="6" borderId="14" xfId="10" applyFont="1" applyFill="1" applyBorder="1"/>
    <xf numFmtId="0" fontId="11" fillId="5" borderId="4" xfId="10" applyFont="1" applyFill="1" applyBorder="1" applyAlignment="1">
      <alignment horizontal="center"/>
    </xf>
    <xf numFmtId="0" fontId="2" fillId="6" borderId="3" xfId="10" applyFont="1" applyFill="1" applyBorder="1"/>
    <xf numFmtId="0" fontId="2" fillId="6" borderId="4" xfId="10" applyFont="1" applyFill="1" applyBorder="1" applyAlignment="1">
      <alignment horizontal="center"/>
    </xf>
    <xf numFmtId="182" fontId="0" fillId="6" borderId="0" xfId="2" applyNumberFormat="1" applyFont="1" applyFill="1" applyBorder="1" applyAlignment="1">
      <alignment vertical="center"/>
    </xf>
    <xf numFmtId="182" fontId="0" fillId="6" borderId="8" xfId="2" applyNumberFormat="1" applyFont="1" applyFill="1" applyBorder="1" applyAlignment="1">
      <alignment vertical="center"/>
    </xf>
    <xf numFmtId="0" fontId="0" fillId="6" borderId="8" xfId="0" applyFill="1" applyBorder="1" applyAlignment="1">
      <alignment vertical="center"/>
    </xf>
    <xf numFmtId="0" fontId="0" fillId="6" borderId="4" xfId="0" applyFill="1" applyBorder="1" applyAlignment="1">
      <alignment vertical="center"/>
    </xf>
    <xf numFmtId="182" fontId="0" fillId="6" borderId="23" xfId="2" applyNumberFormat="1" applyFont="1" applyFill="1" applyBorder="1" applyAlignment="1">
      <alignment vertical="center"/>
    </xf>
    <xf numFmtId="0" fontId="0" fillId="0" borderId="24" xfId="0" applyBorder="1" applyAlignment="1">
      <alignment vertical="center"/>
    </xf>
    <xf numFmtId="0" fontId="0" fillId="0" borderId="38"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23" xfId="0" applyBorder="1" applyAlignment="1">
      <alignment vertical="center"/>
    </xf>
    <xf numFmtId="0" fontId="0" fillId="0" borderId="25" xfId="0" applyBorder="1" applyAlignment="1">
      <alignment vertical="center"/>
    </xf>
    <xf numFmtId="0" fontId="2" fillId="5" borderId="0" xfId="10" applyFont="1" applyFill="1" applyAlignment="1">
      <alignment horizontal="center"/>
    </xf>
    <xf numFmtId="0" fontId="33" fillId="13" borderId="0" xfId="0" applyFont="1" applyFill="1" applyBorder="1" applyAlignment="1">
      <alignment vertical="center"/>
    </xf>
    <xf numFmtId="0" fontId="67" fillId="13" borderId="0" xfId="0" applyFont="1" applyFill="1" applyBorder="1" applyAlignment="1">
      <alignment horizontal="left" vertical="center"/>
    </xf>
    <xf numFmtId="0" fontId="81" fillId="13" borderId="0" xfId="0" applyFont="1" applyFill="1" applyBorder="1" applyAlignment="1">
      <alignment vertical="center"/>
    </xf>
    <xf numFmtId="0" fontId="81" fillId="13" borderId="0" xfId="0" applyFont="1" applyFill="1" applyAlignment="1">
      <alignment vertical="center"/>
    </xf>
    <xf numFmtId="0" fontId="82" fillId="13" borderId="0" xfId="0" applyFont="1" applyFill="1" applyAlignment="1">
      <alignment vertical="center"/>
    </xf>
    <xf numFmtId="0" fontId="83" fillId="13" borderId="0" xfId="0" applyFont="1" applyFill="1" applyAlignment="1">
      <alignment vertical="center"/>
    </xf>
    <xf numFmtId="0" fontId="34" fillId="13" borderId="0" xfId="0" applyFont="1" applyFill="1" applyAlignment="1">
      <alignment vertical="center"/>
    </xf>
    <xf numFmtId="0" fontId="68" fillId="13" borderId="1" xfId="0" applyFont="1" applyFill="1" applyBorder="1" applyAlignment="1">
      <alignment vertical="center"/>
    </xf>
    <xf numFmtId="0" fontId="68" fillId="13" borderId="16" xfId="0" applyFont="1" applyFill="1" applyBorder="1" applyAlignment="1">
      <alignment horizontal="right" vertical="center"/>
    </xf>
    <xf numFmtId="0" fontId="68" fillId="13" borderId="2" xfId="0" applyFont="1" applyFill="1" applyBorder="1" applyAlignment="1">
      <alignment horizontal="right" vertical="center"/>
    </xf>
    <xf numFmtId="0" fontId="69" fillId="13" borderId="1" xfId="0" applyFont="1" applyFill="1" applyBorder="1" applyAlignment="1">
      <alignment horizontal="center" vertical="center"/>
    </xf>
    <xf numFmtId="0" fontId="33" fillId="13" borderId="16" xfId="0" applyFont="1" applyFill="1" applyBorder="1" applyAlignment="1">
      <alignment horizontal="center" vertical="center"/>
    </xf>
    <xf numFmtId="0" fontId="34" fillId="13" borderId="69" xfId="0" applyFont="1" applyFill="1" applyBorder="1" applyAlignment="1">
      <alignment horizontal="center" vertical="center"/>
    </xf>
    <xf numFmtId="0" fontId="34" fillId="13" borderId="16" xfId="0" applyFont="1" applyFill="1" applyBorder="1" applyAlignment="1">
      <alignment horizontal="center" vertical="center"/>
    </xf>
    <xf numFmtId="0" fontId="34" fillId="13" borderId="2" xfId="0" applyFont="1" applyFill="1" applyBorder="1" applyAlignment="1">
      <alignment horizontal="center" vertical="center"/>
    </xf>
    <xf numFmtId="0" fontId="80" fillId="13" borderId="29" xfId="0" quotePrefix="1" applyFont="1" applyFill="1" applyBorder="1" applyAlignment="1">
      <alignment horizontal="center" vertical="center"/>
    </xf>
    <xf numFmtId="0" fontId="68" fillId="13" borderId="6" xfId="0" applyFont="1" applyFill="1" applyBorder="1" applyAlignment="1">
      <alignment horizontal="right" vertical="center"/>
    </xf>
    <xf numFmtId="0" fontId="34" fillId="13" borderId="66" xfId="0" applyFont="1" applyFill="1" applyBorder="1" applyAlignment="1" applyProtection="1">
      <alignment horizontal="center" vertical="center"/>
      <protection locked="0"/>
    </xf>
    <xf numFmtId="0" fontId="34" fillId="13" borderId="41" xfId="0" applyFont="1" applyFill="1" applyBorder="1" applyAlignment="1" applyProtection="1">
      <alignment horizontal="center" vertical="center"/>
      <protection locked="0"/>
    </xf>
    <xf numFmtId="0" fontId="34" fillId="13" borderId="41" xfId="0" quotePrefix="1" applyFont="1" applyFill="1" applyBorder="1" applyAlignment="1" applyProtection="1">
      <alignment horizontal="center" vertical="center"/>
      <protection locked="0"/>
    </xf>
    <xf numFmtId="0" fontId="34" fillId="13" borderId="43" xfId="0" quotePrefix="1" applyFont="1" applyFill="1" applyBorder="1" applyAlignment="1" applyProtection="1">
      <alignment horizontal="center" vertical="center"/>
      <protection locked="0"/>
    </xf>
    <xf numFmtId="0" fontId="34" fillId="5" borderId="43" xfId="0" applyFont="1" applyFill="1" applyBorder="1" applyAlignment="1">
      <alignment horizontal="center" vertical="center"/>
    </xf>
    <xf numFmtId="0" fontId="34" fillId="6" borderId="42" xfId="0" applyFont="1" applyFill="1" applyBorder="1" applyAlignment="1">
      <alignment horizontal="center" vertical="center"/>
    </xf>
    <xf numFmtId="0" fontId="84" fillId="13" borderId="32" xfId="0" applyFont="1" applyFill="1" applyBorder="1" applyAlignment="1" applyProtection="1">
      <alignment horizontal="center" vertical="center"/>
      <protection locked="0"/>
    </xf>
    <xf numFmtId="0" fontId="34" fillId="13" borderId="8" xfId="0" applyFont="1" applyFill="1" applyBorder="1" applyAlignment="1">
      <alignment horizontal="center" vertical="center"/>
    </xf>
    <xf numFmtId="0" fontId="34" fillId="0" borderId="4" xfId="0" applyFont="1" applyFill="1" applyBorder="1" applyAlignment="1">
      <alignment vertical="center" shrinkToFit="1"/>
    </xf>
    <xf numFmtId="182" fontId="34" fillId="13" borderId="3" xfId="12" applyNumberFormat="1" applyFont="1" applyFill="1" applyBorder="1" applyAlignment="1">
      <alignment vertical="center" shrinkToFit="1"/>
    </xf>
    <xf numFmtId="182" fontId="34" fillId="13" borderId="0" xfId="12" applyNumberFormat="1" applyFont="1" applyFill="1" applyBorder="1" applyAlignment="1">
      <alignment vertical="center" shrinkToFit="1"/>
    </xf>
    <xf numFmtId="182" fontId="34" fillId="6" borderId="0" xfId="12" applyNumberFormat="1" applyFont="1" applyFill="1" applyBorder="1" applyAlignment="1">
      <alignment vertical="center" shrinkToFit="1"/>
    </xf>
    <xf numFmtId="0" fontId="69" fillId="13" borderId="30" xfId="0" applyFont="1" applyFill="1" applyBorder="1" applyAlignment="1">
      <alignment vertical="center"/>
    </xf>
    <xf numFmtId="0" fontId="34" fillId="13" borderId="0" xfId="0" applyFont="1" applyFill="1" applyBorder="1" applyAlignment="1" applyProtection="1">
      <alignment horizontal="center" vertical="center"/>
      <protection locked="0"/>
    </xf>
    <xf numFmtId="0" fontId="68" fillId="0" borderId="4" xfId="0" applyFont="1" applyFill="1" applyBorder="1" applyAlignment="1">
      <alignment horizontal="center" vertical="center" shrinkToFit="1"/>
    </xf>
    <xf numFmtId="204" fontId="34" fillId="13" borderId="17" xfId="12" applyNumberFormat="1" applyFont="1" applyFill="1" applyBorder="1" applyAlignment="1">
      <alignment horizontal="center" vertical="center"/>
    </xf>
    <xf numFmtId="188" fontId="34" fillId="5" borderId="10" xfId="0" applyNumberFormat="1" applyFont="1" applyFill="1" applyBorder="1" applyAlignment="1">
      <alignment vertical="center" shrinkToFit="1"/>
    </xf>
    <xf numFmtId="0" fontId="34" fillId="13" borderId="12" xfId="0" applyFont="1" applyFill="1" applyBorder="1" applyAlignment="1">
      <alignment horizontal="center" vertical="center"/>
    </xf>
    <xf numFmtId="0" fontId="34" fillId="0" borderId="14" xfId="0" applyFont="1" applyFill="1" applyBorder="1" applyAlignment="1">
      <alignment vertical="center" shrinkToFit="1"/>
    </xf>
    <xf numFmtId="188" fontId="34" fillId="13" borderId="3" xfId="0" applyNumberFormat="1" applyFont="1" applyFill="1" applyBorder="1" applyAlignment="1">
      <alignment vertical="center"/>
    </xf>
    <xf numFmtId="188" fontId="34" fillId="13" borderId="0" xfId="0" applyNumberFormat="1" applyFont="1" applyFill="1" applyBorder="1" applyAlignment="1">
      <alignment vertical="center"/>
    </xf>
    <xf numFmtId="188" fontId="34" fillId="6" borderId="0" xfId="0" applyNumberFormat="1" applyFont="1" applyFill="1" applyBorder="1" applyAlignment="1">
      <alignment vertical="center"/>
    </xf>
    <xf numFmtId="0" fontId="68" fillId="13" borderId="30" xfId="0" quotePrefix="1" applyFont="1" applyFill="1" applyBorder="1" applyAlignment="1">
      <alignment horizontal="left" wrapText="1"/>
    </xf>
    <xf numFmtId="0" fontId="34" fillId="13" borderId="9" xfId="0" applyFont="1" applyFill="1" applyBorder="1" applyAlignment="1">
      <alignment horizontal="center" vertical="center" shrinkToFit="1"/>
    </xf>
    <xf numFmtId="0" fontId="68" fillId="0" borderId="11" xfId="0" applyFont="1" applyFill="1" applyBorder="1" applyAlignment="1">
      <alignment horizontal="center" vertical="center" shrinkToFit="1"/>
    </xf>
    <xf numFmtId="0" fontId="34" fillId="13" borderId="38" xfId="0" applyFont="1" applyFill="1" applyBorder="1" applyAlignment="1">
      <alignment vertical="center" shrinkToFit="1"/>
    </xf>
    <xf numFmtId="0" fontId="68" fillId="13" borderId="3" xfId="0" applyFont="1" applyFill="1" applyBorder="1" applyAlignment="1">
      <alignment horizontal="centerContinuous"/>
    </xf>
    <xf numFmtId="0" fontId="68" fillId="13" borderId="8" xfId="0" applyFont="1" applyFill="1" applyBorder="1" applyAlignment="1">
      <alignment horizontal="distributed"/>
    </xf>
    <xf numFmtId="0" fontId="68" fillId="0" borderId="4" xfId="0" quotePrefix="1" applyFont="1" applyFill="1" applyBorder="1" applyAlignment="1">
      <alignment horizontal="distributed"/>
    </xf>
    <xf numFmtId="182" fontId="34" fillId="13" borderId="3" xfId="12" quotePrefix="1" applyNumberFormat="1" applyFont="1" applyFill="1" applyBorder="1" applyAlignment="1">
      <alignment horizontal="right"/>
    </xf>
    <xf numFmtId="204" fontId="34" fillId="13" borderId="0" xfId="12" quotePrefix="1" applyNumberFormat="1" applyFont="1" applyFill="1" applyBorder="1" applyAlignment="1">
      <alignment vertical="center"/>
    </xf>
    <xf numFmtId="204" fontId="34" fillId="13" borderId="0" xfId="0" applyNumberFormat="1" applyFont="1" applyFill="1" applyBorder="1" applyAlignment="1">
      <alignment vertical="center"/>
    </xf>
    <xf numFmtId="182" fontId="34" fillId="13" borderId="0" xfId="12" applyNumberFormat="1" applyFont="1" applyFill="1" applyBorder="1" applyAlignment="1">
      <alignment vertical="center"/>
    </xf>
    <xf numFmtId="176" fontId="34" fillId="0" borderId="0" xfId="0" applyNumberFormat="1" applyFont="1" applyBorder="1" applyAlignment="1">
      <alignment vertical="center"/>
    </xf>
    <xf numFmtId="200" fontId="34" fillId="5" borderId="0" xfId="0" applyNumberFormat="1" applyFont="1" applyFill="1" applyBorder="1" applyAlignment="1">
      <alignment vertical="center"/>
    </xf>
    <xf numFmtId="200" fontId="34" fillId="5" borderId="4" xfId="0" applyNumberFormat="1" applyFont="1" applyFill="1" applyBorder="1" applyAlignment="1">
      <alignment vertical="center"/>
    </xf>
    <xf numFmtId="0" fontId="69" fillId="13" borderId="30" xfId="0" quotePrefix="1" applyFont="1" applyFill="1" applyBorder="1" applyAlignment="1">
      <alignment horizontal="left" wrapText="1"/>
    </xf>
    <xf numFmtId="56" fontId="33" fillId="13" borderId="0" xfId="0" applyNumberFormat="1" applyFont="1" applyFill="1" applyAlignment="1">
      <alignment vertical="center"/>
    </xf>
    <xf numFmtId="0" fontId="68" fillId="0" borderId="11" xfId="0" quotePrefix="1" applyFont="1" applyFill="1" applyBorder="1" applyAlignment="1">
      <alignment horizontal="distributed"/>
    </xf>
    <xf numFmtId="200" fontId="34" fillId="5" borderId="10" xfId="0" applyNumberFormat="1" applyFont="1" applyFill="1" applyBorder="1" applyAlignment="1">
      <alignment vertical="center" shrinkToFit="1"/>
    </xf>
    <xf numFmtId="0" fontId="34" fillId="0" borderId="0" xfId="0" applyFont="1" applyBorder="1" applyAlignment="1">
      <alignment vertical="center"/>
    </xf>
    <xf numFmtId="200" fontId="34" fillId="5" borderId="14" xfId="0" applyNumberFormat="1" applyFont="1" applyFill="1" applyBorder="1" applyAlignment="1">
      <alignment vertical="center"/>
    </xf>
    <xf numFmtId="204" fontId="34" fillId="13" borderId="10" xfId="12" quotePrefix="1" applyNumberFormat="1" applyFont="1" applyFill="1" applyBorder="1" applyAlignment="1">
      <alignment vertical="center"/>
    </xf>
    <xf numFmtId="0" fontId="68" fillId="13" borderId="38" xfId="0" applyFont="1" applyFill="1" applyBorder="1" applyAlignment="1">
      <alignment horizontal="distributed" wrapText="1"/>
    </xf>
    <xf numFmtId="182" fontId="34" fillId="13" borderId="18" xfId="12" quotePrefix="1" applyNumberFormat="1" applyFont="1" applyFill="1" applyBorder="1" applyAlignment="1">
      <alignment horizontal="right"/>
    </xf>
    <xf numFmtId="200" fontId="34" fillId="5" borderId="13" xfId="0" applyNumberFormat="1" applyFont="1" applyFill="1" applyBorder="1" applyAlignment="1">
      <alignment horizontal="right" vertical="center"/>
    </xf>
    <xf numFmtId="200" fontId="34" fillId="5" borderId="4" xfId="0" applyNumberFormat="1" applyFont="1" applyFill="1" applyBorder="1" applyAlignment="1">
      <alignment horizontal="right" vertical="center"/>
    </xf>
    <xf numFmtId="0" fontId="68" fillId="13" borderId="50" xfId="0" quotePrefix="1" applyFont="1" applyFill="1" applyBorder="1" applyAlignment="1">
      <alignment horizontal="left" wrapText="1"/>
    </xf>
    <xf numFmtId="0" fontId="68" fillId="13" borderId="17" xfId="0" applyFont="1" applyFill="1" applyBorder="1" applyAlignment="1">
      <alignment horizontal="centerContinuous"/>
    </xf>
    <xf numFmtId="0" fontId="68" fillId="0" borderId="11" xfId="0" applyFont="1" applyFill="1" applyBorder="1" applyAlignment="1">
      <alignment horizontal="distributed"/>
    </xf>
    <xf numFmtId="204" fontId="34" fillId="13" borderId="0" xfId="12" applyNumberFormat="1" applyFont="1" applyFill="1" applyBorder="1" applyAlignment="1">
      <alignment vertical="center"/>
    </xf>
    <xf numFmtId="200" fontId="34" fillId="5" borderId="10" xfId="0" applyNumberFormat="1" applyFont="1" applyFill="1" applyBorder="1" applyAlignment="1">
      <alignment horizontal="right" vertical="center"/>
    </xf>
    <xf numFmtId="0" fontId="68" fillId="13" borderId="38" xfId="0" quotePrefix="1" applyFont="1" applyFill="1" applyBorder="1" applyAlignment="1">
      <alignment horizontal="left" wrapText="1"/>
    </xf>
    <xf numFmtId="0" fontId="68" fillId="13" borderId="8" xfId="0" quotePrefix="1" applyFont="1" applyFill="1" applyBorder="1" applyAlignment="1">
      <alignment horizontal="distributed" wrapText="1"/>
    </xf>
    <xf numFmtId="0" fontId="34" fillId="13" borderId="18" xfId="0" quotePrefix="1" applyFont="1" applyFill="1" applyBorder="1" applyAlignment="1">
      <alignment horizontal="right"/>
    </xf>
    <xf numFmtId="204" fontId="34" fillId="13" borderId="13" xfId="12" quotePrefix="1" applyNumberFormat="1" applyFont="1" applyFill="1" applyBorder="1" applyAlignment="1">
      <alignment horizontal="right" vertical="center"/>
    </xf>
    <xf numFmtId="204" fontId="34" fillId="13" borderId="13" xfId="0" applyNumberFormat="1" applyFont="1" applyFill="1" applyBorder="1" applyAlignment="1">
      <alignment horizontal="right" vertical="center"/>
    </xf>
    <xf numFmtId="182" fontId="34" fillId="13" borderId="13" xfId="12" applyNumberFormat="1" applyFont="1" applyFill="1" applyBorder="1" applyAlignment="1">
      <alignment horizontal="right" vertical="center"/>
    </xf>
    <xf numFmtId="200" fontId="34" fillId="5" borderId="0" xfId="12" applyNumberFormat="1" applyFont="1" applyFill="1" applyBorder="1" applyAlignment="1">
      <alignment horizontal="right" vertical="center"/>
    </xf>
    <xf numFmtId="200" fontId="34" fillId="5" borderId="14" xfId="12" applyNumberFormat="1" applyFont="1" applyFill="1" applyBorder="1" applyAlignment="1">
      <alignment horizontal="right" vertical="center"/>
    </xf>
    <xf numFmtId="0" fontId="68" fillId="13" borderId="9" xfId="0" quotePrefix="1" applyFont="1" applyFill="1" applyBorder="1" applyAlignment="1">
      <alignment horizontal="center" wrapText="1"/>
    </xf>
    <xf numFmtId="200" fontId="34" fillId="5" borderId="10" xfId="12" quotePrefix="1" applyNumberFormat="1" applyFont="1" applyFill="1" applyBorder="1" applyAlignment="1">
      <alignment vertical="center"/>
    </xf>
    <xf numFmtId="204" fontId="33" fillId="0" borderId="0" xfId="0" applyNumberFormat="1" applyFont="1" applyAlignment="1">
      <alignment vertical="center"/>
    </xf>
    <xf numFmtId="204" fontId="34" fillId="13" borderId="18" xfId="12" quotePrefix="1" applyNumberFormat="1" applyFont="1" applyFill="1" applyBorder="1" applyAlignment="1">
      <alignment horizontal="right" vertical="center"/>
    </xf>
    <xf numFmtId="0" fontId="68" fillId="13" borderId="9" xfId="0" applyFont="1" applyFill="1" applyBorder="1" applyAlignment="1">
      <alignment horizontal="center" wrapText="1"/>
    </xf>
    <xf numFmtId="204" fontId="34" fillId="13" borderId="17" xfId="12" quotePrefix="1" applyNumberFormat="1" applyFont="1" applyFill="1" applyBorder="1" applyAlignment="1">
      <alignment horizontal="center" vertical="center"/>
    </xf>
    <xf numFmtId="204" fontId="34" fillId="13" borderId="10" xfId="12" quotePrefix="1" applyNumberFormat="1" applyFont="1" applyFill="1" applyBorder="1" applyAlignment="1">
      <alignment horizontal="right" vertical="center"/>
    </xf>
    <xf numFmtId="0" fontId="34" fillId="0" borderId="10" xfId="0" applyFont="1" applyBorder="1" applyAlignment="1">
      <alignment vertical="center"/>
    </xf>
    <xf numFmtId="200" fontId="34" fillId="5" borderId="10" xfId="0" applyNumberFormat="1" applyFont="1" applyFill="1" applyBorder="1" applyAlignment="1">
      <alignment vertical="center"/>
    </xf>
    <xf numFmtId="0" fontId="68" fillId="13" borderId="3" xfId="0" applyFont="1" applyFill="1" applyBorder="1" applyAlignment="1">
      <alignment horizontal="center"/>
    </xf>
    <xf numFmtId="0" fontId="68" fillId="13" borderId="8" xfId="0" quotePrefix="1" applyFont="1" applyFill="1" applyBorder="1" applyAlignment="1">
      <alignment horizontal="center"/>
    </xf>
    <xf numFmtId="182" fontId="34" fillId="13" borderId="3" xfId="0" quotePrefix="1" applyNumberFormat="1" applyFont="1" applyFill="1" applyBorder="1" applyAlignment="1">
      <alignment horizontal="right"/>
    </xf>
    <xf numFmtId="182" fontId="34" fillId="13" borderId="0" xfId="0" quotePrefix="1" applyNumberFormat="1" applyFont="1" applyFill="1" applyBorder="1" applyAlignment="1">
      <alignment horizontal="right"/>
    </xf>
    <xf numFmtId="56" fontId="34" fillId="13" borderId="0" xfId="0" applyNumberFormat="1" applyFont="1" applyFill="1" applyAlignment="1">
      <alignment vertical="center"/>
    </xf>
    <xf numFmtId="204" fontId="34" fillId="13" borderId="3" xfId="12" quotePrefix="1" applyNumberFormat="1" applyFont="1" applyFill="1" applyBorder="1" applyAlignment="1">
      <alignment horizontal="center" vertical="center"/>
    </xf>
    <xf numFmtId="204" fontId="34" fillId="5" borderId="10" xfId="12" quotePrefix="1" applyNumberFormat="1" applyFont="1" applyFill="1" applyBorder="1" applyAlignment="1">
      <alignment vertical="center"/>
    </xf>
    <xf numFmtId="0" fontId="68" fillId="13" borderId="30" xfId="0" applyFont="1" applyFill="1" applyBorder="1" applyAlignment="1">
      <alignment horizontal="left" wrapText="1"/>
    </xf>
    <xf numFmtId="0" fontId="68" fillId="13" borderId="12" xfId="0" quotePrefix="1" applyFont="1" applyFill="1" applyBorder="1" applyAlignment="1">
      <alignment horizontal="center"/>
    </xf>
    <xf numFmtId="182" fontId="34" fillId="13" borderId="18" xfId="0" quotePrefix="1" applyNumberFormat="1" applyFont="1" applyFill="1" applyBorder="1" applyAlignment="1">
      <alignment horizontal="right"/>
    </xf>
    <xf numFmtId="204" fontId="34" fillId="13" borderId="13" xfId="12" quotePrefix="1" applyNumberFormat="1" applyFont="1" applyFill="1" applyBorder="1" applyAlignment="1">
      <alignment vertical="center"/>
    </xf>
    <xf numFmtId="0" fontId="68" fillId="13" borderId="30" xfId="0" quotePrefix="1" applyFont="1" applyFill="1" applyBorder="1" applyAlignment="1">
      <alignment horizontal="left"/>
    </xf>
    <xf numFmtId="0" fontId="68" fillId="13" borderId="8" xfId="0" quotePrefix="1" applyFont="1" applyFill="1" applyBorder="1" applyAlignment="1">
      <alignment horizontal="distributed"/>
    </xf>
    <xf numFmtId="204" fontId="34" fillId="13" borderId="3" xfId="12" quotePrefix="1" applyNumberFormat="1" applyFont="1" applyFill="1" applyBorder="1" applyAlignment="1">
      <alignment vertical="center"/>
    </xf>
    <xf numFmtId="0" fontId="68" fillId="13" borderId="35" xfId="0" applyFont="1" applyFill="1" applyBorder="1" applyAlignment="1">
      <alignment horizontal="distributed"/>
    </xf>
    <xf numFmtId="0" fontId="68" fillId="13" borderId="51" xfId="0" applyFont="1" applyFill="1" applyBorder="1" applyAlignment="1">
      <alignment horizontal="distributed"/>
    </xf>
    <xf numFmtId="0" fontId="34" fillId="13" borderId="48" xfId="0" applyFont="1" applyFill="1" applyBorder="1" applyAlignment="1">
      <alignment horizontal="right"/>
    </xf>
    <xf numFmtId="205" fontId="34" fillId="13" borderId="27" xfId="12" applyNumberFormat="1" applyFont="1" applyFill="1" applyBorder="1" applyAlignment="1">
      <alignment vertical="center"/>
    </xf>
    <xf numFmtId="205" fontId="34" fillId="13" borderId="27" xfId="0" applyNumberFormat="1" applyFont="1" applyFill="1" applyBorder="1" applyAlignment="1">
      <alignment vertical="center"/>
    </xf>
    <xf numFmtId="40" fontId="34" fillId="13" borderId="27" xfId="12" applyNumberFormat="1" applyFont="1" applyFill="1" applyBorder="1" applyAlignment="1">
      <alignment vertical="center"/>
    </xf>
    <xf numFmtId="40" fontId="34" fillId="13" borderId="27" xfId="12" applyNumberFormat="1" applyFont="1" applyFill="1" applyBorder="1">
      <alignment vertical="center"/>
    </xf>
    <xf numFmtId="40" fontId="34" fillId="5" borderId="0" xfId="2" applyNumberFormat="1" applyFont="1" applyFill="1" applyBorder="1" applyAlignment="1">
      <alignment vertical="center"/>
    </xf>
    <xf numFmtId="40" fontId="34" fillId="5" borderId="51" xfId="2" applyNumberFormat="1" applyFont="1" applyFill="1" applyBorder="1" applyAlignment="1">
      <alignment vertical="center"/>
    </xf>
    <xf numFmtId="182" fontId="33" fillId="0" borderId="0" xfId="0" applyNumberFormat="1" applyFont="1" applyAlignment="1">
      <alignment vertical="center"/>
    </xf>
    <xf numFmtId="40" fontId="34" fillId="13" borderId="27" xfId="0" applyNumberFormat="1" applyFont="1" applyFill="1" applyBorder="1" applyAlignment="1">
      <alignment vertical="center"/>
    </xf>
    <xf numFmtId="0" fontId="34" fillId="0" borderId="27" xfId="0" applyFont="1" applyBorder="1" applyAlignment="1">
      <alignment vertical="center"/>
    </xf>
    <xf numFmtId="40" fontId="34" fillId="5" borderId="27" xfId="2" applyNumberFormat="1" applyFont="1" applyFill="1" applyBorder="1" applyAlignment="1">
      <alignment vertical="center"/>
    </xf>
    <xf numFmtId="40" fontId="34" fillId="5" borderId="4" xfId="2" applyNumberFormat="1" applyFont="1" applyFill="1" applyBorder="1" applyAlignment="1">
      <alignment vertical="center"/>
    </xf>
    <xf numFmtId="0" fontId="69" fillId="13" borderId="30" xfId="0" applyFont="1" applyFill="1" applyBorder="1" applyAlignment="1">
      <alignment horizontal="left" wrapText="1"/>
    </xf>
    <xf numFmtId="0" fontId="68" fillId="13" borderId="12" xfId="0" quotePrefix="1" applyFont="1" applyFill="1" applyBorder="1" applyAlignment="1">
      <alignment horizontal="distributed"/>
    </xf>
    <xf numFmtId="0" fontId="68" fillId="13" borderId="37" xfId="0" applyFont="1" applyFill="1" applyBorder="1" applyAlignment="1">
      <alignment horizontal="distributed"/>
    </xf>
    <xf numFmtId="204" fontId="34" fillId="13" borderId="48" xfId="12" applyNumberFormat="1" applyFont="1" applyFill="1" applyBorder="1" applyAlignment="1">
      <alignment horizontal="center" vertical="center"/>
    </xf>
    <xf numFmtId="204" fontId="34" fillId="13" borderId="0" xfId="12" applyNumberFormat="1" applyFont="1" applyFill="1" applyBorder="1" applyAlignment="1">
      <alignment horizontal="center" vertical="center"/>
    </xf>
    <xf numFmtId="182" fontId="34" fillId="13" borderId="27" xfId="12" applyNumberFormat="1" applyFont="1" applyFill="1" applyBorder="1">
      <alignment vertical="center"/>
    </xf>
    <xf numFmtId="182" fontId="34" fillId="5" borderId="0" xfId="2" applyNumberFormat="1" applyFont="1" applyFill="1" applyBorder="1" applyAlignment="1">
      <alignment vertical="center"/>
    </xf>
    <xf numFmtId="182" fontId="34" fillId="5" borderId="51" xfId="2" applyNumberFormat="1" applyFont="1" applyFill="1" applyBorder="1" applyAlignment="1">
      <alignment vertical="center"/>
    </xf>
    <xf numFmtId="0" fontId="69" fillId="13" borderId="74" xfId="0" applyFont="1" applyFill="1" applyBorder="1" applyAlignment="1">
      <alignment horizontal="left" wrapText="1"/>
    </xf>
    <xf numFmtId="0" fontId="68" fillId="13" borderId="53" xfId="0" applyFont="1" applyFill="1" applyBorder="1" applyAlignment="1">
      <alignment horizontal="distributed"/>
    </xf>
    <xf numFmtId="0" fontId="34" fillId="13" borderId="48" xfId="0" applyFont="1" applyFill="1" applyBorder="1" applyAlignment="1">
      <alignment horizontal="right" vertical="center"/>
    </xf>
    <xf numFmtId="206" fontId="34" fillId="13" borderId="27" xfId="0" applyNumberFormat="1" applyFont="1" applyFill="1" applyBorder="1" applyAlignment="1" applyProtection="1">
      <alignment horizontal="right" vertical="center"/>
      <protection locked="0"/>
    </xf>
    <xf numFmtId="186" fontId="34" fillId="13" borderId="27" xfId="0" applyNumberFormat="1" applyFont="1" applyFill="1" applyBorder="1" applyAlignment="1">
      <alignment vertical="center"/>
    </xf>
    <xf numFmtId="186" fontId="34" fillId="13" borderId="27" xfId="0" applyNumberFormat="1" applyFont="1" applyFill="1" applyBorder="1" applyAlignment="1">
      <alignment horizontal="center" vertical="center"/>
    </xf>
    <xf numFmtId="0" fontId="68" fillId="13" borderId="30" xfId="0" applyFont="1" applyFill="1" applyBorder="1" applyAlignment="1">
      <alignment horizontal="left"/>
    </xf>
    <xf numFmtId="0" fontId="68" fillId="13" borderId="39" xfId="0" applyFont="1" applyFill="1" applyBorder="1" applyAlignment="1">
      <alignment horizontal="distributed"/>
    </xf>
    <xf numFmtId="0" fontId="34" fillId="13" borderId="17" xfId="0" applyFont="1" applyFill="1" applyBorder="1" applyAlignment="1">
      <alignment horizontal="right"/>
    </xf>
    <xf numFmtId="205" fontId="34" fillId="13" borderId="10" xfId="12" applyNumberFormat="1" applyFont="1" applyFill="1" applyBorder="1" applyAlignment="1">
      <alignment vertical="center"/>
    </xf>
    <xf numFmtId="206" fontId="34" fillId="13" borderId="10" xfId="0" applyNumberFormat="1" applyFont="1" applyFill="1" applyBorder="1" applyAlignment="1" applyProtection="1">
      <alignment horizontal="right" vertical="center"/>
      <protection locked="0"/>
    </xf>
    <xf numFmtId="0" fontId="34" fillId="13" borderId="10" xfId="0" applyFont="1" applyFill="1" applyBorder="1" applyAlignment="1">
      <alignment vertical="center"/>
    </xf>
    <xf numFmtId="0" fontId="34" fillId="13" borderId="3" xfId="0" applyFont="1" applyFill="1" applyBorder="1" applyAlignment="1">
      <alignment horizontal="right"/>
    </xf>
    <xf numFmtId="188" fontId="34" fillId="13" borderId="0" xfId="0" applyNumberFormat="1" applyFont="1" applyFill="1" applyBorder="1" applyAlignment="1" applyProtection="1">
      <alignment horizontal="right" vertical="center"/>
      <protection locked="0"/>
    </xf>
    <xf numFmtId="0" fontId="34" fillId="0" borderId="13" xfId="0" applyFont="1" applyBorder="1" applyAlignment="1">
      <alignment vertical="center"/>
    </xf>
    <xf numFmtId="204" fontId="34" fillId="13" borderId="10" xfId="12" applyNumberFormat="1" applyFont="1" applyFill="1" applyBorder="1" applyAlignment="1">
      <alignment vertical="center"/>
    </xf>
    <xf numFmtId="188" fontId="34" fillId="13" borderId="10" xfId="0" applyNumberFormat="1" applyFont="1" applyFill="1" applyBorder="1" applyAlignment="1" applyProtection="1">
      <alignment horizontal="right" vertical="center"/>
      <protection locked="0"/>
    </xf>
    <xf numFmtId="0" fontId="68" fillId="13" borderId="38" xfId="0" quotePrefix="1" applyFont="1" applyFill="1" applyBorder="1" applyAlignment="1">
      <alignment horizontal="left"/>
    </xf>
    <xf numFmtId="0" fontId="68" fillId="13" borderId="18" xfId="0" applyFont="1" applyFill="1" applyBorder="1" applyAlignment="1">
      <alignment horizontal="center"/>
    </xf>
    <xf numFmtId="0" fontId="68" fillId="13" borderId="12" xfId="0" applyFont="1" applyFill="1" applyBorder="1" applyAlignment="1">
      <alignment horizontal="distributed"/>
    </xf>
    <xf numFmtId="0" fontId="68" fillId="13" borderId="49" xfId="0" quotePrefix="1" applyFont="1" applyFill="1" applyBorder="1" applyAlignment="1">
      <alignment horizontal="distributed"/>
    </xf>
    <xf numFmtId="38" fontId="34" fillId="13" borderId="13" xfId="12" quotePrefix="1" applyFont="1" applyFill="1" applyBorder="1" applyAlignment="1">
      <alignment vertical="center"/>
    </xf>
    <xf numFmtId="38" fontId="34" fillId="13" borderId="13" xfId="12" applyFont="1" applyFill="1" applyBorder="1" applyAlignment="1">
      <alignment vertical="center"/>
    </xf>
    <xf numFmtId="38" fontId="34" fillId="13" borderId="13" xfId="12" applyFont="1" applyFill="1" applyBorder="1">
      <alignment vertical="center"/>
    </xf>
    <xf numFmtId="38" fontId="34" fillId="5" borderId="13" xfId="2" applyFont="1" applyFill="1" applyBorder="1" applyAlignment="1">
      <alignment vertical="center"/>
    </xf>
    <xf numFmtId="38" fontId="34" fillId="5" borderId="4" xfId="2" applyFont="1" applyFill="1" applyBorder="1" applyAlignment="1">
      <alignment vertical="center"/>
    </xf>
    <xf numFmtId="0" fontId="68" fillId="13" borderId="50" xfId="0" applyFont="1" applyFill="1" applyBorder="1" applyAlignment="1">
      <alignment horizontal="left" wrapText="1"/>
    </xf>
    <xf numFmtId="0" fontId="68" fillId="13" borderId="17" xfId="0" applyFont="1" applyFill="1" applyBorder="1" applyAlignment="1">
      <alignment horizontal="center"/>
    </xf>
    <xf numFmtId="188" fontId="34" fillId="13" borderId="0" xfId="0" applyNumberFormat="1" applyFont="1" applyFill="1" applyBorder="1" applyAlignment="1">
      <alignment vertical="center" shrinkToFit="1"/>
    </xf>
    <xf numFmtId="200" fontId="34" fillId="0" borderId="0" xfId="0" applyNumberFormat="1" applyFont="1" applyBorder="1" applyAlignment="1">
      <alignment vertical="center"/>
    </xf>
    <xf numFmtId="0" fontId="68" fillId="0" borderId="38" xfId="0" applyFont="1" applyFill="1" applyBorder="1" applyAlignment="1">
      <alignment vertical="center"/>
    </xf>
    <xf numFmtId="38" fontId="34" fillId="13" borderId="3" xfId="12" quotePrefix="1" applyFont="1" applyFill="1" applyBorder="1" applyAlignment="1">
      <alignment horizontal="right"/>
    </xf>
    <xf numFmtId="38" fontId="34" fillId="13" borderId="13" xfId="12" quotePrefix="1" applyFont="1" applyFill="1" applyBorder="1" applyAlignment="1">
      <alignment horizontal="right"/>
    </xf>
    <xf numFmtId="38" fontId="34" fillId="0" borderId="13" xfId="12" applyFont="1" applyBorder="1">
      <alignment vertical="center"/>
    </xf>
    <xf numFmtId="38" fontId="34" fillId="5" borderId="0" xfId="2" applyFont="1" applyFill="1" applyBorder="1" applyAlignment="1">
      <alignment vertical="center"/>
    </xf>
    <xf numFmtId="38" fontId="34" fillId="5" borderId="14" xfId="2" applyFont="1" applyFill="1" applyBorder="1" applyAlignment="1">
      <alignment vertical="center"/>
    </xf>
    <xf numFmtId="0" fontId="68" fillId="13" borderId="38" xfId="0" quotePrefix="1" applyFont="1" applyFill="1" applyBorder="1" applyAlignment="1">
      <alignment horizontal="left" vertical="center" wrapText="1"/>
    </xf>
    <xf numFmtId="204" fontId="34" fillId="8" borderId="18" xfId="12" applyNumberFormat="1" applyFont="1" applyFill="1" applyBorder="1" applyAlignment="1">
      <alignment horizontal="center" vertical="center"/>
    </xf>
    <xf numFmtId="182" fontId="34" fillId="8" borderId="0" xfId="12" applyNumberFormat="1" applyFont="1" applyFill="1" applyBorder="1" applyAlignment="1" applyProtection="1">
      <alignment horizontal="right" vertical="center"/>
      <protection locked="0"/>
    </xf>
    <xf numFmtId="182" fontId="34" fillId="8" borderId="0" xfId="12" applyNumberFormat="1" applyFont="1" applyFill="1" applyBorder="1" applyAlignment="1">
      <alignment horizontal="right" vertical="center"/>
    </xf>
    <xf numFmtId="188" fontId="34" fillId="13" borderId="13" xfId="0" applyNumberFormat="1" applyFont="1" applyFill="1" applyBorder="1" applyAlignment="1">
      <alignment vertical="center" shrinkToFit="1"/>
    </xf>
    <xf numFmtId="188" fontId="34" fillId="5" borderId="4" xfId="0" applyNumberFormat="1" applyFont="1" applyFill="1" applyBorder="1" applyAlignment="1">
      <alignment vertical="center" shrinkToFit="1"/>
    </xf>
    <xf numFmtId="204" fontId="34" fillId="8" borderId="17" xfId="12" applyNumberFormat="1" applyFont="1" applyFill="1" applyBorder="1" applyAlignment="1">
      <alignment horizontal="center" vertical="center"/>
    </xf>
    <xf numFmtId="182" fontId="34" fillId="8" borderId="10" xfId="12" applyNumberFormat="1" applyFont="1" applyFill="1" applyBorder="1" applyAlignment="1" applyProtection="1">
      <alignment horizontal="right" vertical="center"/>
      <protection locked="0"/>
    </xf>
    <xf numFmtId="0" fontId="68" fillId="13" borderId="4" xfId="0" applyFont="1" applyFill="1" applyBorder="1" applyAlignment="1">
      <alignment horizontal="distributed"/>
    </xf>
    <xf numFmtId="204" fontId="34" fillId="13" borderId="3" xfId="12" applyNumberFormat="1" applyFont="1" applyFill="1" applyBorder="1" applyAlignment="1">
      <alignment vertical="center"/>
    </xf>
    <xf numFmtId="200" fontId="34" fillId="5" borderId="0" xfId="12" applyNumberFormat="1" applyFont="1" applyFill="1" applyBorder="1">
      <alignment vertical="center"/>
    </xf>
    <xf numFmtId="200" fontId="34" fillId="5" borderId="14" xfId="12" applyNumberFormat="1" applyFont="1" applyFill="1" applyBorder="1">
      <alignment vertical="center"/>
    </xf>
    <xf numFmtId="0" fontId="69" fillId="13" borderId="50" xfId="0" applyFont="1" applyFill="1" applyBorder="1" applyAlignment="1">
      <alignment horizontal="left" wrapText="1"/>
    </xf>
    <xf numFmtId="0" fontId="68" fillId="13" borderId="4" xfId="0" quotePrefix="1" applyFont="1" applyFill="1" applyBorder="1" applyAlignment="1">
      <alignment horizontal="left"/>
    </xf>
    <xf numFmtId="40" fontId="34" fillId="13" borderId="3" xfId="12" quotePrefix="1" applyNumberFormat="1" applyFont="1" applyFill="1" applyBorder="1" applyAlignment="1">
      <alignment horizontal="right"/>
    </xf>
    <xf numFmtId="40" fontId="34" fillId="13" borderId="0" xfId="12" quotePrefix="1" applyNumberFormat="1" applyFont="1" applyFill="1" applyBorder="1" applyAlignment="1">
      <alignment vertical="center"/>
    </xf>
    <xf numFmtId="40" fontId="34" fillId="13" borderId="0" xfId="0" applyNumberFormat="1" applyFont="1" applyFill="1" applyBorder="1" applyAlignment="1">
      <alignment vertical="center"/>
    </xf>
    <xf numFmtId="40" fontId="34" fillId="13" borderId="0" xfId="12" applyNumberFormat="1" applyFont="1" applyFill="1" applyBorder="1">
      <alignment vertical="center"/>
    </xf>
    <xf numFmtId="40" fontId="34" fillId="0" borderId="0" xfId="12" applyNumberFormat="1" applyFont="1" applyBorder="1">
      <alignment vertical="center"/>
    </xf>
    <xf numFmtId="186" fontId="34" fillId="5" borderId="0" xfId="12" applyNumberFormat="1" applyFont="1" applyFill="1" applyBorder="1">
      <alignment vertical="center"/>
    </xf>
    <xf numFmtId="186" fontId="34" fillId="5" borderId="4" xfId="12" applyNumberFormat="1" applyFont="1" applyFill="1" applyBorder="1">
      <alignment vertical="center"/>
    </xf>
    <xf numFmtId="0" fontId="68" fillId="13" borderId="30" xfId="0" quotePrefix="1" applyFont="1" applyFill="1" applyBorder="1" applyAlignment="1">
      <alignment horizontal="left" vertical="top" wrapText="1"/>
    </xf>
    <xf numFmtId="0" fontId="34" fillId="13" borderId="17" xfId="0" applyFont="1" applyFill="1" applyBorder="1" applyAlignment="1">
      <alignment horizontal="center"/>
    </xf>
    <xf numFmtId="182" fontId="34" fillId="0" borderId="3" xfId="12" quotePrefix="1" applyNumberFormat="1" applyFont="1" applyFill="1" applyBorder="1" applyAlignment="1">
      <alignment horizontal="right"/>
    </xf>
    <xf numFmtId="200" fontId="34" fillId="5" borderId="13" xfId="12" applyNumberFormat="1" applyFont="1" applyFill="1" applyBorder="1">
      <alignment vertical="center"/>
    </xf>
    <xf numFmtId="0" fontId="68" fillId="13" borderId="9" xfId="0" quotePrefix="1" applyFont="1" applyFill="1" applyBorder="1" applyAlignment="1">
      <alignment horizontal="distributed"/>
    </xf>
    <xf numFmtId="38" fontId="34" fillId="13" borderId="0" xfId="12" quotePrefix="1" applyFont="1" applyFill="1" applyBorder="1" applyAlignment="1">
      <alignment vertical="center"/>
    </xf>
    <xf numFmtId="38" fontId="34" fillId="13" borderId="0" xfId="12" applyFont="1" applyFill="1" applyBorder="1" applyAlignment="1">
      <alignment vertical="center"/>
    </xf>
    <xf numFmtId="38" fontId="34" fillId="0" borderId="0" xfId="12" applyFont="1" applyBorder="1">
      <alignment vertical="center"/>
    </xf>
    <xf numFmtId="0" fontId="69" fillId="13" borderId="30" xfId="0" quotePrefix="1" applyFont="1" applyFill="1" applyBorder="1" applyAlignment="1">
      <alignment horizontal="left"/>
    </xf>
    <xf numFmtId="38" fontId="34" fillId="13" borderId="18" xfId="12" quotePrefix="1" applyFont="1" applyFill="1" applyBorder="1" applyAlignment="1">
      <alignment horizontal="right"/>
    </xf>
    <xf numFmtId="0" fontId="34" fillId="13" borderId="30" xfId="0" applyFont="1" applyFill="1" applyBorder="1" applyAlignment="1">
      <alignment horizontal="left" wrapText="1"/>
    </xf>
    <xf numFmtId="38" fontId="34" fillId="13" borderId="0" xfId="12" applyFont="1" applyFill="1" applyBorder="1">
      <alignment vertical="center"/>
    </xf>
    <xf numFmtId="0" fontId="68" fillId="13" borderId="22" xfId="0" quotePrefix="1" applyFont="1" applyFill="1" applyBorder="1" applyAlignment="1">
      <alignment horizontal="distributed"/>
    </xf>
    <xf numFmtId="0" fontId="68" fillId="13" borderId="30" xfId="0" applyFont="1" applyFill="1" applyBorder="1" applyAlignment="1">
      <alignment horizontal="distributed"/>
    </xf>
    <xf numFmtId="0" fontId="68" fillId="13" borderId="40" xfId="0" applyFont="1" applyFill="1" applyBorder="1" applyAlignment="1">
      <alignment horizontal="center" vertical="center"/>
    </xf>
    <xf numFmtId="0" fontId="68" fillId="13" borderId="52" xfId="0" applyFont="1" applyFill="1" applyBorder="1" applyAlignment="1">
      <alignment horizontal="center" vertical="top" wrapText="1"/>
    </xf>
    <xf numFmtId="0" fontId="68" fillId="13" borderId="42" xfId="0" applyFont="1" applyFill="1" applyBorder="1" applyAlignment="1">
      <alignment vertical="top" wrapText="1" shrinkToFit="1"/>
    </xf>
    <xf numFmtId="40" fontId="34" fillId="13" borderId="66" xfId="12" applyNumberFormat="1" applyFont="1" applyFill="1" applyBorder="1" applyAlignment="1">
      <alignment horizontal="right" vertical="center" wrapText="1" shrinkToFit="1"/>
    </xf>
    <xf numFmtId="40" fontId="34" fillId="13" borderId="52" xfId="12" applyNumberFormat="1" applyFont="1" applyFill="1" applyBorder="1" applyAlignment="1">
      <alignment vertical="center"/>
    </xf>
    <xf numFmtId="40" fontId="34" fillId="0" borderId="52" xfId="12" applyNumberFormat="1" applyFont="1" applyBorder="1">
      <alignment vertical="center"/>
    </xf>
    <xf numFmtId="40" fontId="34" fillId="5" borderId="52" xfId="12" applyNumberFormat="1" applyFont="1" applyFill="1" applyBorder="1">
      <alignment vertical="center"/>
    </xf>
    <xf numFmtId="40" fontId="34" fillId="5" borderId="44" xfId="12" applyNumberFormat="1" applyFont="1" applyFill="1" applyBorder="1">
      <alignment vertical="center"/>
    </xf>
    <xf numFmtId="0" fontId="68" fillId="13" borderId="63" xfId="0" applyFont="1" applyFill="1" applyBorder="1" applyAlignment="1">
      <alignment vertical="center" wrapText="1"/>
    </xf>
    <xf numFmtId="0" fontId="68" fillId="13" borderId="36" xfId="0" applyFont="1" applyFill="1" applyBorder="1" applyAlignment="1">
      <alignment horizontal="center" vertical="center"/>
    </xf>
    <xf numFmtId="0" fontId="68" fillId="13" borderId="0" xfId="0" applyFont="1" applyFill="1" applyBorder="1" applyAlignment="1">
      <alignment horizontal="center" vertical="center"/>
    </xf>
    <xf numFmtId="0" fontId="68" fillId="13" borderId="37" xfId="0" applyFont="1" applyFill="1" applyBorder="1" applyAlignment="1">
      <alignment vertical="center"/>
    </xf>
    <xf numFmtId="0" fontId="34" fillId="13" borderId="3" xfId="0" applyFont="1" applyFill="1" applyBorder="1" applyAlignment="1">
      <alignment horizontal="right" vertical="center"/>
    </xf>
    <xf numFmtId="0" fontId="34" fillId="5" borderId="4" xfId="0" applyFont="1" applyFill="1" applyBorder="1" applyAlignment="1">
      <alignment vertical="center"/>
    </xf>
    <xf numFmtId="0" fontId="68" fillId="13" borderId="30" xfId="0" applyFont="1" applyFill="1" applyBorder="1" applyAlignment="1">
      <alignment wrapText="1"/>
    </xf>
    <xf numFmtId="0" fontId="69" fillId="13" borderId="37" xfId="0" applyFont="1" applyFill="1" applyBorder="1" applyAlignment="1">
      <alignment vertical="center"/>
    </xf>
    <xf numFmtId="0" fontId="68" fillId="13" borderId="30" xfId="0" applyFont="1" applyFill="1" applyBorder="1" applyAlignment="1">
      <alignment vertical="center"/>
    </xf>
    <xf numFmtId="0" fontId="33" fillId="13" borderId="37" xfId="0" applyFont="1" applyFill="1" applyBorder="1" applyAlignment="1">
      <alignment vertical="center"/>
    </xf>
    <xf numFmtId="0" fontId="33" fillId="13" borderId="30" xfId="0" applyFont="1" applyFill="1" applyBorder="1" applyAlignment="1">
      <alignment vertical="center"/>
    </xf>
    <xf numFmtId="0" fontId="68" fillId="13" borderId="45" xfId="0" applyFont="1" applyFill="1" applyBorder="1" applyAlignment="1">
      <alignment horizontal="center"/>
    </xf>
    <xf numFmtId="0" fontId="68" fillId="13" borderId="55" xfId="0" applyFont="1" applyFill="1" applyBorder="1" applyAlignment="1">
      <alignment horizontal="distributed"/>
    </xf>
    <xf numFmtId="0" fontId="68" fillId="13" borderId="2" xfId="0" applyFont="1" applyFill="1" applyBorder="1" applyAlignment="1">
      <alignment horizontal="distributed"/>
    </xf>
    <xf numFmtId="38" fontId="34" fillId="13" borderId="1" xfId="12" applyFont="1" applyFill="1" applyBorder="1" applyAlignment="1">
      <alignment horizontal="right" vertical="center"/>
    </xf>
    <xf numFmtId="38" fontId="34" fillId="13" borderId="16" xfId="12" applyFont="1" applyFill="1" applyBorder="1" applyAlignment="1">
      <alignment horizontal="right" vertical="center"/>
    </xf>
    <xf numFmtId="38" fontId="34" fillId="5" borderId="0" xfId="12" applyFont="1" applyFill="1" applyBorder="1">
      <alignment vertical="center"/>
    </xf>
    <xf numFmtId="0" fontId="68" fillId="0" borderId="30" xfId="0" applyFont="1" applyBorder="1" applyAlignment="1">
      <alignment vertical="center"/>
    </xf>
    <xf numFmtId="0" fontId="68" fillId="13" borderId="36" xfId="0" applyFont="1" applyFill="1" applyBorder="1" applyAlignment="1">
      <alignment horizontal="center"/>
    </xf>
    <xf numFmtId="0" fontId="68" fillId="13" borderId="23" xfId="0" applyFont="1" applyFill="1" applyBorder="1" applyAlignment="1">
      <alignment horizontal="distributed"/>
    </xf>
    <xf numFmtId="206" fontId="34" fillId="13" borderId="0" xfId="0" applyNumberFormat="1" applyFont="1" applyFill="1" applyBorder="1" applyAlignment="1">
      <alignment vertical="center" shrinkToFit="1"/>
    </xf>
    <xf numFmtId="186" fontId="34" fillId="13" borderId="0" xfId="0" applyNumberFormat="1" applyFont="1" applyFill="1" applyBorder="1" applyAlignment="1">
      <alignment vertical="center"/>
    </xf>
    <xf numFmtId="186" fontId="34" fillId="5" borderId="0" xfId="0" applyNumberFormat="1" applyFont="1" applyFill="1" applyBorder="1" applyAlignment="1">
      <alignment vertical="center"/>
    </xf>
    <xf numFmtId="0" fontId="68" fillId="13" borderId="21" xfId="0" applyFont="1" applyFill="1" applyBorder="1" applyAlignment="1">
      <alignment horizontal="distributed"/>
    </xf>
    <xf numFmtId="0" fontId="68" fillId="13" borderId="49" xfId="0" applyFont="1" applyFill="1" applyBorder="1" applyAlignment="1">
      <alignment horizontal="distributed"/>
    </xf>
    <xf numFmtId="38" fontId="34" fillId="13" borderId="18" xfId="12" applyFont="1" applyFill="1" applyBorder="1" applyAlignment="1">
      <alignment horizontal="right" vertical="center"/>
    </xf>
    <xf numFmtId="38" fontId="34" fillId="13" borderId="13" xfId="12" applyFont="1" applyFill="1" applyBorder="1" applyAlignment="1">
      <alignment horizontal="right" vertical="center"/>
    </xf>
    <xf numFmtId="38" fontId="34" fillId="5" borderId="13" xfId="12" applyFont="1" applyFill="1" applyBorder="1" applyAlignment="1">
      <alignment horizontal="right" vertical="center"/>
    </xf>
    <xf numFmtId="38" fontId="34" fillId="5" borderId="13" xfId="12" applyFont="1" applyFill="1" applyBorder="1" applyAlignment="1">
      <alignment horizontal="center" vertical="center"/>
    </xf>
    <xf numFmtId="38" fontId="34" fillId="5" borderId="14" xfId="12" applyFont="1" applyFill="1" applyBorder="1" applyAlignment="1">
      <alignment horizontal="center" vertical="center"/>
    </xf>
    <xf numFmtId="0" fontId="68" fillId="13" borderId="50" xfId="0" applyFont="1" applyFill="1" applyBorder="1" applyAlignment="1">
      <alignment vertical="center"/>
    </xf>
    <xf numFmtId="204" fontId="34" fillId="13" borderId="3" xfId="12" applyNumberFormat="1" applyFont="1" applyFill="1" applyBorder="1" applyAlignment="1">
      <alignment horizontal="center" vertical="center"/>
    </xf>
    <xf numFmtId="206" fontId="34" fillId="13" borderId="10" xfId="0" applyNumberFormat="1" applyFont="1" applyFill="1" applyBorder="1" applyAlignment="1">
      <alignment vertical="center" shrinkToFit="1"/>
    </xf>
    <xf numFmtId="206" fontId="34" fillId="5" borderId="10" xfId="0" applyNumberFormat="1" applyFont="1" applyFill="1" applyBorder="1" applyAlignment="1">
      <alignment vertical="center" shrinkToFit="1"/>
    </xf>
    <xf numFmtId="186" fontId="34" fillId="5" borderId="10" xfId="0" applyNumberFormat="1" applyFont="1" applyFill="1" applyBorder="1" applyAlignment="1">
      <alignment horizontal="center" vertical="center"/>
    </xf>
    <xf numFmtId="186" fontId="34" fillId="5" borderId="11" xfId="0" applyNumberFormat="1" applyFont="1" applyFill="1" applyBorder="1" applyAlignment="1">
      <alignment horizontal="center" vertical="center"/>
    </xf>
    <xf numFmtId="0" fontId="68" fillId="13" borderId="38" xfId="0" applyFont="1" applyFill="1" applyBorder="1" applyAlignment="1">
      <alignment vertical="center"/>
    </xf>
    <xf numFmtId="38" fontId="34" fillId="13" borderId="0" xfId="12" applyFont="1" applyFill="1" applyBorder="1" applyAlignment="1">
      <alignment horizontal="right" vertical="center"/>
    </xf>
    <xf numFmtId="0" fontId="34" fillId="13" borderId="30" xfId="0" applyFont="1" applyFill="1" applyBorder="1" applyAlignment="1">
      <alignment vertical="center"/>
    </xf>
    <xf numFmtId="0" fontId="68" fillId="13" borderId="33" xfId="0" applyFont="1" applyFill="1" applyBorder="1" applyAlignment="1">
      <alignment horizontal="center"/>
    </xf>
    <xf numFmtId="0" fontId="68" fillId="13" borderId="7" xfId="0" applyFont="1" applyFill="1" applyBorder="1" applyAlignment="1">
      <alignment horizontal="distributed"/>
    </xf>
    <xf numFmtId="0" fontId="68" fillId="13" borderId="54" xfId="0" applyFont="1" applyFill="1" applyBorder="1" applyAlignment="1">
      <alignment horizontal="distributed"/>
    </xf>
    <xf numFmtId="204" fontId="34" fillId="13" borderId="5" xfId="12" applyNumberFormat="1" applyFont="1" applyFill="1" applyBorder="1" applyAlignment="1">
      <alignment horizontal="center" vertical="center"/>
    </xf>
    <xf numFmtId="186" fontId="34" fillId="13" borderId="19" xfId="0" applyNumberFormat="1" applyFont="1" applyFill="1" applyBorder="1" applyAlignment="1">
      <alignment vertical="center" shrinkToFit="1"/>
    </xf>
    <xf numFmtId="186" fontId="34" fillId="13" borderId="19" xfId="0" applyNumberFormat="1" applyFont="1" applyFill="1" applyBorder="1" applyAlignment="1">
      <alignment horizontal="center" vertical="center" shrinkToFit="1"/>
    </xf>
    <xf numFmtId="186" fontId="34" fillId="5" borderId="19" xfId="0" applyNumberFormat="1" applyFont="1" applyFill="1" applyBorder="1" applyAlignment="1">
      <alignment vertical="center" shrinkToFit="1"/>
    </xf>
    <xf numFmtId="0" fontId="68" fillId="13" borderId="32" xfId="0" applyFont="1" applyFill="1" applyBorder="1" applyAlignment="1">
      <alignment vertical="center"/>
    </xf>
    <xf numFmtId="0" fontId="34" fillId="0" borderId="0" xfId="0" applyFont="1" applyFill="1" applyBorder="1" applyAlignment="1">
      <alignment horizontal="right" vertical="center"/>
    </xf>
    <xf numFmtId="2" fontId="33" fillId="0" borderId="0" xfId="0" applyNumberFormat="1" applyFont="1" applyFill="1" applyAlignment="1">
      <alignment vertical="center"/>
    </xf>
    <xf numFmtId="2" fontId="33" fillId="0" borderId="0" xfId="12" applyNumberFormat="1" applyFont="1" applyFill="1">
      <alignment vertical="center"/>
    </xf>
    <xf numFmtId="2" fontId="33" fillId="0" borderId="0" xfId="12" applyNumberFormat="1" applyFont="1" applyFill="1" applyBorder="1">
      <alignment vertical="center"/>
    </xf>
    <xf numFmtId="2" fontId="34" fillId="0" borderId="0" xfId="12" applyNumberFormat="1" applyFont="1" applyFill="1">
      <alignment vertical="center"/>
    </xf>
    <xf numFmtId="0" fontId="70" fillId="13" borderId="0" xfId="0" applyFont="1" applyFill="1" applyAlignment="1">
      <alignment vertical="center"/>
    </xf>
    <xf numFmtId="0" fontId="67" fillId="13" borderId="0" xfId="0" applyFont="1" applyFill="1" applyAlignment="1">
      <alignment horizontal="left" vertical="center"/>
    </xf>
    <xf numFmtId="0" fontId="33" fillId="13" borderId="69" xfId="0" applyFont="1" applyFill="1" applyBorder="1" applyAlignment="1">
      <alignment horizontal="center" vertical="center"/>
    </xf>
    <xf numFmtId="0" fontId="68" fillId="13" borderId="3" xfId="0" applyFont="1" applyFill="1" applyBorder="1" applyAlignment="1">
      <alignment vertical="center"/>
    </xf>
    <xf numFmtId="0" fontId="68" fillId="13" borderId="0" xfId="0" applyFont="1" applyFill="1" applyBorder="1" applyAlignment="1">
      <alignment horizontal="right" vertical="center"/>
    </xf>
    <xf numFmtId="0" fontId="68" fillId="13" borderId="4" xfId="0" applyFont="1" applyFill="1" applyBorder="1" applyAlignment="1">
      <alignment horizontal="right" vertical="center"/>
    </xf>
    <xf numFmtId="0" fontId="34" fillId="13" borderId="40" xfId="0" applyFont="1" applyFill="1" applyBorder="1" applyAlignment="1" applyProtection="1">
      <alignment horizontal="center" vertical="center"/>
      <protection locked="0"/>
    </xf>
    <xf numFmtId="0" fontId="34" fillId="13" borderId="73" xfId="0" applyFont="1" applyFill="1" applyBorder="1" applyAlignment="1" applyProtection="1">
      <alignment horizontal="center" vertical="center"/>
      <protection locked="0"/>
    </xf>
    <xf numFmtId="0" fontId="34" fillId="5" borderId="19" xfId="0" applyFont="1" applyFill="1" applyBorder="1" applyAlignment="1">
      <alignment horizontal="center" vertical="center"/>
    </xf>
    <xf numFmtId="0" fontId="34" fillId="5" borderId="41" xfId="0" applyFont="1" applyFill="1" applyBorder="1" applyAlignment="1">
      <alignment horizontal="center" vertical="center"/>
    </xf>
    <xf numFmtId="0" fontId="34" fillId="6" borderId="19" xfId="0" applyFont="1" applyFill="1" applyBorder="1" applyAlignment="1">
      <alignment horizontal="center" vertical="center"/>
    </xf>
    <xf numFmtId="0" fontId="34" fillId="13" borderId="15" xfId="0" applyFont="1" applyFill="1" applyBorder="1" applyAlignment="1">
      <alignment horizontal="center" vertical="center"/>
    </xf>
    <xf numFmtId="0" fontId="34" fillId="13" borderId="2" xfId="0" applyFont="1" applyFill="1" applyBorder="1" applyAlignment="1">
      <alignment vertical="center" shrinkToFit="1"/>
    </xf>
    <xf numFmtId="182" fontId="34" fillId="5" borderId="16" xfId="12" applyNumberFormat="1" applyFont="1" applyFill="1" applyBorder="1" applyAlignment="1">
      <alignment vertical="center" shrinkToFit="1"/>
    </xf>
    <xf numFmtId="0" fontId="69" fillId="13" borderId="29" xfId="0" applyFont="1" applyFill="1" applyBorder="1" applyAlignment="1">
      <alignment vertical="center"/>
    </xf>
    <xf numFmtId="0" fontId="33" fillId="13" borderId="0" xfId="0" applyFont="1" applyFill="1" applyAlignment="1">
      <alignment horizontal="center" vertical="center"/>
    </xf>
    <xf numFmtId="0" fontId="34" fillId="13" borderId="11" xfId="0" applyFont="1" applyFill="1" applyBorder="1" applyAlignment="1">
      <alignment vertical="center" shrinkToFit="1"/>
    </xf>
    <xf numFmtId="0" fontId="69" fillId="13" borderId="17" xfId="0" applyFont="1" applyFill="1" applyBorder="1" applyAlignment="1">
      <alignment horizontal="center" vertical="center" shrinkToFit="1"/>
    </xf>
    <xf numFmtId="0" fontId="34" fillId="13" borderId="4" xfId="0" applyFont="1" applyFill="1" applyBorder="1" applyAlignment="1">
      <alignment vertical="center" shrinkToFit="1"/>
    </xf>
    <xf numFmtId="182" fontId="34" fillId="5" borderId="0" xfId="12" applyNumberFormat="1" applyFont="1" applyFill="1" applyBorder="1" applyAlignment="1">
      <alignment vertical="center" shrinkToFit="1"/>
    </xf>
    <xf numFmtId="0" fontId="34" fillId="6" borderId="9" xfId="0" applyFont="1" applyFill="1" applyBorder="1" applyAlignment="1">
      <alignment horizontal="center" vertical="center" shrinkToFit="1"/>
    </xf>
    <xf numFmtId="0" fontId="34" fillId="13" borderId="30" xfId="0" applyFont="1" applyFill="1" applyBorder="1" applyAlignment="1">
      <alignment vertical="center" shrinkToFit="1"/>
    </xf>
    <xf numFmtId="0" fontId="34" fillId="13" borderId="3" xfId="0" quotePrefix="1" applyFont="1" applyFill="1" applyBorder="1" applyAlignment="1">
      <alignment horizontal="right"/>
    </xf>
    <xf numFmtId="204" fontId="34" fillId="0" borderId="0" xfId="12" quotePrefix="1" applyNumberFormat="1" applyFont="1" applyFill="1" applyBorder="1" applyAlignment="1">
      <alignment vertical="center"/>
    </xf>
    <xf numFmtId="204" fontId="34" fillId="0" borderId="0" xfId="0" applyNumberFormat="1" applyFont="1" applyFill="1" applyBorder="1" applyAlignment="1">
      <alignment vertical="center"/>
    </xf>
    <xf numFmtId="200" fontId="34" fillId="5" borderId="13" xfId="0" applyNumberFormat="1" applyFont="1" applyFill="1" applyBorder="1" applyAlignment="1">
      <alignment vertical="center"/>
    </xf>
    <xf numFmtId="0" fontId="69" fillId="13" borderId="50" xfId="0" quotePrefix="1" applyFont="1" applyFill="1" applyBorder="1" applyAlignment="1">
      <alignment horizontal="left" vertical="center" wrapText="1"/>
    </xf>
    <xf numFmtId="0" fontId="68" fillId="13" borderId="39" xfId="0" quotePrefix="1" applyFont="1" applyFill="1" applyBorder="1" applyAlignment="1">
      <alignment horizontal="distributed"/>
    </xf>
    <xf numFmtId="200" fontId="34" fillId="13" borderId="10" xfId="0" applyNumberFormat="1" applyFont="1" applyFill="1" applyBorder="1" applyAlignment="1">
      <alignment vertical="center"/>
    </xf>
    <xf numFmtId="0" fontId="68" fillId="13" borderId="37" xfId="0" quotePrefix="1" applyFont="1" applyFill="1" applyBorder="1" applyAlignment="1">
      <alignment horizontal="distributed"/>
    </xf>
    <xf numFmtId="0" fontId="68" fillId="13" borderId="11" xfId="0" quotePrefix="1" applyFont="1" applyFill="1" applyBorder="1" applyAlignment="1">
      <alignment horizontal="distributed"/>
    </xf>
    <xf numFmtId="0" fontId="68" fillId="13" borderId="38" xfId="0" applyFont="1" applyFill="1" applyBorder="1" applyAlignment="1">
      <alignment horizontal="distributed" vertical="center" wrapText="1"/>
    </xf>
    <xf numFmtId="200" fontId="34" fillId="5" borderId="13" xfId="12" applyNumberFormat="1" applyFont="1" applyFill="1" applyBorder="1" applyAlignment="1">
      <alignment horizontal="right" vertical="center"/>
    </xf>
    <xf numFmtId="0" fontId="69" fillId="13" borderId="30" xfId="0" quotePrefix="1" applyFont="1" applyFill="1" applyBorder="1" applyAlignment="1">
      <alignment horizontal="left" vertical="center" wrapText="1"/>
    </xf>
    <xf numFmtId="200" fontId="34" fillId="5" borderId="10" xfId="12" applyNumberFormat="1" applyFont="1" applyFill="1" applyBorder="1" applyAlignment="1">
      <alignment horizontal="right" vertical="center"/>
    </xf>
    <xf numFmtId="0" fontId="69" fillId="13" borderId="38" xfId="0" quotePrefix="1" applyFont="1" applyFill="1" applyBorder="1" applyAlignment="1">
      <alignment horizontal="left" vertical="center" wrapText="1"/>
    </xf>
    <xf numFmtId="183" fontId="33" fillId="0" borderId="0" xfId="0" applyNumberFormat="1" applyFont="1" applyAlignment="1">
      <alignment vertical="center"/>
    </xf>
    <xf numFmtId="182" fontId="34" fillId="13" borderId="18" xfId="2" quotePrefix="1" applyNumberFormat="1" applyFont="1" applyFill="1" applyBorder="1" applyAlignment="1">
      <alignment horizontal="right"/>
    </xf>
    <xf numFmtId="182" fontId="34" fillId="13" borderId="13" xfId="2" quotePrefix="1" applyNumberFormat="1" applyFont="1" applyFill="1" applyBorder="1" applyAlignment="1">
      <alignment horizontal="right" vertical="center"/>
    </xf>
    <xf numFmtId="182" fontId="34" fillId="13" borderId="13" xfId="2" applyNumberFormat="1" applyFont="1" applyFill="1" applyBorder="1" applyAlignment="1">
      <alignment horizontal="right" vertical="center"/>
    </xf>
    <xf numFmtId="182" fontId="34" fillId="0" borderId="0" xfId="2" applyNumberFormat="1" applyFont="1" applyBorder="1" applyAlignment="1">
      <alignment horizontal="right" vertical="center"/>
    </xf>
    <xf numFmtId="182" fontId="34" fillId="5" borderId="0" xfId="2" applyNumberFormat="1" applyFont="1" applyFill="1" applyBorder="1" applyAlignment="1">
      <alignment horizontal="right" vertical="center"/>
    </xf>
    <xf numFmtId="176" fontId="33" fillId="0" borderId="0" xfId="0" applyNumberFormat="1" applyFont="1" applyAlignment="1">
      <alignment vertical="center"/>
    </xf>
    <xf numFmtId="0" fontId="68" fillId="13" borderId="8" xfId="0" quotePrefix="1" applyFont="1" applyFill="1" applyBorder="1" applyAlignment="1">
      <alignment horizontal="center" wrapText="1"/>
    </xf>
    <xf numFmtId="182" fontId="34" fillId="13" borderId="0" xfId="12" quotePrefix="1" applyNumberFormat="1" applyFont="1" applyFill="1" applyBorder="1" applyAlignment="1">
      <alignment vertical="center"/>
    </xf>
    <xf numFmtId="182" fontId="34" fillId="13" borderId="0" xfId="12" applyNumberFormat="1" applyFont="1" applyFill="1" applyBorder="1" applyAlignment="1" applyProtection="1">
      <alignment horizontal="right" vertical="center"/>
      <protection locked="0"/>
    </xf>
    <xf numFmtId="0" fontId="69" fillId="13" borderId="30" xfId="0" quotePrefix="1" applyFont="1" applyFill="1" applyBorder="1" applyAlignment="1">
      <alignment horizontal="left" vertical="center"/>
    </xf>
    <xf numFmtId="200" fontId="34" fillId="5" borderId="0" xfId="12" quotePrefix="1" applyNumberFormat="1" applyFont="1" applyFill="1" applyBorder="1" applyAlignment="1">
      <alignment vertical="center"/>
    </xf>
    <xf numFmtId="200" fontId="34" fillId="5" borderId="13" xfId="0" quotePrefix="1" applyNumberFormat="1" applyFont="1" applyFill="1" applyBorder="1" applyAlignment="1">
      <alignment horizontal="right"/>
    </xf>
    <xf numFmtId="200" fontId="34" fillId="5" borderId="0" xfId="0" quotePrefix="1" applyNumberFormat="1" applyFont="1" applyFill="1" applyBorder="1" applyAlignment="1">
      <alignment horizontal="right"/>
    </xf>
    <xf numFmtId="176" fontId="34" fillId="13" borderId="3" xfId="0" quotePrefix="1" applyNumberFormat="1" applyFont="1" applyFill="1" applyBorder="1" applyAlignment="1">
      <alignment horizontal="right"/>
    </xf>
    <xf numFmtId="176" fontId="34" fillId="13" borderId="0" xfId="0" quotePrefix="1" applyNumberFormat="1" applyFont="1" applyFill="1" applyBorder="1" applyAlignment="1">
      <alignment horizontal="right"/>
    </xf>
    <xf numFmtId="40" fontId="34" fillId="13" borderId="17" xfId="2" applyNumberFormat="1" applyFont="1" applyFill="1" applyBorder="1" applyAlignment="1">
      <alignment horizontal="right"/>
    </xf>
    <xf numFmtId="40" fontId="34" fillId="13" borderId="27" xfId="2" applyNumberFormat="1" applyFont="1" applyFill="1" applyBorder="1" applyAlignment="1">
      <alignment vertical="center"/>
    </xf>
    <xf numFmtId="40" fontId="34" fillId="0" borderId="27" xfId="2" applyNumberFormat="1" applyFont="1" applyBorder="1" applyAlignment="1">
      <alignment vertical="center"/>
    </xf>
    <xf numFmtId="0" fontId="34" fillId="13" borderId="50" xfId="0" applyFont="1" applyFill="1" applyBorder="1" applyAlignment="1">
      <alignment vertical="center"/>
    </xf>
    <xf numFmtId="0" fontId="68" fillId="13" borderId="38" xfId="0" applyFont="1" applyFill="1" applyBorder="1" applyAlignment="1">
      <alignment horizontal="left" vertical="center" wrapText="1"/>
    </xf>
    <xf numFmtId="0" fontId="68" fillId="13" borderId="5" xfId="0" applyFont="1" applyFill="1" applyBorder="1" applyAlignment="1">
      <alignment horizontal="center"/>
    </xf>
    <xf numFmtId="0" fontId="68" fillId="13" borderId="7" xfId="0" quotePrefix="1" applyFont="1" applyFill="1" applyBorder="1" applyAlignment="1">
      <alignment horizontal="distributed"/>
    </xf>
    <xf numFmtId="0" fontId="68" fillId="13" borderId="42" xfId="0" applyFont="1" applyFill="1" applyBorder="1" applyAlignment="1">
      <alignment horizontal="distributed"/>
    </xf>
    <xf numFmtId="182" fontId="34" fillId="13" borderId="5" xfId="2" applyNumberFormat="1" applyFont="1" applyFill="1" applyBorder="1" applyAlignment="1">
      <alignment horizontal="right"/>
    </xf>
    <xf numFmtId="182" fontId="34" fillId="13" borderId="19" xfId="2" applyNumberFormat="1" applyFont="1" applyFill="1" applyBorder="1" applyAlignment="1">
      <alignment horizontal="right" vertical="center"/>
    </xf>
    <xf numFmtId="182" fontId="34" fillId="13" borderId="19" xfId="2" applyNumberFormat="1" applyFont="1" applyFill="1" applyBorder="1" applyAlignment="1" applyProtection="1">
      <alignment horizontal="right" vertical="center"/>
      <protection locked="0"/>
    </xf>
    <xf numFmtId="182" fontId="34" fillId="13" borderId="52" xfId="2" applyNumberFormat="1" applyFont="1" applyFill="1" applyBorder="1" applyAlignment="1">
      <alignment horizontal="right" vertical="center"/>
    </xf>
    <xf numFmtId="182" fontId="34" fillId="0" borderId="52" xfId="2" applyNumberFormat="1" applyFont="1" applyBorder="1" applyAlignment="1">
      <alignment vertical="center"/>
    </xf>
    <xf numFmtId="182" fontId="34" fillId="5" borderId="19" xfId="2" applyNumberFormat="1" applyFont="1" applyFill="1" applyBorder="1" applyAlignment="1">
      <alignment vertical="center"/>
    </xf>
    <xf numFmtId="0" fontId="34" fillId="13" borderId="32" xfId="0" quotePrefix="1" applyFont="1" applyFill="1" applyBorder="1" applyAlignment="1">
      <alignment horizontal="left" vertical="center" wrapText="1"/>
    </xf>
    <xf numFmtId="182" fontId="34" fillId="8" borderId="3" xfId="12" applyNumberFormat="1" applyFont="1" applyFill="1" applyBorder="1" applyAlignment="1">
      <alignment horizontal="right"/>
    </xf>
    <xf numFmtId="182" fontId="34" fillId="13" borderId="0" xfId="2" applyNumberFormat="1" applyFont="1" applyFill="1" applyBorder="1" applyAlignment="1">
      <alignment horizontal="right" vertical="center"/>
    </xf>
    <xf numFmtId="182" fontId="34" fillId="0" borderId="0" xfId="2" applyNumberFormat="1" applyFont="1" applyBorder="1" applyAlignment="1">
      <alignment vertical="center"/>
    </xf>
    <xf numFmtId="182" fontId="34" fillId="8" borderId="17" xfId="12" applyNumberFormat="1" applyFont="1" applyFill="1" applyBorder="1" applyAlignment="1">
      <alignment horizontal="right"/>
    </xf>
    <xf numFmtId="182" fontId="34" fillId="8" borderId="10" xfId="12" applyNumberFormat="1" applyFont="1" applyFill="1" applyBorder="1" applyAlignment="1">
      <alignment horizontal="right" vertical="center"/>
    </xf>
    <xf numFmtId="182" fontId="34" fillId="13" borderId="10" xfId="12" applyNumberFormat="1" applyFont="1" applyFill="1" applyBorder="1" applyAlignment="1" applyProtection="1">
      <alignment horizontal="right" vertical="center"/>
      <protection locked="0"/>
    </xf>
    <xf numFmtId="0" fontId="34" fillId="13" borderId="38" xfId="0" quotePrefix="1" applyFont="1" applyFill="1" applyBorder="1" applyAlignment="1">
      <alignment horizontal="left" vertical="center" wrapText="1"/>
    </xf>
    <xf numFmtId="182" fontId="34" fillId="13" borderId="3" xfId="12" applyNumberFormat="1" applyFont="1" applyFill="1" applyBorder="1" applyAlignment="1">
      <alignment horizontal="right"/>
    </xf>
    <xf numFmtId="182" fontId="34" fillId="13" borderId="17" xfId="12" applyNumberFormat="1" applyFont="1" applyFill="1" applyBorder="1" applyAlignment="1">
      <alignment horizontal="center"/>
    </xf>
    <xf numFmtId="182" fontId="34" fillId="13" borderId="18" xfId="12" applyNumberFormat="1" applyFont="1" applyFill="1" applyBorder="1" applyAlignment="1">
      <alignment horizontal="right"/>
    </xf>
    <xf numFmtId="182" fontId="34" fillId="13" borderId="13" xfId="12" applyNumberFormat="1" applyFont="1" applyFill="1" applyBorder="1" applyAlignment="1" applyProtection="1">
      <alignment horizontal="right" vertical="center"/>
      <protection locked="0"/>
    </xf>
    <xf numFmtId="182" fontId="34" fillId="0" borderId="0" xfId="12" applyNumberFormat="1" applyFont="1" applyFill="1" applyBorder="1" applyAlignment="1">
      <alignment horizontal="right" vertical="center"/>
    </xf>
    <xf numFmtId="38" fontId="34" fillId="13" borderId="3" xfId="12" applyFont="1" applyFill="1" applyBorder="1" applyAlignment="1">
      <alignment horizontal="right"/>
    </xf>
    <xf numFmtId="38" fontId="34" fillId="13" borderId="0" xfId="12" applyFont="1" applyFill="1" applyBorder="1" applyAlignment="1" applyProtection="1">
      <alignment horizontal="right" vertical="center"/>
      <protection locked="0"/>
    </xf>
    <xf numFmtId="0" fontId="68" fillId="13" borderId="8" xfId="0" applyFont="1" applyFill="1" applyBorder="1" applyAlignment="1">
      <alignment horizontal="center" vertical="center"/>
    </xf>
    <xf numFmtId="0" fontId="68" fillId="13" borderId="37" xfId="0" quotePrefix="1" applyFont="1" applyFill="1" applyBorder="1" applyAlignment="1">
      <alignment horizontal="center" vertical="center" shrinkToFit="1"/>
    </xf>
    <xf numFmtId="38" fontId="34" fillId="13" borderId="3" xfId="12" quotePrefix="1" applyFont="1" applyFill="1" applyBorder="1" applyAlignment="1">
      <alignment vertical="center" shrinkToFit="1"/>
    </xf>
    <xf numFmtId="38" fontId="34" fillId="13" borderId="0" xfId="12" applyFont="1" applyFill="1" applyBorder="1" applyAlignment="1" applyProtection="1">
      <alignment vertical="center"/>
    </xf>
    <xf numFmtId="0" fontId="34" fillId="13" borderId="30" xfId="0" quotePrefix="1" applyFont="1" applyFill="1" applyBorder="1" applyAlignment="1">
      <alignment vertical="center"/>
    </xf>
    <xf numFmtId="0" fontId="68" fillId="13" borderId="54" xfId="0" applyFont="1" applyFill="1" applyBorder="1" applyAlignment="1">
      <alignment horizontal="center" vertical="center" shrinkToFit="1"/>
    </xf>
    <xf numFmtId="0" fontId="34" fillId="13" borderId="5" xfId="0" applyFont="1" applyFill="1" applyBorder="1" applyAlignment="1">
      <alignment horizontal="center" vertical="center" shrinkToFit="1"/>
    </xf>
    <xf numFmtId="188" fontId="34" fillId="13" borderId="19" xfId="0" applyNumberFormat="1" applyFont="1" applyFill="1" applyBorder="1" applyAlignment="1">
      <alignment vertical="center" shrinkToFit="1"/>
    </xf>
    <xf numFmtId="188" fontId="34" fillId="5" borderId="19" xfId="0" applyNumberFormat="1" applyFont="1" applyFill="1" applyBorder="1" applyAlignment="1">
      <alignment vertical="center" shrinkToFit="1"/>
    </xf>
    <xf numFmtId="0" fontId="34" fillId="13" borderId="32" xfId="0" quotePrefix="1" applyFont="1" applyFill="1" applyBorder="1" applyAlignment="1">
      <alignment vertical="center"/>
    </xf>
    <xf numFmtId="38" fontId="34" fillId="6" borderId="14" xfId="2" applyFont="1" applyFill="1" applyBorder="1" applyAlignment="1">
      <alignment vertical="center"/>
    </xf>
    <xf numFmtId="38" fontId="34" fillId="6" borderId="4" xfId="2" applyFont="1" applyFill="1" applyBorder="1" applyAlignment="1">
      <alignment vertical="center"/>
    </xf>
    <xf numFmtId="0" fontId="68" fillId="13" borderId="67" xfId="0" quotePrefix="1" applyFont="1" applyFill="1" applyBorder="1" applyAlignment="1">
      <alignment horizontal="distributed"/>
    </xf>
    <xf numFmtId="204" fontId="34" fillId="13" borderId="19" xfId="12" applyNumberFormat="1" applyFont="1" applyFill="1" applyBorder="1" applyAlignment="1">
      <alignment vertical="center"/>
    </xf>
    <xf numFmtId="0" fontId="68" fillId="13" borderId="32" xfId="0" applyFont="1" applyFill="1" applyBorder="1" applyAlignment="1">
      <alignment horizontal="distributed"/>
    </xf>
    <xf numFmtId="0" fontId="68" fillId="13" borderId="1" xfId="0" applyFont="1" applyFill="1" applyBorder="1" applyAlignment="1">
      <alignment horizontal="center" vertical="center"/>
    </xf>
    <xf numFmtId="0" fontId="68" fillId="13" borderId="4" xfId="0" quotePrefix="1" applyFont="1" applyFill="1" applyBorder="1" applyAlignment="1">
      <alignment horizontal="center" vertical="center" shrinkToFit="1"/>
    </xf>
    <xf numFmtId="3" fontId="34" fillId="13" borderId="0" xfId="0" applyNumberFormat="1" applyFont="1" applyFill="1" applyBorder="1" applyAlignment="1" applyProtection="1">
      <alignment vertical="center"/>
    </xf>
    <xf numFmtId="3" fontId="34" fillId="13" borderId="0" xfId="0" applyNumberFormat="1" applyFont="1" applyFill="1" applyBorder="1" applyAlignment="1" applyProtection="1">
      <alignment horizontal="right" vertical="center"/>
      <protection locked="0"/>
    </xf>
    <xf numFmtId="3" fontId="34" fillId="13" borderId="0" xfId="0" applyNumberFormat="1" applyFont="1" applyFill="1" applyBorder="1" applyAlignment="1">
      <alignment vertical="center"/>
    </xf>
    <xf numFmtId="0" fontId="68" fillId="13" borderId="5" xfId="0" applyFont="1" applyFill="1" applyBorder="1" applyAlignment="1">
      <alignment horizontal="center" vertical="center"/>
    </xf>
    <xf numFmtId="0" fontId="68" fillId="13" borderId="7" xfId="0" applyFont="1" applyFill="1" applyBorder="1" applyAlignment="1">
      <alignment horizontal="center" vertical="center"/>
    </xf>
    <xf numFmtId="0" fontId="68" fillId="13" borderId="6" xfId="0" applyFont="1" applyFill="1" applyBorder="1" applyAlignment="1">
      <alignment horizontal="center" vertical="center" shrinkToFit="1"/>
    </xf>
    <xf numFmtId="0" fontId="69" fillId="13" borderId="5" xfId="0" applyFont="1" applyFill="1" applyBorder="1" applyAlignment="1">
      <alignment horizontal="center" vertical="center" shrinkToFit="1"/>
    </xf>
    <xf numFmtId="0" fontId="69" fillId="13" borderId="32" xfId="0" applyFont="1" applyFill="1" applyBorder="1" applyAlignment="1">
      <alignment vertical="center"/>
    </xf>
    <xf numFmtId="209" fontId="34" fillId="0" borderId="0" xfId="0" applyNumberFormat="1" applyFont="1" applyAlignment="1">
      <alignment horizontal="right" vertical="center"/>
    </xf>
    <xf numFmtId="38" fontId="68" fillId="0" borderId="0" xfId="12" applyFont="1" applyFill="1">
      <alignment vertical="center"/>
    </xf>
    <xf numFmtId="0" fontId="70" fillId="0" borderId="0" xfId="0" applyFont="1" applyAlignment="1">
      <alignment vertical="center"/>
    </xf>
    <xf numFmtId="38" fontId="68" fillId="0" borderId="13" xfId="12" applyFont="1" applyFill="1" applyBorder="1">
      <alignment vertical="center"/>
    </xf>
    <xf numFmtId="38" fontId="68" fillId="6" borderId="13" xfId="2" applyFont="1" applyFill="1" applyBorder="1" applyAlignment="1">
      <alignment vertical="center"/>
    </xf>
    <xf numFmtId="0" fontId="70" fillId="0" borderId="0" xfId="0" applyFont="1" applyBorder="1" applyAlignment="1">
      <alignment vertical="center"/>
    </xf>
    <xf numFmtId="0" fontId="70" fillId="0" borderId="0" xfId="0" applyFont="1" applyFill="1" applyBorder="1" applyAlignment="1">
      <alignment vertical="center"/>
    </xf>
    <xf numFmtId="38" fontId="68" fillId="0" borderId="0" xfId="2" applyFont="1" applyFill="1" applyBorder="1" applyAlignment="1">
      <alignment vertical="center"/>
    </xf>
    <xf numFmtId="38" fontId="68" fillId="6" borderId="0" xfId="2" applyFont="1" applyFill="1" applyBorder="1" applyAlignment="1">
      <alignment vertical="center"/>
    </xf>
    <xf numFmtId="38" fontId="68" fillId="7" borderId="0" xfId="2" applyFont="1" applyFill="1" applyBorder="1" applyAlignment="1">
      <alignment vertical="center"/>
    </xf>
    <xf numFmtId="0" fontId="70" fillId="0" borderId="10" xfId="0" applyFont="1" applyBorder="1" applyAlignment="1">
      <alignment vertical="center"/>
    </xf>
    <xf numFmtId="0" fontId="33" fillId="0" borderId="10" xfId="0" applyFont="1" applyFill="1" applyBorder="1" applyAlignment="1">
      <alignment vertical="center"/>
    </xf>
    <xf numFmtId="38" fontId="68" fillId="0" borderId="10" xfId="2" applyFont="1" applyFill="1" applyBorder="1" applyAlignment="1">
      <alignment vertical="center"/>
    </xf>
    <xf numFmtId="38" fontId="68" fillId="0" borderId="13" xfId="2" applyFont="1" applyFill="1" applyBorder="1" applyAlignment="1">
      <alignment vertical="center"/>
    </xf>
    <xf numFmtId="0" fontId="70" fillId="0" borderId="10" xfId="0" applyFont="1" applyFill="1" applyBorder="1" applyAlignment="1">
      <alignment vertical="center"/>
    </xf>
    <xf numFmtId="38" fontId="69" fillId="0" borderId="0" xfId="12" applyFont="1" applyFill="1" applyAlignment="1">
      <alignment horizontal="right" vertical="center"/>
    </xf>
    <xf numFmtId="38" fontId="69" fillId="7" borderId="0" xfId="12" applyFont="1" applyFill="1">
      <alignment vertical="center"/>
    </xf>
    <xf numFmtId="0" fontId="34" fillId="13" borderId="0" xfId="0" quotePrefix="1" applyFont="1" applyFill="1" applyBorder="1" applyAlignment="1">
      <alignment horizontal="center"/>
    </xf>
    <xf numFmtId="182" fontId="69" fillId="0" borderId="0" xfId="12" applyNumberFormat="1" applyFont="1" applyFill="1" applyBorder="1">
      <alignment vertical="center"/>
    </xf>
    <xf numFmtId="182" fontId="69" fillId="0" borderId="0" xfId="12" applyNumberFormat="1" applyFont="1" applyFill="1" applyBorder="1" applyAlignment="1">
      <alignment vertical="center"/>
    </xf>
    <xf numFmtId="0" fontId="34" fillId="0" borderId="0" xfId="0" applyFont="1" applyFill="1" applyBorder="1" applyAlignment="1">
      <alignment horizontal="distributed"/>
    </xf>
    <xf numFmtId="182" fontId="69" fillId="0" borderId="0" xfId="12" quotePrefix="1" applyNumberFormat="1" applyFont="1" applyFill="1" applyBorder="1" applyAlignment="1">
      <alignment horizontal="right"/>
    </xf>
    <xf numFmtId="182" fontId="69" fillId="0" borderId="0" xfId="12" quotePrefix="1" applyNumberFormat="1" applyFont="1" applyFill="1" applyBorder="1" applyAlignment="1">
      <alignment vertical="center"/>
    </xf>
    <xf numFmtId="210" fontId="69" fillId="0" borderId="0" xfId="12" applyNumberFormat="1" applyFont="1" applyFill="1" applyBorder="1">
      <alignment vertical="center"/>
    </xf>
    <xf numFmtId="0" fontId="34" fillId="0" borderId="10" xfId="0" applyFont="1" applyFill="1" applyBorder="1" applyAlignment="1">
      <alignment horizontal="left"/>
    </xf>
    <xf numFmtId="183" fontId="69" fillId="0" borderId="0" xfId="12" applyNumberFormat="1" applyFont="1" applyFill="1" applyBorder="1">
      <alignment vertical="center"/>
    </xf>
    <xf numFmtId="0" fontId="69" fillId="0" borderId="10" xfId="0" applyFont="1" applyFill="1" applyBorder="1" applyAlignment="1">
      <alignment vertical="center"/>
    </xf>
    <xf numFmtId="0" fontId="34" fillId="13" borderId="13" xfId="0" quotePrefix="1" applyFont="1" applyFill="1" applyBorder="1" applyAlignment="1">
      <alignment horizontal="center"/>
    </xf>
    <xf numFmtId="182" fontId="69" fillId="0" borderId="13" xfId="2" applyNumberFormat="1" applyFont="1" applyFill="1" applyBorder="1" applyAlignment="1">
      <alignment vertical="center"/>
    </xf>
    <xf numFmtId="182" fontId="69" fillId="0" borderId="0" xfId="2" applyNumberFormat="1" applyFont="1" applyFill="1" applyBorder="1" applyAlignment="1">
      <alignment vertical="center"/>
    </xf>
    <xf numFmtId="182" fontId="69" fillId="0" borderId="0" xfId="2" quotePrefix="1" applyNumberFormat="1" applyFont="1" applyFill="1" applyBorder="1" applyAlignment="1">
      <alignment horizontal="right"/>
    </xf>
    <xf numFmtId="182" fontId="69" fillId="0" borderId="0" xfId="2" quotePrefix="1" applyNumberFormat="1" applyFont="1" applyFill="1" applyBorder="1" applyAlignment="1">
      <alignment vertical="center"/>
    </xf>
    <xf numFmtId="0" fontId="34" fillId="13" borderId="10" xfId="0" quotePrefix="1" applyFont="1" applyFill="1" applyBorder="1" applyAlignment="1">
      <alignment horizontal="center"/>
    </xf>
    <xf numFmtId="182" fontId="69" fillId="0" borderId="10" xfId="12" quotePrefix="1" applyNumberFormat="1" applyFont="1" applyFill="1" applyBorder="1" applyAlignment="1">
      <alignment horizontal="right"/>
    </xf>
    <xf numFmtId="182" fontId="69" fillId="0" borderId="10" xfId="12" quotePrefix="1" applyNumberFormat="1" applyFont="1" applyFill="1" applyBorder="1" applyAlignment="1">
      <alignment vertical="center"/>
    </xf>
    <xf numFmtId="182" fontId="69" fillId="0" borderId="10" xfId="12" applyNumberFormat="1" applyFont="1" applyFill="1" applyBorder="1" applyAlignment="1">
      <alignment vertical="center"/>
    </xf>
    <xf numFmtId="182" fontId="69" fillId="0" borderId="10" xfId="12" applyNumberFormat="1" applyFont="1" applyFill="1" applyBorder="1">
      <alignment vertical="center"/>
    </xf>
    <xf numFmtId="0" fontId="34" fillId="13" borderId="13" xfId="0" quotePrefix="1" applyFont="1" applyFill="1" applyBorder="1" applyAlignment="1">
      <alignment horizontal="distributed"/>
    </xf>
    <xf numFmtId="182" fontId="69" fillId="0" borderId="13" xfId="12" quotePrefix="1" applyNumberFormat="1" applyFont="1" applyFill="1" applyBorder="1" applyAlignment="1">
      <alignment horizontal="right"/>
    </xf>
    <xf numFmtId="0" fontId="34" fillId="13" borderId="0" xfId="0" quotePrefix="1" applyFont="1" applyFill="1" applyBorder="1" applyAlignment="1">
      <alignment horizontal="distributed"/>
    </xf>
    <xf numFmtId="0" fontId="34" fillId="0" borderId="0" xfId="0" applyFont="1" applyFill="1" applyBorder="1" applyAlignment="1">
      <alignment horizontal="left"/>
    </xf>
    <xf numFmtId="182" fontId="69" fillId="0" borderId="0" xfId="12" applyNumberFormat="1" applyFont="1" applyFill="1" applyBorder="1" applyAlignment="1">
      <alignment horizontal="right" vertical="center"/>
    </xf>
    <xf numFmtId="0" fontId="34" fillId="0" borderId="13" xfId="0" applyFont="1" applyFill="1" applyBorder="1" applyAlignment="1">
      <alignment horizontal="distributed"/>
    </xf>
    <xf numFmtId="182" fontId="69" fillId="0" borderId="13" xfId="12" applyNumberFormat="1" applyFont="1" applyFill="1" applyBorder="1">
      <alignment vertical="center"/>
    </xf>
    <xf numFmtId="0" fontId="69" fillId="0" borderId="10" xfId="0" applyFont="1" applyFill="1" applyBorder="1" applyAlignment="1">
      <alignment horizontal="right" vertical="center"/>
    </xf>
    <xf numFmtId="38" fontId="69" fillId="0" borderId="0" xfId="2" applyFont="1" applyFill="1" applyAlignment="1">
      <alignment vertical="center"/>
    </xf>
    <xf numFmtId="187" fontId="68" fillId="0" borderId="0" xfId="0" applyNumberFormat="1" applyFont="1" applyFill="1" applyAlignment="1"/>
    <xf numFmtId="38" fontId="69" fillId="6" borderId="0" xfId="2" applyFont="1" applyFill="1" applyAlignment="1">
      <alignment horizontal="right" vertical="center"/>
    </xf>
    <xf numFmtId="38" fontId="69" fillId="6" borderId="0" xfId="2" applyFont="1" applyFill="1" applyAlignment="1">
      <alignment vertical="center"/>
    </xf>
    <xf numFmtId="38" fontId="69" fillId="0" borderId="0" xfId="2" applyFont="1" applyAlignment="1">
      <alignment vertical="center"/>
    </xf>
    <xf numFmtId="38" fontId="69" fillId="0" borderId="0" xfId="2" applyFont="1" applyBorder="1" applyAlignment="1">
      <alignment vertical="center"/>
    </xf>
    <xf numFmtId="38" fontId="69" fillId="5" borderId="0" xfId="2" applyFont="1" applyFill="1" applyAlignment="1">
      <alignment vertical="center"/>
    </xf>
    <xf numFmtId="0" fontId="34" fillId="0" borderId="0" xfId="0" applyFont="1" applyAlignment="1">
      <alignment horizontal="right" vertical="center"/>
    </xf>
    <xf numFmtId="0" fontId="11" fillId="5" borderId="67" xfId="10" applyFont="1" applyFill="1" applyBorder="1" applyAlignment="1">
      <alignment horizontal="center" vertical="center"/>
    </xf>
    <xf numFmtId="182" fontId="2" fillId="6" borderId="36" xfId="2" applyNumberFormat="1" applyFont="1" applyFill="1" applyBorder="1" applyAlignment="1" applyProtection="1"/>
    <xf numFmtId="0" fontId="0" fillId="8" borderId="0" xfId="0" applyFill="1" applyBorder="1" applyAlignment="1">
      <alignment vertical="center"/>
    </xf>
    <xf numFmtId="182" fontId="2" fillId="6" borderId="47" xfId="2" applyNumberFormat="1" applyFont="1" applyFill="1" applyBorder="1" applyAlignment="1" applyProtection="1"/>
    <xf numFmtId="182" fontId="2" fillId="6" borderId="31" xfId="2" applyNumberFormat="1" applyFont="1" applyFill="1" applyBorder="1" applyAlignment="1" applyProtection="1"/>
    <xf numFmtId="0" fontId="0" fillId="8" borderId="13" xfId="0" applyFill="1" applyBorder="1" applyAlignment="1">
      <alignment vertical="center"/>
    </xf>
    <xf numFmtId="182" fontId="2" fillId="7" borderId="36" xfId="2" applyNumberFormat="1" applyFont="1" applyFill="1" applyBorder="1" applyAlignment="1" applyProtection="1"/>
    <xf numFmtId="0" fontId="0" fillId="8" borderId="10" xfId="0" applyFill="1" applyBorder="1" applyAlignment="1">
      <alignment vertical="center"/>
    </xf>
    <xf numFmtId="182" fontId="2" fillId="6" borderId="45" xfId="2" applyNumberFormat="1" applyFont="1" applyFill="1" applyBorder="1" applyAlignment="1" applyProtection="1"/>
    <xf numFmtId="182" fontId="2" fillId="5" borderId="47" xfId="2" applyNumberFormat="1" applyFont="1" applyFill="1" applyBorder="1" applyAlignment="1" applyProtection="1"/>
    <xf numFmtId="182" fontId="2" fillId="5" borderId="36" xfId="2" applyNumberFormat="1" applyFont="1" applyFill="1" applyBorder="1" applyAlignment="1" applyProtection="1"/>
    <xf numFmtId="182" fontId="2" fillId="5" borderId="36" xfId="2" applyNumberFormat="1" applyFont="1" applyFill="1" applyBorder="1" applyAlignment="1"/>
    <xf numFmtId="182" fontId="2" fillId="5" borderId="31" xfId="2" applyNumberFormat="1" applyFont="1" applyFill="1" applyBorder="1" applyAlignment="1" applyProtection="1"/>
    <xf numFmtId="182" fontId="2" fillId="5" borderId="31" xfId="2" applyNumberFormat="1" applyFont="1" applyFill="1" applyBorder="1" applyAlignment="1"/>
    <xf numFmtId="182" fontId="2" fillId="5" borderId="47" xfId="2" applyNumberFormat="1" applyFont="1" applyFill="1" applyBorder="1" applyAlignment="1"/>
    <xf numFmtId="182" fontId="2" fillId="5" borderId="36" xfId="2" applyNumberFormat="1" applyFont="1" applyFill="1" applyBorder="1" applyAlignment="1" applyProtection="1">
      <alignment vertical="center"/>
    </xf>
    <xf numFmtId="182" fontId="2" fillId="5" borderId="3" xfId="2" applyNumberFormat="1" applyFont="1" applyFill="1" applyBorder="1" applyAlignment="1"/>
    <xf numFmtId="182" fontId="2" fillId="6" borderId="18" xfId="2" applyNumberFormat="1" applyFont="1" applyFill="1" applyBorder="1" applyAlignment="1"/>
    <xf numFmtId="182" fontId="0" fillId="0" borderId="3" xfId="2" applyNumberFormat="1" applyFont="1" applyBorder="1" applyAlignment="1">
      <alignment vertical="center"/>
    </xf>
    <xf numFmtId="182" fontId="0" fillId="0" borderId="17" xfId="2" applyNumberFormat="1" applyFont="1" applyBorder="1" applyAlignment="1">
      <alignment vertical="center"/>
    </xf>
    <xf numFmtId="182" fontId="0" fillId="0" borderId="18" xfId="2" applyNumberFormat="1" applyFont="1" applyBorder="1" applyAlignment="1">
      <alignment vertical="center"/>
    </xf>
    <xf numFmtId="182" fontId="0" fillId="6" borderId="3" xfId="2" applyNumberFormat="1" applyFont="1" applyFill="1" applyBorder="1" applyAlignment="1">
      <alignment vertical="center"/>
    </xf>
    <xf numFmtId="0" fontId="0" fillId="6" borderId="0" xfId="0" applyFill="1" applyBorder="1" applyAlignment="1">
      <alignment vertical="center"/>
    </xf>
    <xf numFmtId="0" fontId="0" fillId="6" borderId="30" xfId="0" applyFill="1" applyBorder="1" applyAlignment="1">
      <alignment vertical="center"/>
    </xf>
    <xf numFmtId="182" fontId="0" fillId="0" borderId="5" xfId="2" applyNumberFormat="1" applyFont="1" applyBorder="1" applyAlignment="1">
      <alignment vertical="center"/>
    </xf>
    <xf numFmtId="182" fontId="0" fillId="0" borderId="7" xfId="2" applyNumberFormat="1" applyFont="1" applyBorder="1" applyAlignment="1">
      <alignment vertical="center"/>
    </xf>
    <xf numFmtId="182" fontId="0" fillId="0" borderId="19" xfId="2" applyNumberFormat="1" applyFont="1" applyBorder="1" applyAlignment="1">
      <alignment vertical="center"/>
    </xf>
    <xf numFmtId="0" fontId="0" fillId="0" borderId="7" xfId="0" applyBorder="1" applyAlignment="1">
      <alignment vertical="center"/>
    </xf>
    <xf numFmtId="0" fontId="0" fillId="0" borderId="6" xfId="0" applyBorder="1" applyAlignment="1">
      <alignment vertical="center"/>
    </xf>
    <xf numFmtId="0" fontId="0" fillId="0" borderId="67" xfId="0" applyBorder="1" applyAlignment="1">
      <alignment vertical="center"/>
    </xf>
    <xf numFmtId="0" fontId="0" fillId="0" borderId="32" xfId="0" applyBorder="1" applyAlignment="1">
      <alignment vertical="center"/>
    </xf>
    <xf numFmtId="40" fontId="2" fillId="0" borderId="14" xfId="2" applyNumberFormat="1" applyFont="1" applyBorder="1" applyAlignment="1"/>
    <xf numFmtId="40" fontId="2" fillId="0" borderId="11" xfId="2" applyNumberFormat="1" applyFont="1" applyBorder="1" applyAlignment="1"/>
    <xf numFmtId="40" fontId="2" fillId="0" borderId="6" xfId="2" applyNumberFormat="1" applyFont="1" applyBorder="1" applyAlignment="1"/>
    <xf numFmtId="0" fontId="33" fillId="6" borderId="0" xfId="0" applyFont="1" applyFill="1" applyAlignment="1">
      <alignment vertical="center"/>
    </xf>
    <xf numFmtId="0" fontId="0" fillId="6" borderId="16" xfId="0" applyFill="1" applyBorder="1" applyAlignment="1">
      <alignment vertical="center"/>
    </xf>
    <xf numFmtId="0" fontId="0" fillId="6" borderId="2" xfId="0" applyFill="1" applyBorder="1" applyAlignment="1">
      <alignment vertical="center"/>
    </xf>
    <xf numFmtId="0" fontId="33" fillId="8" borderId="20" xfId="0" applyFont="1" applyFill="1" applyBorder="1" applyAlignment="1">
      <alignment vertical="center"/>
    </xf>
    <xf numFmtId="0" fontId="33" fillId="8" borderId="13" xfId="0" applyFont="1" applyFill="1" applyBorder="1" applyAlignment="1">
      <alignment vertical="center"/>
    </xf>
    <xf numFmtId="0" fontId="33" fillId="8" borderId="21" xfId="0" applyFont="1" applyFill="1" applyBorder="1" applyAlignment="1">
      <alignment vertical="center"/>
    </xf>
    <xf numFmtId="0" fontId="33" fillId="8" borderId="22" xfId="0" applyFont="1" applyFill="1" applyBorder="1" applyAlignment="1">
      <alignment vertical="center"/>
    </xf>
    <xf numFmtId="0" fontId="33" fillId="8" borderId="0" xfId="0" applyFont="1" applyFill="1" applyBorder="1" applyAlignment="1">
      <alignment vertical="center"/>
    </xf>
    <xf numFmtId="0" fontId="33" fillId="8" borderId="23" xfId="0" applyFont="1" applyFill="1" applyBorder="1" applyAlignment="1">
      <alignment vertical="center"/>
    </xf>
    <xf numFmtId="0" fontId="33" fillId="8" borderId="24" xfId="0" applyFont="1" applyFill="1" applyBorder="1" applyAlignment="1">
      <alignment vertical="center"/>
    </xf>
    <xf numFmtId="0" fontId="33" fillId="8" borderId="10" xfId="0" applyFont="1" applyFill="1" applyBorder="1" applyAlignment="1">
      <alignment vertical="center"/>
    </xf>
    <xf numFmtId="0" fontId="33" fillId="8" borderId="25" xfId="0" applyFont="1" applyFill="1" applyBorder="1" applyAlignment="1">
      <alignment vertical="center"/>
    </xf>
    <xf numFmtId="0" fontId="33" fillId="5" borderId="52" xfId="0" applyFont="1" applyFill="1" applyBorder="1" applyAlignment="1">
      <alignment horizontal="center" vertical="center"/>
    </xf>
    <xf numFmtId="0" fontId="33" fillId="6" borderId="52" xfId="0" applyFont="1" applyFill="1" applyBorder="1" applyAlignment="1">
      <alignment horizontal="center" vertical="center"/>
    </xf>
    <xf numFmtId="0" fontId="33" fillId="6" borderId="44" xfId="0" applyFont="1" applyFill="1" applyBorder="1" applyAlignment="1">
      <alignment horizontal="center" vertical="center"/>
    </xf>
    <xf numFmtId="0" fontId="33" fillId="5" borderId="66" xfId="0" applyFont="1" applyFill="1" applyBorder="1" applyAlignment="1">
      <alignment horizontal="center" vertical="center"/>
    </xf>
    <xf numFmtId="0" fontId="33" fillId="8" borderId="67" xfId="0" applyFont="1" applyFill="1" applyBorder="1" applyAlignment="1">
      <alignment horizontal="center" vertical="center"/>
    </xf>
    <xf numFmtId="0" fontId="33" fillId="8" borderId="19" xfId="0" applyFont="1" applyFill="1" applyBorder="1" applyAlignment="1">
      <alignment horizontal="center" vertical="center"/>
    </xf>
    <xf numFmtId="0" fontId="33" fillId="8" borderId="34" xfId="0" applyFont="1" applyFill="1" applyBorder="1" applyAlignment="1">
      <alignment horizontal="center" vertical="center"/>
    </xf>
    <xf numFmtId="38" fontId="0" fillId="0" borderId="0" xfId="2" applyFont="1" applyBorder="1" applyAlignment="1">
      <alignment vertical="center"/>
    </xf>
    <xf numFmtId="40" fontId="0" fillId="8" borderId="0" xfId="2" applyNumberFormat="1" applyFont="1" applyFill="1" applyBorder="1" applyAlignment="1">
      <alignment vertical="center"/>
    </xf>
    <xf numFmtId="38" fontId="0" fillId="0" borderId="4" xfId="2" applyFont="1" applyBorder="1" applyAlignment="1">
      <alignment vertical="center"/>
    </xf>
    <xf numFmtId="182" fontId="33" fillId="8" borderId="22" xfId="2" applyNumberFormat="1" applyFont="1" applyFill="1" applyBorder="1" applyAlignment="1">
      <alignment horizontal="right" vertical="center"/>
    </xf>
    <xf numFmtId="38" fontId="33" fillId="8" borderId="0" xfId="2" applyFont="1" applyFill="1" applyBorder="1" applyAlignment="1">
      <alignment horizontal="right" vertical="center"/>
    </xf>
    <xf numFmtId="38" fontId="33" fillId="8" borderId="23" xfId="2" applyFont="1" applyFill="1" applyBorder="1" applyAlignment="1">
      <alignment horizontal="right" vertical="center"/>
    </xf>
    <xf numFmtId="182" fontId="33" fillId="8" borderId="0" xfId="2" applyNumberFormat="1" applyFont="1" applyFill="1" applyBorder="1" applyAlignment="1">
      <alignment horizontal="right" vertical="center"/>
    </xf>
    <xf numFmtId="38" fontId="0" fillId="0" borderId="10" xfId="2" applyFont="1" applyBorder="1" applyAlignment="1">
      <alignment vertical="center"/>
    </xf>
    <xf numFmtId="40" fontId="0" fillId="8" borderId="10" xfId="2" applyNumberFormat="1" applyFont="1" applyFill="1" applyBorder="1" applyAlignment="1">
      <alignment vertical="center"/>
    </xf>
    <xf numFmtId="38" fontId="0" fillId="0" borderId="11" xfId="2" applyFont="1" applyBorder="1" applyAlignment="1">
      <alignment vertical="center"/>
    </xf>
    <xf numFmtId="182" fontId="33" fillId="8" borderId="24" xfId="2" applyNumberFormat="1" applyFont="1" applyFill="1" applyBorder="1" applyAlignment="1">
      <alignment horizontal="right" vertical="center"/>
    </xf>
    <xf numFmtId="38" fontId="33" fillId="8" borderId="10" xfId="2" applyFont="1" applyFill="1" applyBorder="1" applyAlignment="1">
      <alignment horizontal="right" vertical="center"/>
    </xf>
    <xf numFmtId="38" fontId="33" fillId="8" borderId="25" xfId="2" applyFont="1" applyFill="1" applyBorder="1" applyAlignment="1">
      <alignment horizontal="right" vertical="center"/>
    </xf>
    <xf numFmtId="182" fontId="33" fillId="8" borderId="10" xfId="2" applyNumberFormat="1" applyFont="1" applyFill="1" applyBorder="1" applyAlignment="1">
      <alignment horizontal="right" vertical="center"/>
    </xf>
    <xf numFmtId="182" fontId="33" fillId="8" borderId="22" xfId="2" applyNumberFormat="1" applyFont="1" applyFill="1" applyBorder="1" applyAlignment="1">
      <alignment vertical="center"/>
    </xf>
    <xf numFmtId="38" fontId="33" fillId="8" borderId="0" xfId="2" applyFont="1" applyFill="1" applyBorder="1" applyAlignment="1">
      <alignment vertical="center"/>
    </xf>
    <xf numFmtId="38" fontId="33" fillId="8" borderId="23" xfId="2" applyFont="1" applyFill="1" applyBorder="1" applyAlignment="1">
      <alignment vertical="center"/>
    </xf>
    <xf numFmtId="182" fontId="33" fillId="8" borderId="0" xfId="2" applyNumberFormat="1" applyFont="1" applyFill="1" applyBorder="1" applyAlignment="1">
      <alignment vertical="center"/>
    </xf>
    <xf numFmtId="182" fontId="33" fillId="8" borderId="24" xfId="2" applyNumberFormat="1" applyFont="1" applyFill="1" applyBorder="1" applyAlignment="1">
      <alignment vertical="center"/>
    </xf>
    <xf numFmtId="38" fontId="33" fillId="8" borderId="10" xfId="2" applyFont="1" applyFill="1" applyBorder="1" applyAlignment="1">
      <alignment vertical="center"/>
    </xf>
    <xf numFmtId="38" fontId="33" fillId="8" borderId="25" xfId="2" applyFont="1" applyFill="1" applyBorder="1" applyAlignment="1">
      <alignment vertical="center"/>
    </xf>
    <xf numFmtId="182" fontId="33" fillId="8" borderId="10" xfId="2" applyNumberFormat="1" applyFont="1" applyFill="1" applyBorder="1" applyAlignment="1">
      <alignment vertical="center"/>
    </xf>
    <xf numFmtId="38" fontId="0" fillId="0" borderId="13" xfId="2" applyFont="1" applyBorder="1" applyAlignment="1">
      <alignment vertical="center"/>
    </xf>
    <xf numFmtId="40" fontId="0" fillId="0" borderId="13" xfId="2" applyNumberFormat="1" applyFont="1" applyBorder="1" applyAlignment="1">
      <alignment vertical="center"/>
    </xf>
    <xf numFmtId="38" fontId="0" fillId="0" borderId="14" xfId="2" applyFont="1" applyBorder="1" applyAlignment="1">
      <alignment vertical="center"/>
    </xf>
    <xf numFmtId="40" fontId="0" fillId="0" borderId="0" xfId="2" applyNumberFormat="1" applyFont="1" applyBorder="1" applyAlignment="1">
      <alignment vertical="center"/>
    </xf>
    <xf numFmtId="40" fontId="0" fillId="0" borderId="10" xfId="2" applyNumberFormat="1" applyFont="1" applyBorder="1" applyAlignment="1">
      <alignment vertical="center"/>
    </xf>
    <xf numFmtId="182" fontId="33" fillId="8" borderId="20" xfId="2" applyNumberFormat="1" applyFont="1" applyFill="1" applyBorder="1" applyAlignment="1">
      <alignment vertical="center"/>
    </xf>
    <xf numFmtId="38" fontId="33" fillId="8" borderId="13" xfId="2" applyFont="1" applyFill="1" applyBorder="1" applyAlignment="1">
      <alignment vertical="center"/>
    </xf>
    <xf numFmtId="38" fontId="33" fillId="8" borderId="21" xfId="2" applyFont="1" applyFill="1" applyBorder="1" applyAlignment="1">
      <alignment vertical="center"/>
    </xf>
    <xf numFmtId="182" fontId="33" fillId="8" borderId="13" xfId="2" applyNumberFormat="1" applyFont="1" applyFill="1" applyBorder="1" applyAlignment="1">
      <alignment vertical="center"/>
    </xf>
    <xf numFmtId="182" fontId="2" fillId="8" borderId="22" xfId="2" applyNumberFormat="1" applyFont="1" applyFill="1" applyBorder="1" applyAlignment="1">
      <alignment vertical="center"/>
    </xf>
    <xf numFmtId="38" fontId="2" fillId="8" borderId="0" xfId="2" applyFont="1" applyFill="1" applyBorder="1" applyAlignment="1">
      <alignment vertical="center"/>
    </xf>
    <xf numFmtId="38" fontId="2" fillId="8" borderId="23" xfId="2" applyFont="1" applyFill="1" applyBorder="1" applyAlignment="1">
      <alignment vertical="center"/>
    </xf>
    <xf numFmtId="182" fontId="2" fillId="8" borderId="0" xfId="2" applyNumberFormat="1" applyFont="1" applyFill="1" applyBorder="1" applyAlignment="1">
      <alignment vertical="center"/>
    </xf>
    <xf numFmtId="2" fontId="0" fillId="0" borderId="0" xfId="0" applyNumberFormat="1" applyBorder="1" applyAlignment="1">
      <alignment vertical="center"/>
    </xf>
    <xf numFmtId="38" fontId="0" fillId="0" borderId="19" xfId="2" applyFont="1" applyBorder="1" applyAlignment="1">
      <alignment vertical="center"/>
    </xf>
    <xf numFmtId="40" fontId="0" fillId="0" borderId="19" xfId="2" applyNumberFormat="1" applyFont="1" applyBorder="1" applyAlignment="1">
      <alignment vertical="center"/>
    </xf>
    <xf numFmtId="0" fontId="33" fillId="0" borderId="19" xfId="0" applyFont="1" applyBorder="1" applyAlignment="1">
      <alignment vertical="center"/>
    </xf>
    <xf numFmtId="38" fontId="0" fillId="0" borderId="6" xfId="2" applyFont="1" applyBorder="1" applyAlignment="1">
      <alignment vertical="center"/>
    </xf>
    <xf numFmtId="0" fontId="0" fillId="0" borderId="19" xfId="0" applyBorder="1" applyAlignment="1">
      <alignment vertical="center"/>
    </xf>
    <xf numFmtId="2" fontId="0" fillId="0" borderId="19" xfId="0" applyNumberFormat="1" applyBorder="1" applyAlignment="1">
      <alignment vertical="center"/>
    </xf>
    <xf numFmtId="2" fontId="0" fillId="0" borderId="0" xfId="0" applyNumberFormat="1" applyAlignment="1">
      <alignment vertical="center"/>
    </xf>
    <xf numFmtId="182" fontId="2" fillId="5" borderId="22" xfId="10" applyNumberFormat="1" applyFont="1" applyFill="1" applyBorder="1"/>
    <xf numFmtId="182" fontId="2" fillId="5" borderId="20" xfId="10" applyNumberFormat="1" applyFont="1" applyFill="1" applyBorder="1"/>
    <xf numFmtId="182" fontId="2" fillId="5" borderId="24" xfId="10" applyNumberFormat="1" applyFont="1" applyFill="1" applyBorder="1"/>
    <xf numFmtId="38" fontId="2" fillId="5" borderId="10" xfId="2" applyFont="1" applyFill="1" applyBorder="1" applyAlignment="1"/>
    <xf numFmtId="40" fontId="2" fillId="5" borderId="10" xfId="10" applyNumberFormat="1" applyFont="1" applyFill="1" applyBorder="1"/>
    <xf numFmtId="38" fontId="2" fillId="5" borderId="25" xfId="2" applyFont="1" applyFill="1" applyBorder="1" applyAlignment="1"/>
    <xf numFmtId="182" fontId="2" fillId="5" borderId="22" xfId="2" applyNumberFormat="1" applyFont="1" applyFill="1" applyBorder="1" applyAlignment="1"/>
    <xf numFmtId="56" fontId="2" fillId="5" borderId="0" xfId="10" quotePrefix="1" applyNumberFormat="1" applyFont="1" applyFill="1" applyBorder="1"/>
    <xf numFmtId="0" fontId="0" fillId="0" borderId="27" xfId="0" applyBorder="1" applyAlignment="1">
      <alignment vertical="center"/>
    </xf>
    <xf numFmtId="38" fontId="2" fillId="6" borderId="28" xfId="2" applyFont="1" applyFill="1" applyBorder="1" applyAlignment="1"/>
    <xf numFmtId="0" fontId="2" fillId="0" borderId="24" xfId="10" applyFont="1" applyBorder="1"/>
    <xf numFmtId="38" fontId="2" fillId="5" borderId="20" xfId="2" applyFont="1" applyFill="1" applyBorder="1" applyAlignment="1"/>
    <xf numFmtId="38" fontId="2" fillId="5" borderId="22" xfId="2" applyFont="1" applyFill="1" applyBorder="1" applyAlignment="1"/>
    <xf numFmtId="0" fontId="2" fillId="5" borderId="23" xfId="10" applyFont="1" applyFill="1" applyBorder="1"/>
    <xf numFmtId="38" fontId="33" fillId="0" borderId="0" xfId="0" applyNumberFormat="1" applyFont="1" applyBorder="1" applyAlignment="1">
      <alignment vertical="center"/>
    </xf>
    <xf numFmtId="38" fontId="33" fillId="0" borderId="23" xfId="0" applyNumberFormat="1" applyFont="1" applyBorder="1" applyAlignment="1">
      <alignment vertical="center"/>
    </xf>
    <xf numFmtId="0" fontId="33" fillId="5" borderId="24" xfId="0" applyFont="1" applyFill="1" applyBorder="1" applyAlignment="1">
      <alignment vertical="center"/>
    </xf>
    <xf numFmtId="0" fontId="33" fillId="0" borderId="26" xfId="0" applyFont="1" applyBorder="1" applyAlignment="1">
      <alignment vertical="center"/>
    </xf>
    <xf numFmtId="182" fontId="33" fillId="5" borderId="1" xfId="2" applyNumberFormat="1" applyFont="1" applyFill="1" applyBorder="1" applyAlignment="1">
      <alignment horizontal="right" vertical="center"/>
    </xf>
    <xf numFmtId="182" fontId="33" fillId="5" borderId="16" xfId="2" applyNumberFormat="1" applyFont="1" applyFill="1" applyBorder="1" applyAlignment="1">
      <alignment horizontal="right" vertical="center"/>
    </xf>
    <xf numFmtId="38" fontId="33" fillId="5" borderId="16" xfId="2" applyFont="1" applyFill="1" applyBorder="1" applyAlignment="1">
      <alignment horizontal="right" vertical="center"/>
    </xf>
    <xf numFmtId="183" fontId="33" fillId="5" borderId="16" xfId="2" applyNumberFormat="1" applyFont="1" applyFill="1" applyBorder="1" applyAlignment="1">
      <alignment horizontal="right" vertical="center"/>
    </xf>
    <xf numFmtId="182" fontId="33" fillId="5" borderId="2" xfId="2" applyNumberFormat="1" applyFont="1" applyFill="1" applyBorder="1" applyAlignment="1">
      <alignment horizontal="right" vertical="center"/>
    </xf>
    <xf numFmtId="183" fontId="33" fillId="5" borderId="10" xfId="2" applyNumberFormat="1" applyFont="1" applyFill="1" applyBorder="1" applyAlignment="1">
      <alignment vertical="center"/>
    </xf>
    <xf numFmtId="183" fontId="33" fillId="5" borderId="13" xfId="2" applyNumberFormat="1" applyFont="1" applyFill="1" applyBorder="1" applyAlignment="1">
      <alignment vertical="center"/>
    </xf>
    <xf numFmtId="183" fontId="33" fillId="7" borderId="0" xfId="2" applyNumberFormat="1" applyFont="1" applyFill="1" applyBorder="1" applyAlignment="1">
      <alignment vertical="center"/>
    </xf>
    <xf numFmtId="183" fontId="33" fillId="7" borderId="19" xfId="2" applyNumberFormat="1" applyFont="1" applyFill="1" applyBorder="1" applyAlignment="1">
      <alignment vertical="center"/>
    </xf>
    <xf numFmtId="192" fontId="0" fillId="0" borderId="13" xfId="2" applyNumberFormat="1" applyFont="1" applyBorder="1" applyAlignment="1">
      <alignment vertical="center"/>
    </xf>
    <xf numFmtId="192" fontId="0" fillId="0" borderId="0" xfId="0" applyNumberFormat="1" applyBorder="1" applyAlignment="1">
      <alignment vertical="center"/>
    </xf>
    <xf numFmtId="187" fontId="11" fillId="0" borderId="10" xfId="10" applyNumberFormat="1" applyFont="1" applyFill="1" applyBorder="1" applyAlignment="1">
      <alignment horizontal="center"/>
    </xf>
    <xf numFmtId="187" fontId="11" fillId="5" borderId="20" xfId="10" applyNumberFormat="1" applyFont="1" applyFill="1" applyBorder="1"/>
    <xf numFmtId="0" fontId="11" fillId="5" borderId="12" xfId="10" applyFont="1" applyFill="1" applyBorder="1"/>
    <xf numFmtId="0" fontId="11" fillId="5" borderId="8" xfId="10" applyFont="1" applyFill="1" applyBorder="1"/>
    <xf numFmtId="0" fontId="11" fillId="5" borderId="9" xfId="10" applyFont="1" applyFill="1" applyBorder="1"/>
    <xf numFmtId="187" fontId="11" fillId="5" borderId="12" xfId="10" applyNumberFormat="1" applyFont="1" applyFill="1" applyBorder="1" applyProtection="1"/>
    <xf numFmtId="176" fontId="11" fillId="5" borderId="13" xfId="10" applyNumberFormat="1" applyFont="1" applyFill="1" applyBorder="1" applyProtection="1"/>
    <xf numFmtId="183" fontId="11" fillId="5" borderId="12" xfId="2" applyNumberFormat="1" applyFont="1" applyFill="1" applyBorder="1"/>
    <xf numFmtId="176" fontId="11" fillId="5" borderId="0" xfId="10" applyNumberFormat="1" applyFont="1" applyFill="1" applyBorder="1" applyProtection="1"/>
    <xf numFmtId="183" fontId="11" fillId="5" borderId="8" xfId="2" applyNumberFormat="1" applyFont="1" applyFill="1" applyBorder="1"/>
    <xf numFmtId="176" fontId="11" fillId="5" borderId="10" xfId="10" applyNumberFormat="1" applyFont="1" applyFill="1" applyBorder="1" applyProtection="1"/>
    <xf numFmtId="183" fontId="11" fillId="5" borderId="9" xfId="2" applyNumberFormat="1" applyFont="1" applyFill="1" applyBorder="1"/>
    <xf numFmtId="40" fontId="11" fillId="5" borderId="13" xfId="2" applyNumberFormat="1" applyFont="1" applyFill="1" applyBorder="1"/>
    <xf numFmtId="40" fontId="11" fillId="5" borderId="0" xfId="2" applyNumberFormat="1" applyFont="1" applyFill="1" applyBorder="1"/>
    <xf numFmtId="40" fontId="11" fillId="5" borderId="10" xfId="2" applyNumberFormat="1" applyFont="1" applyFill="1" applyBorder="1"/>
    <xf numFmtId="177" fontId="11" fillId="0" borderId="0" xfId="6" applyNumberFormat="1" applyFont="1" applyFill="1" applyBorder="1" applyProtection="1"/>
    <xf numFmtId="0" fontId="85" fillId="6" borderId="13" xfId="6" quotePrefix="1" applyFont="1" applyFill="1" applyBorder="1" applyAlignment="1">
      <alignment horizontal="center"/>
    </xf>
    <xf numFmtId="0" fontId="85" fillId="6" borderId="0" xfId="6" applyFont="1" applyFill="1" applyBorder="1" applyAlignment="1">
      <alignment horizontal="center"/>
    </xf>
    <xf numFmtId="38" fontId="11" fillId="0" borderId="0" xfId="2" applyFont="1" applyFill="1" applyBorder="1" applyProtection="1"/>
    <xf numFmtId="38" fontId="11" fillId="5" borderId="0" xfId="2" applyFont="1" applyFill="1" applyBorder="1" applyProtection="1"/>
    <xf numFmtId="38" fontId="11" fillId="0" borderId="0" xfId="2" applyFont="1" applyFill="1"/>
    <xf numFmtId="38" fontId="11" fillId="0" borderId="13" xfId="2" quotePrefix="1" applyFont="1" applyFill="1" applyBorder="1" applyAlignment="1">
      <alignment horizontal="center"/>
    </xf>
    <xf numFmtId="38" fontId="11" fillId="0" borderId="0" xfId="2" quotePrefix="1" applyFont="1" applyFill="1" applyBorder="1" applyAlignment="1">
      <alignment horizontal="center"/>
    </xf>
    <xf numFmtId="38" fontId="11" fillId="0" borderId="0" xfId="2" applyFont="1" applyFill="1" applyBorder="1" applyAlignment="1">
      <alignment horizontal="center"/>
    </xf>
    <xf numFmtId="38" fontId="11" fillId="6" borderId="10" xfId="2" applyFont="1" applyFill="1" applyBorder="1" applyAlignment="1">
      <alignment horizontal="center" vertical="center"/>
    </xf>
    <xf numFmtId="38" fontId="11" fillId="8" borderId="13" xfId="2" applyFont="1" applyFill="1" applyBorder="1" applyProtection="1"/>
    <xf numFmtId="38" fontId="11" fillId="8" borderId="0" xfId="2" applyFont="1" applyFill="1" applyBorder="1" applyProtection="1"/>
    <xf numFmtId="38" fontId="11" fillId="8" borderId="10" xfId="2" applyFont="1" applyFill="1" applyBorder="1" applyProtection="1"/>
    <xf numFmtId="38" fontId="11" fillId="5" borderId="13" xfId="2" applyFont="1" applyFill="1" applyBorder="1" applyProtection="1"/>
    <xf numFmtId="38" fontId="11" fillId="5" borderId="10" xfId="2" applyFont="1" applyFill="1" applyBorder="1" applyProtection="1"/>
    <xf numFmtId="38" fontId="11" fillId="5" borderId="0" xfId="2" applyFont="1" applyFill="1" applyBorder="1" applyAlignment="1" applyProtection="1">
      <alignment horizontal="right"/>
    </xf>
    <xf numFmtId="190" fontId="11" fillId="0" borderId="8" xfId="6" applyNumberFormat="1" applyFont="1" applyFill="1" applyBorder="1"/>
    <xf numFmtId="3" fontId="11" fillId="0" borderId="23" xfId="6" applyNumberFormat="1" applyFont="1" applyFill="1" applyBorder="1" applyProtection="1"/>
    <xf numFmtId="177" fontId="11" fillId="0" borderId="10" xfId="6" applyNumberFormat="1" applyFont="1" applyFill="1" applyBorder="1" applyProtection="1"/>
    <xf numFmtId="190" fontId="11" fillId="0" borderId="9" xfId="6" applyNumberFormat="1" applyFont="1" applyFill="1" applyBorder="1"/>
    <xf numFmtId="3" fontId="11" fillId="0" borderId="25" xfId="6" applyNumberFormat="1" applyFont="1" applyFill="1" applyBorder="1" applyProtection="1"/>
    <xf numFmtId="177" fontId="11" fillId="0" borderId="12" xfId="6" applyNumberFormat="1" applyFont="1" applyFill="1" applyBorder="1" applyProtection="1"/>
    <xf numFmtId="190" fontId="11" fillId="0" borderId="13" xfId="6" applyNumberFormat="1" applyFont="1" applyFill="1" applyBorder="1"/>
    <xf numFmtId="3" fontId="11" fillId="0" borderId="12" xfId="6" applyNumberFormat="1" applyFont="1" applyFill="1" applyBorder="1" applyProtection="1"/>
    <xf numFmtId="177" fontId="11" fillId="0" borderId="8" xfId="6" applyNumberFormat="1" applyFont="1" applyFill="1" applyBorder="1" applyProtection="1"/>
    <xf numFmtId="3" fontId="11" fillId="0" borderId="8" xfId="6" applyNumberFormat="1" applyFont="1" applyFill="1" applyBorder="1" applyProtection="1"/>
    <xf numFmtId="177" fontId="11" fillId="0" borderId="9" xfId="6" applyNumberFormat="1" applyFont="1" applyFill="1" applyBorder="1" applyProtection="1"/>
    <xf numFmtId="190" fontId="11" fillId="0" borderId="10" xfId="6" applyNumberFormat="1" applyFont="1" applyFill="1" applyBorder="1"/>
    <xf numFmtId="3" fontId="11" fillId="0" borderId="9" xfId="6" applyNumberFormat="1" applyFont="1" applyFill="1" applyBorder="1" applyProtection="1"/>
    <xf numFmtId="38" fontId="11" fillId="0" borderId="13" xfId="2" applyFont="1" applyFill="1" applyBorder="1" applyProtection="1"/>
    <xf numFmtId="198" fontId="11" fillId="0" borderId="0" xfId="11" applyNumberFormat="1" applyFont="1" applyFill="1" applyBorder="1"/>
    <xf numFmtId="176" fontId="11" fillId="0" borderId="22" xfId="0" applyNumberFormat="1" applyFont="1" applyFill="1" applyBorder="1" applyProtection="1"/>
    <xf numFmtId="182" fontId="11" fillId="0" borderId="8" xfId="2" applyNumberFormat="1" applyFont="1" applyFill="1" applyBorder="1" applyProtection="1"/>
    <xf numFmtId="177" fontId="11" fillId="0" borderId="8" xfId="11" applyNumberFormat="1" applyFont="1" applyFill="1" applyBorder="1" applyProtection="1"/>
    <xf numFmtId="190" fontId="11" fillId="0" borderId="8" xfId="11" applyNumberFormat="1" applyFont="1" applyFill="1" applyBorder="1" applyProtection="1"/>
    <xf numFmtId="176" fontId="11" fillId="0" borderId="24" xfId="0" applyNumberFormat="1" applyFont="1" applyFill="1" applyBorder="1" applyProtection="1"/>
    <xf numFmtId="182" fontId="11" fillId="0" borderId="9" xfId="2" applyNumberFormat="1" applyFont="1" applyFill="1" applyBorder="1" applyProtection="1"/>
    <xf numFmtId="177" fontId="11" fillId="0" borderId="9" xfId="11" applyNumberFormat="1" applyFont="1" applyFill="1" applyBorder="1" applyProtection="1"/>
    <xf numFmtId="198" fontId="11" fillId="0" borderId="10" xfId="11" applyNumberFormat="1" applyFont="1" applyFill="1" applyBorder="1"/>
    <xf numFmtId="190" fontId="11" fillId="0" borderId="9" xfId="11" applyNumberFormat="1" applyFont="1" applyFill="1" applyBorder="1" applyProtection="1"/>
    <xf numFmtId="176" fontId="11" fillId="0" borderId="20" xfId="0" applyNumberFormat="1" applyFont="1" applyFill="1" applyBorder="1" applyProtection="1"/>
    <xf numFmtId="182" fontId="11" fillId="0" borderId="12" xfId="2" applyNumberFormat="1" applyFont="1" applyFill="1" applyBorder="1" applyProtection="1"/>
    <xf numFmtId="177" fontId="11" fillId="0" borderId="12" xfId="11" applyNumberFormat="1" applyFont="1" applyFill="1" applyBorder="1" applyProtection="1"/>
    <xf numFmtId="198" fontId="11" fillId="0" borderId="13" xfId="11" applyNumberFormat="1" applyFont="1" applyFill="1" applyBorder="1"/>
    <xf numFmtId="190" fontId="11" fillId="0" borderId="12" xfId="11" applyNumberFormat="1" applyFont="1" applyFill="1" applyBorder="1" applyProtection="1"/>
    <xf numFmtId="0" fontId="11" fillId="0" borderId="0" xfId="10" applyFont="1" applyBorder="1" applyAlignment="1">
      <alignment horizontal="center"/>
    </xf>
    <xf numFmtId="0" fontId="11" fillId="0" borderId="0" xfId="10" applyFont="1" applyAlignment="1">
      <alignment horizontal="center"/>
    </xf>
    <xf numFmtId="38" fontId="11" fillId="0" borderId="13" xfId="2" applyFont="1" applyBorder="1" applyAlignment="1">
      <alignment horizontal="center"/>
    </xf>
    <xf numFmtId="38" fontId="11" fillId="0" borderId="0" xfId="2" applyFont="1" applyBorder="1" applyAlignment="1">
      <alignment horizontal="center" vertical="center"/>
    </xf>
    <xf numFmtId="38" fontId="11" fillId="6" borderId="10" xfId="2" quotePrefix="1" applyFont="1" applyFill="1" applyBorder="1" applyAlignment="1">
      <alignment horizontal="center"/>
    </xf>
    <xf numFmtId="38" fontId="11" fillId="0" borderId="0" xfId="2" quotePrefix="1" applyFont="1" applyFill="1" applyBorder="1" applyAlignment="1">
      <alignment horizontal="left"/>
    </xf>
    <xf numFmtId="38" fontId="11" fillId="0" borderId="10" xfId="2" applyFont="1" applyFill="1" applyBorder="1" applyProtection="1"/>
    <xf numFmtId="38" fontId="11" fillId="5" borderId="13" xfId="2" applyFont="1" applyFill="1" applyBorder="1" applyAlignment="1" applyProtection="1">
      <alignment horizontal="right"/>
    </xf>
    <xf numFmtId="38" fontId="11" fillId="5" borderId="12" xfId="2" applyFont="1" applyFill="1" applyBorder="1" applyProtection="1"/>
    <xf numFmtId="38" fontId="11" fillId="5" borderId="8" xfId="2" applyFont="1" applyFill="1" applyBorder="1" applyProtection="1"/>
    <xf numFmtId="38" fontId="11" fillId="5" borderId="9" xfId="2" applyFont="1" applyFill="1" applyBorder="1" applyProtection="1"/>
    <xf numFmtId="38" fontId="11" fillId="0" borderId="12" xfId="2" applyFont="1" applyBorder="1" applyAlignment="1">
      <alignment horizontal="center"/>
    </xf>
    <xf numFmtId="38" fontId="11" fillId="0" borderId="8" xfId="2" applyFont="1" applyFill="1" applyBorder="1" applyAlignment="1">
      <alignment horizontal="center" vertical="center"/>
    </xf>
    <xf numFmtId="38" fontId="11" fillId="6" borderId="9" xfId="2" quotePrefix="1" applyFont="1" applyFill="1" applyBorder="1" applyAlignment="1">
      <alignment horizontal="center"/>
    </xf>
    <xf numFmtId="38" fontId="11" fillId="0" borderId="8" xfId="2" quotePrefix="1" applyFont="1" applyFill="1" applyBorder="1" applyAlignment="1">
      <alignment horizontal="left"/>
    </xf>
    <xf numFmtId="38" fontId="11" fillId="0" borderId="12" xfId="2" applyFont="1" applyFill="1" applyBorder="1" applyProtection="1"/>
    <xf numFmtId="38" fontId="11" fillId="0" borderId="8" xfId="2" applyFont="1" applyFill="1" applyBorder="1" applyProtection="1"/>
    <xf numFmtId="38" fontId="11" fillId="0" borderId="9" xfId="2" applyFont="1" applyFill="1" applyBorder="1" applyProtection="1"/>
    <xf numFmtId="38" fontId="11" fillId="5" borderId="10" xfId="2" applyFont="1" applyFill="1" applyBorder="1" applyAlignment="1" applyProtection="1">
      <alignment horizontal="right"/>
    </xf>
    <xf numFmtId="38" fontId="11" fillId="5" borderId="12" xfId="2" applyFont="1" applyFill="1" applyBorder="1" applyAlignment="1" applyProtection="1">
      <alignment horizontal="right"/>
    </xf>
    <xf numFmtId="38" fontId="11" fillId="5" borderId="8" xfId="2" applyFont="1" applyFill="1" applyBorder="1" applyAlignment="1" applyProtection="1">
      <alignment horizontal="right"/>
    </xf>
    <xf numFmtId="38" fontId="11" fillId="5" borderId="9" xfId="2" applyFont="1" applyFill="1" applyBorder="1" applyAlignment="1" applyProtection="1">
      <alignment horizontal="right"/>
    </xf>
    <xf numFmtId="212" fontId="11" fillId="0" borderId="0" xfId="10" applyNumberFormat="1" applyFont="1"/>
    <xf numFmtId="212" fontId="11" fillId="0" borderId="12" xfId="10" applyNumberFormat="1" applyFont="1" applyBorder="1" applyAlignment="1">
      <alignment horizontal="center"/>
    </xf>
    <xf numFmtId="212" fontId="11" fillId="0" borderId="8" xfId="10" quotePrefix="1" applyNumberFormat="1" applyFont="1" applyBorder="1" applyAlignment="1">
      <alignment horizontal="center" vertical="center"/>
    </xf>
    <xf numFmtId="212" fontId="11" fillId="0" borderId="8" xfId="10" applyNumberFormat="1" applyFont="1" applyFill="1" applyBorder="1"/>
    <xf numFmtId="212" fontId="11" fillId="6" borderId="9" xfId="10" quotePrefix="1" applyNumberFormat="1" applyFont="1" applyFill="1" applyBorder="1" applyAlignment="1">
      <alignment horizontal="center"/>
    </xf>
    <xf numFmtId="212" fontId="11" fillId="0" borderId="8" xfId="10" quotePrefix="1" applyNumberFormat="1" applyFont="1" applyFill="1" applyBorder="1" applyAlignment="1">
      <alignment horizontal="left"/>
    </xf>
    <xf numFmtId="212" fontId="11" fillId="0" borderId="12" xfId="10" applyNumberFormat="1" applyFont="1" applyFill="1" applyBorder="1" applyProtection="1"/>
    <xf numFmtId="212" fontId="11" fillId="0" borderId="8" xfId="10" applyNumberFormat="1" applyFont="1" applyFill="1" applyBorder="1" applyProtection="1"/>
    <xf numFmtId="212" fontId="11" fillId="0" borderId="9" xfId="10" applyNumberFormat="1" applyFont="1" applyFill="1" applyBorder="1" applyProtection="1"/>
    <xf numFmtId="212" fontId="11" fillId="0" borderId="9" xfId="10" applyNumberFormat="1" applyFont="1" applyFill="1" applyBorder="1"/>
    <xf numFmtId="212" fontId="11" fillId="0" borderId="12" xfId="10" applyNumberFormat="1" applyFont="1" applyFill="1" applyBorder="1"/>
    <xf numFmtId="212" fontId="11" fillId="0" borderId="8" xfId="2" applyNumberFormat="1" applyFont="1" applyFill="1" applyBorder="1"/>
    <xf numFmtId="212" fontId="11" fillId="0" borderId="12" xfId="2" applyNumberFormat="1" applyFont="1" applyFill="1" applyBorder="1"/>
    <xf numFmtId="212" fontId="11" fillId="0" borderId="9" xfId="2" applyNumberFormat="1" applyFont="1" applyFill="1" applyBorder="1"/>
    <xf numFmtId="212" fontId="11" fillId="5" borderId="12" xfId="2" applyNumberFormat="1" applyFont="1" applyFill="1" applyBorder="1"/>
    <xf numFmtId="212" fontId="11" fillId="5" borderId="8" xfId="2" applyNumberFormat="1" applyFont="1" applyFill="1" applyBorder="1"/>
    <xf numFmtId="212" fontId="11" fillId="5" borderId="9" xfId="2" applyNumberFormat="1" applyFont="1" applyFill="1" applyBorder="1"/>
    <xf numFmtId="212" fontId="11" fillId="5" borderId="12" xfId="10" applyNumberFormat="1" applyFont="1" applyFill="1" applyBorder="1" applyProtection="1"/>
    <xf numFmtId="212" fontId="11" fillId="5" borderId="8" xfId="10" applyNumberFormat="1" applyFont="1" applyFill="1" applyBorder="1" applyProtection="1"/>
    <xf numFmtId="212" fontId="11" fillId="5" borderId="9" xfId="10" applyNumberFormat="1" applyFont="1" applyFill="1" applyBorder="1" applyProtection="1"/>
    <xf numFmtId="212" fontId="11" fillId="5" borderId="13" xfId="10" applyNumberFormat="1" applyFont="1" applyFill="1" applyBorder="1" applyProtection="1"/>
    <xf numFmtId="212" fontId="11" fillId="5" borderId="0" xfId="10" applyNumberFormat="1" applyFont="1" applyFill="1" applyBorder="1" applyProtection="1"/>
    <xf numFmtId="212" fontId="11" fillId="5" borderId="10" xfId="10" applyNumberFormat="1" applyFont="1" applyFill="1" applyBorder="1" applyProtection="1"/>
    <xf numFmtId="178" fontId="11" fillId="5" borderId="20" xfId="10" applyNumberFormat="1" applyFont="1" applyFill="1" applyBorder="1"/>
    <xf numFmtId="178" fontId="11" fillId="5" borderId="22" xfId="10" applyNumberFormat="1" applyFont="1" applyFill="1" applyBorder="1"/>
    <xf numFmtId="178" fontId="11" fillId="0" borderId="22" xfId="10" applyNumberFormat="1" applyFont="1" applyFill="1" applyBorder="1"/>
    <xf numFmtId="0" fontId="11" fillId="0" borderId="22" xfId="10" applyFont="1" applyBorder="1"/>
    <xf numFmtId="0" fontId="11" fillId="0" borderId="24" xfId="10" applyFont="1" applyBorder="1"/>
    <xf numFmtId="0" fontId="11" fillId="0" borderId="25" xfId="10" applyFont="1" applyBorder="1"/>
    <xf numFmtId="38" fontId="11" fillId="5" borderId="21" xfId="2" applyFont="1" applyFill="1" applyBorder="1" applyProtection="1"/>
    <xf numFmtId="38" fontId="11" fillId="5" borderId="23" xfId="2" applyFont="1" applyFill="1" applyBorder="1" applyProtection="1"/>
    <xf numFmtId="38" fontId="11" fillId="0" borderId="23" xfId="2" applyFont="1" applyFill="1" applyBorder="1" applyProtection="1"/>
    <xf numFmtId="0" fontId="11" fillId="0" borderId="8" xfId="10" applyFont="1" applyBorder="1"/>
    <xf numFmtId="38" fontId="11" fillId="0" borderId="23" xfId="2" applyFont="1" applyBorder="1"/>
    <xf numFmtId="0" fontId="11" fillId="0" borderId="9" xfId="10" applyFont="1" applyBorder="1"/>
    <xf numFmtId="38" fontId="11" fillId="0" borderId="25" xfId="2" applyFont="1" applyBorder="1"/>
    <xf numFmtId="38" fontId="11" fillId="5" borderId="20" xfId="2" applyFont="1" applyFill="1" applyBorder="1" applyProtection="1"/>
    <xf numFmtId="38" fontId="11" fillId="5" borderId="22" xfId="2" applyFont="1" applyFill="1" applyBorder="1" applyProtection="1"/>
    <xf numFmtId="38" fontId="11" fillId="0" borderId="22" xfId="2" applyFont="1" applyFill="1" applyBorder="1" applyProtection="1"/>
    <xf numFmtId="38" fontId="11" fillId="0" borderId="22" xfId="2" applyFont="1" applyBorder="1"/>
    <xf numFmtId="38" fontId="11" fillId="0" borderId="24" xfId="2" applyFont="1" applyBorder="1"/>
    <xf numFmtId="0" fontId="11" fillId="0" borderId="23" xfId="10" applyFont="1" applyFill="1" applyBorder="1"/>
    <xf numFmtId="212" fontId="11" fillId="0" borderId="8" xfId="10" applyNumberFormat="1" applyFont="1" applyBorder="1"/>
    <xf numFmtId="212" fontId="11" fillId="0" borderId="9" xfId="10" applyNumberFormat="1" applyFont="1" applyBorder="1"/>
    <xf numFmtId="0" fontId="11" fillId="0" borderId="10" xfId="10" applyFont="1" applyBorder="1" applyAlignment="1">
      <alignment horizontal="center"/>
    </xf>
    <xf numFmtId="0" fontId="11" fillId="0" borderId="20" xfId="10" applyFont="1" applyFill="1" applyBorder="1"/>
    <xf numFmtId="176" fontId="11" fillId="0" borderId="22" xfId="6" applyNumberFormat="1" applyFont="1" applyBorder="1" applyProtection="1"/>
    <xf numFmtId="0" fontId="11" fillId="0" borderId="25" xfId="6" applyFont="1" applyBorder="1"/>
    <xf numFmtId="0" fontId="11" fillId="0" borderId="8" xfId="6" applyFont="1" applyBorder="1"/>
    <xf numFmtId="0" fontId="11" fillId="0" borderId="9" xfId="6" applyFont="1" applyBorder="1"/>
    <xf numFmtId="0" fontId="11" fillId="5" borderId="12" xfId="6" applyFont="1" applyFill="1" applyBorder="1"/>
    <xf numFmtId="38" fontId="11" fillId="0" borderId="10" xfId="2" applyFont="1" applyBorder="1"/>
    <xf numFmtId="196" fontId="11" fillId="5" borderId="20" xfId="6" applyNumberFormat="1" applyFont="1" applyFill="1" applyBorder="1" applyAlignment="1">
      <alignment horizontal="right"/>
    </xf>
    <xf numFmtId="190" fontId="11" fillId="0" borderId="21" xfId="6" applyNumberFormat="1" applyFont="1" applyFill="1" applyBorder="1"/>
    <xf numFmtId="196" fontId="11" fillId="5" borderId="22" xfId="6" applyNumberFormat="1" applyFont="1" applyFill="1" applyBorder="1" applyAlignment="1">
      <alignment horizontal="right"/>
    </xf>
    <xf numFmtId="0" fontId="11" fillId="0" borderId="23" xfId="6" applyNumberFormat="1" applyFont="1" applyFill="1" applyBorder="1" applyProtection="1"/>
    <xf numFmtId="0" fontId="11" fillId="5" borderId="22" xfId="6" applyFont="1" applyFill="1" applyBorder="1"/>
    <xf numFmtId="38" fontId="11" fillId="0" borderId="21" xfId="2" applyFont="1" applyFill="1" applyBorder="1" applyAlignment="1" applyProtection="1"/>
    <xf numFmtId="38" fontId="11" fillId="0" borderId="23" xfId="2" applyFont="1" applyFill="1" applyBorder="1" applyAlignment="1" applyProtection="1"/>
    <xf numFmtId="0" fontId="11" fillId="0" borderId="22" xfId="11" applyFont="1" applyFill="1" applyBorder="1"/>
    <xf numFmtId="2" fontId="11" fillId="0" borderId="12" xfId="11" applyNumberFormat="1" applyFont="1" applyFill="1" applyBorder="1" applyProtection="1"/>
    <xf numFmtId="2" fontId="11" fillId="0" borderId="8" xfId="11" applyNumberFormat="1" applyFont="1" applyFill="1" applyBorder="1" applyProtection="1"/>
    <xf numFmtId="197" fontId="11" fillId="0" borderId="8" xfId="11" applyNumberFormat="1" applyFont="1" applyFill="1" applyBorder="1" applyProtection="1"/>
    <xf numFmtId="198" fontId="11" fillId="0" borderId="12" xfId="11" applyNumberFormat="1" applyFont="1" applyFill="1" applyBorder="1" applyProtection="1"/>
    <xf numFmtId="198" fontId="11" fillId="0" borderId="8" xfId="11" applyNumberFormat="1" applyFont="1" applyFill="1" applyBorder="1" applyProtection="1"/>
    <xf numFmtId="198" fontId="11" fillId="0" borderId="8" xfId="11" applyNumberFormat="1" applyFont="1" applyFill="1" applyBorder="1"/>
    <xf numFmtId="211" fontId="11" fillId="0" borderId="21" xfId="11" applyNumberFormat="1" applyFont="1" applyFill="1" applyBorder="1"/>
    <xf numFmtId="211" fontId="11" fillId="0" borderId="23" xfId="11" applyNumberFormat="1" applyFont="1" applyFill="1" applyBorder="1"/>
    <xf numFmtId="200" fontId="74" fillId="0" borderId="10" xfId="8" applyNumberFormat="1" applyFont="1" applyBorder="1">
      <alignment vertical="center"/>
    </xf>
    <xf numFmtId="0" fontId="86" fillId="0" borderId="35" xfId="8" applyFont="1" applyFill="1" applyBorder="1" applyAlignment="1">
      <alignment horizontal="left" vertical="center" wrapText="1" shrinkToFit="1"/>
    </xf>
    <xf numFmtId="0" fontId="87" fillId="0" borderId="35" xfId="8" applyFont="1" applyFill="1" applyBorder="1" applyAlignment="1">
      <alignment vertical="center" wrapText="1"/>
    </xf>
    <xf numFmtId="195" fontId="11" fillId="5" borderId="0" xfId="6" applyNumberFormat="1" applyFont="1" applyFill="1" applyBorder="1" applyProtection="1"/>
    <xf numFmtId="193" fontId="11" fillId="5" borderId="0" xfId="6" applyNumberFormat="1" applyFont="1" applyFill="1" applyBorder="1" applyProtection="1"/>
    <xf numFmtId="195" fontId="11" fillId="16" borderId="0" xfId="6" applyNumberFormat="1" applyFont="1" applyFill="1" applyBorder="1" applyProtection="1"/>
    <xf numFmtId="193" fontId="11" fillId="16" borderId="0" xfId="6" applyNumberFormat="1" applyFont="1" applyFill="1" applyBorder="1" applyProtection="1"/>
    <xf numFmtId="211" fontId="11" fillId="0" borderId="0" xfId="6" applyNumberFormat="1" applyFont="1"/>
    <xf numFmtId="182" fontId="91" fillId="5" borderId="13" xfId="2" applyNumberFormat="1" applyFont="1" applyFill="1" applyBorder="1"/>
    <xf numFmtId="182" fontId="91" fillId="5" borderId="0" xfId="2" applyNumberFormat="1" applyFont="1" applyFill="1" applyBorder="1"/>
    <xf numFmtId="182" fontId="91" fillId="5" borderId="10" xfId="2" applyNumberFormat="1" applyFont="1" applyFill="1" applyBorder="1"/>
    <xf numFmtId="0" fontId="92" fillId="0" borderId="0" xfId="11" applyFont="1" applyFill="1" applyBorder="1"/>
    <xf numFmtId="38" fontId="87" fillId="0" borderId="0" xfId="2" applyFont="1" applyFill="1" applyBorder="1"/>
    <xf numFmtId="213" fontId="0" fillId="5" borderId="3" xfId="0" applyNumberFormat="1" applyFill="1" applyBorder="1" applyAlignment="1"/>
    <xf numFmtId="176" fontId="11" fillId="0" borderId="0" xfId="10" applyNumberFormat="1" applyFont="1" applyFill="1" applyBorder="1" applyProtection="1"/>
    <xf numFmtId="0" fontId="27" fillId="17" borderId="0" xfId="0" applyFont="1" applyFill="1"/>
    <xf numFmtId="0" fontId="27" fillId="4" borderId="22" xfId="0" applyFont="1" applyFill="1" applyBorder="1"/>
    <xf numFmtId="178" fontId="27" fillId="3" borderId="22" xfId="0" applyNumberFormat="1" applyFont="1" applyFill="1" applyBorder="1"/>
    <xf numFmtId="0" fontId="0" fillId="5" borderId="68" xfId="0" applyFill="1" applyBorder="1" applyAlignment="1">
      <alignment horizontal="center" vertical="center"/>
    </xf>
    <xf numFmtId="0" fontId="11" fillId="5" borderId="72" xfId="6" applyFont="1" applyFill="1" applyBorder="1" applyAlignment="1">
      <alignment horizontal="center" vertical="center"/>
    </xf>
    <xf numFmtId="0" fontId="11" fillId="5" borderId="22" xfId="6" applyFont="1" applyFill="1" applyBorder="1" applyAlignment="1">
      <alignment horizontal="center" vertical="center"/>
    </xf>
    <xf numFmtId="0" fontId="11" fillId="5" borderId="61" xfId="10" applyFont="1" applyFill="1" applyBorder="1" applyAlignment="1">
      <alignment horizontal="center" wrapText="1"/>
    </xf>
    <xf numFmtId="0" fontId="11" fillId="5" borderId="69" xfId="10" applyFont="1" applyFill="1" applyBorder="1" applyAlignment="1">
      <alignment horizontal="center" wrapText="1"/>
    </xf>
    <xf numFmtId="0" fontId="11" fillId="5" borderId="70" xfId="10" applyFont="1" applyFill="1" applyBorder="1" applyAlignment="1">
      <alignment horizontal="center" wrapText="1"/>
    </xf>
    <xf numFmtId="0" fontId="11" fillId="5" borderId="15" xfId="6" applyFont="1" applyFill="1" applyBorder="1" applyAlignment="1">
      <alignment horizontal="center" vertical="center"/>
    </xf>
    <xf numFmtId="0" fontId="11" fillId="5" borderId="8" xfId="6" applyFont="1" applyFill="1" applyBorder="1" applyAlignment="1">
      <alignment horizontal="center" vertical="center"/>
    </xf>
    <xf numFmtId="0" fontId="11" fillId="5" borderId="31" xfId="6" applyFont="1" applyFill="1" applyBorder="1" applyAlignment="1">
      <alignment horizontal="center" vertical="center"/>
    </xf>
    <xf numFmtId="0" fontId="11" fillId="5" borderId="33" xfId="6" applyFont="1" applyFill="1" applyBorder="1" applyAlignment="1">
      <alignment horizontal="center" vertical="center"/>
    </xf>
    <xf numFmtId="0" fontId="11" fillId="6" borderId="12" xfId="6" applyFont="1" applyFill="1" applyBorder="1" applyAlignment="1">
      <alignment horizontal="center" vertical="center"/>
    </xf>
    <xf numFmtId="0" fontId="11" fillId="6" borderId="7" xfId="6" applyFont="1" applyFill="1" applyBorder="1" applyAlignment="1">
      <alignment horizontal="center" vertical="center"/>
    </xf>
    <xf numFmtId="0" fontId="11" fillId="5" borderId="12" xfId="6" applyFont="1" applyFill="1" applyBorder="1" applyAlignment="1">
      <alignment horizontal="center" vertical="center"/>
    </xf>
    <xf numFmtId="0" fontId="11" fillId="5" borderId="7" xfId="6" applyFont="1" applyFill="1" applyBorder="1" applyAlignment="1">
      <alignment horizontal="center" vertical="center"/>
    </xf>
    <xf numFmtId="0" fontId="11" fillId="5" borderId="21" xfId="6" applyFont="1" applyFill="1" applyBorder="1" applyAlignment="1">
      <alignment horizontal="center" vertical="center"/>
    </xf>
    <xf numFmtId="0" fontId="11" fillId="5" borderId="34" xfId="6" applyFont="1" applyFill="1" applyBorder="1" applyAlignment="1">
      <alignment horizontal="center" vertical="center"/>
    </xf>
    <xf numFmtId="0" fontId="11" fillId="0" borderId="20" xfId="6" applyFont="1" applyBorder="1" applyAlignment="1">
      <alignment horizontal="center"/>
    </xf>
    <xf numFmtId="0" fontId="11" fillId="0" borderId="13" xfId="6" applyFont="1" applyBorder="1" applyAlignment="1">
      <alignment horizontal="center"/>
    </xf>
    <xf numFmtId="0" fontId="11" fillId="0" borderId="21" xfId="6"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7" xfId="0" applyFont="1" applyBorder="1" applyAlignment="1">
      <alignment horizontal="center" vertical="center"/>
    </xf>
    <xf numFmtId="0" fontId="12" fillId="0" borderId="11" xfId="0" applyFont="1" applyBorder="1" applyAlignment="1">
      <alignment horizontal="center" vertical="center"/>
    </xf>
    <xf numFmtId="0" fontId="12" fillId="5" borderId="61" xfId="0" applyFont="1" applyFill="1" applyBorder="1" applyAlignment="1">
      <alignment horizontal="center" vertical="center"/>
    </xf>
    <xf numFmtId="0" fontId="12" fillId="5" borderId="69" xfId="0" applyFont="1" applyFill="1" applyBorder="1" applyAlignment="1">
      <alignment horizontal="center" vertical="center"/>
    </xf>
    <xf numFmtId="0" fontId="12" fillId="5" borderId="71" xfId="0" applyFont="1" applyFill="1" applyBorder="1" applyAlignment="1">
      <alignment horizontal="center" vertical="center"/>
    </xf>
    <xf numFmtId="0" fontId="12" fillId="5" borderId="26" xfId="0" applyFont="1" applyFill="1" applyBorder="1" applyAlignment="1">
      <alignment horizontal="center"/>
    </xf>
    <xf numFmtId="0" fontId="12" fillId="5" borderId="27" xfId="0" applyFont="1" applyFill="1" applyBorder="1" applyAlignment="1">
      <alignment horizontal="center"/>
    </xf>
    <xf numFmtId="0" fontId="12" fillId="5" borderId="51" xfId="0" applyFont="1" applyFill="1" applyBorder="1" applyAlignment="1">
      <alignment horizontal="center"/>
    </xf>
    <xf numFmtId="0" fontId="12" fillId="0" borderId="61" xfId="0" applyFont="1" applyFill="1" applyBorder="1" applyAlignment="1">
      <alignment horizontal="center" vertical="center"/>
    </xf>
    <xf numFmtId="0" fontId="12" fillId="0" borderId="69" xfId="0" applyFont="1" applyFill="1" applyBorder="1" applyAlignment="1">
      <alignment horizontal="center" vertical="center"/>
    </xf>
    <xf numFmtId="0" fontId="12" fillId="0" borderId="71" xfId="0" applyFont="1" applyFill="1" applyBorder="1" applyAlignment="1">
      <alignment horizontal="center" vertical="center"/>
    </xf>
    <xf numFmtId="0" fontId="12" fillId="0" borderId="26" xfId="0" applyFont="1" applyFill="1" applyBorder="1" applyAlignment="1">
      <alignment horizontal="center"/>
    </xf>
    <xf numFmtId="0" fontId="12" fillId="0" borderId="27" xfId="0" applyFont="1" applyFill="1" applyBorder="1" applyAlignment="1">
      <alignment horizontal="center"/>
    </xf>
    <xf numFmtId="0" fontId="12" fillId="0" borderId="51" xfId="0" applyFont="1" applyFill="1" applyBorder="1" applyAlignment="1">
      <alignment horizontal="center"/>
    </xf>
    <xf numFmtId="0" fontId="54" fillId="5" borderId="20" xfId="0" applyFont="1" applyFill="1" applyBorder="1" applyAlignment="1">
      <alignment horizontal="center" vertical="center" wrapText="1"/>
    </xf>
    <xf numFmtId="0" fontId="54" fillId="5" borderId="24" xfId="0" applyFont="1" applyFill="1" applyBorder="1" applyAlignment="1">
      <alignment horizontal="center" vertical="center" wrapText="1"/>
    </xf>
    <xf numFmtId="0" fontId="0" fillId="5" borderId="12" xfId="0" applyFill="1" applyBorder="1" applyAlignment="1">
      <alignment horizontal="center" vertical="center"/>
    </xf>
    <xf numFmtId="0" fontId="0" fillId="5" borderId="9" xfId="0" applyFill="1" applyBorder="1" applyAlignment="1">
      <alignment horizontal="center" vertical="center"/>
    </xf>
    <xf numFmtId="0" fontId="63" fillId="5" borderId="20" xfId="0" applyFont="1" applyFill="1" applyBorder="1" applyAlignment="1">
      <alignment horizontal="center" vertical="center"/>
    </xf>
    <xf numFmtId="0" fontId="45" fillId="5" borderId="21" xfId="0" applyFont="1" applyFill="1" applyBorder="1" applyAlignment="1">
      <alignment horizontal="center" vertical="center"/>
    </xf>
    <xf numFmtId="0" fontId="0" fillId="5" borderId="20" xfId="0" applyFill="1" applyBorder="1" applyAlignment="1">
      <alignment horizontal="center" vertical="center"/>
    </xf>
    <xf numFmtId="0" fontId="0" fillId="5" borderId="21" xfId="0" applyFill="1" applyBorder="1" applyAlignment="1">
      <alignment horizontal="center" vertical="center"/>
    </xf>
    <xf numFmtId="0" fontId="63" fillId="5" borderId="20" xfId="0" applyFont="1" applyFill="1" applyBorder="1" applyAlignment="1">
      <alignment horizontal="center" vertical="center" wrapText="1"/>
    </xf>
    <xf numFmtId="0" fontId="45" fillId="5" borderId="24" xfId="0" applyFont="1" applyFill="1" applyBorder="1" applyAlignment="1">
      <alignment horizontal="center" vertical="center" wrapText="1"/>
    </xf>
    <xf numFmtId="0" fontId="33" fillId="13" borderId="61" xfId="0" applyFont="1" applyFill="1" applyBorder="1" applyAlignment="1">
      <alignment horizontal="center" vertical="center"/>
    </xf>
    <xf numFmtId="0" fontId="33" fillId="13" borderId="69" xfId="0" applyFont="1" applyFill="1" applyBorder="1" applyAlignment="1">
      <alignment horizontal="center" vertical="center"/>
    </xf>
    <xf numFmtId="0" fontId="34" fillId="13" borderId="45" xfId="0" applyFont="1" applyFill="1" applyBorder="1" applyAlignment="1">
      <alignment horizontal="center" vertical="center" textRotation="255"/>
    </xf>
    <xf numFmtId="0" fontId="34" fillId="13" borderId="36" xfId="0" applyFont="1" applyFill="1" applyBorder="1" applyAlignment="1">
      <alignment horizontal="center" vertical="center" textRotation="255"/>
    </xf>
    <xf numFmtId="0" fontId="34" fillId="13" borderId="47" xfId="0" applyFont="1" applyFill="1" applyBorder="1" applyAlignment="1">
      <alignment horizontal="center" vertical="center" textRotation="255"/>
    </xf>
    <xf numFmtId="0" fontId="68" fillId="13" borderId="30" xfId="0" quotePrefix="1" applyFont="1" applyFill="1" applyBorder="1" applyAlignment="1">
      <alignment vertical="top" wrapText="1"/>
    </xf>
    <xf numFmtId="14" fontId="33" fillId="6" borderId="0" xfId="0" applyNumberFormat="1" applyFont="1" applyFill="1" applyBorder="1" applyAlignment="1">
      <alignment horizontal="center" vertical="center"/>
    </xf>
    <xf numFmtId="0" fontId="68" fillId="13" borderId="5" xfId="0" applyFont="1" applyFill="1" applyBorder="1" applyAlignment="1">
      <alignment horizontal="center" vertical="center"/>
    </xf>
    <xf numFmtId="0" fontId="68" fillId="13" borderId="19" xfId="0" applyFont="1" applyFill="1" applyBorder="1" applyAlignment="1">
      <alignment horizontal="center" vertical="center"/>
    </xf>
    <xf numFmtId="0" fontId="0" fillId="0" borderId="0" xfId="0" applyFont="1" applyAlignment="1"/>
    <xf numFmtId="0" fontId="29" fillId="3" borderId="0" xfId="0" applyFont="1" applyFill="1" applyBorder="1" applyAlignment="1">
      <alignment horizontal="center"/>
    </xf>
    <xf numFmtId="0" fontId="29" fillId="3" borderId="0" xfId="0" applyFont="1" applyFill="1" applyAlignment="1">
      <alignment horizontal="center"/>
    </xf>
    <xf numFmtId="0" fontId="29" fillId="3" borderId="23" xfId="0" applyFont="1" applyFill="1" applyBorder="1" applyAlignment="1">
      <alignment horizontal="center"/>
    </xf>
    <xf numFmtId="0" fontId="29" fillId="3" borderId="22" xfId="0" applyFont="1" applyFill="1" applyBorder="1" applyAlignment="1">
      <alignment horizontal="center"/>
    </xf>
    <xf numFmtId="0" fontId="29" fillId="0" borderId="22" xfId="0" applyFont="1" applyBorder="1" applyAlignment="1">
      <alignment horizontal="center"/>
    </xf>
    <xf numFmtId="0" fontId="29" fillId="0" borderId="0" xfId="0" applyFont="1" applyBorder="1" applyAlignment="1">
      <alignment horizontal="center"/>
    </xf>
    <xf numFmtId="0" fontId="29" fillId="0" borderId="23" xfId="0" applyFont="1" applyBorder="1" applyAlignment="1">
      <alignment horizontal="center"/>
    </xf>
    <xf numFmtId="0" fontId="29" fillId="4" borderId="0" xfId="0" applyFont="1" applyFill="1" applyBorder="1" applyAlignment="1">
      <alignment horizontal="center"/>
    </xf>
    <xf numFmtId="0" fontId="30" fillId="4" borderId="0" xfId="0" applyFont="1" applyFill="1" applyBorder="1" applyAlignment="1">
      <alignment horizontal="center"/>
    </xf>
    <xf numFmtId="0" fontId="30" fillId="4" borderId="23" xfId="0" applyFont="1" applyFill="1" applyBorder="1" applyAlignment="1">
      <alignment horizontal="center"/>
    </xf>
    <xf numFmtId="0" fontId="29" fillId="2" borderId="22" xfId="0" applyFont="1" applyFill="1" applyBorder="1" applyAlignment="1">
      <alignment horizontal="center"/>
    </xf>
    <xf numFmtId="0" fontId="29" fillId="2" borderId="0" xfId="0" applyFont="1" applyFill="1" applyBorder="1" applyAlignment="1">
      <alignment horizontal="center"/>
    </xf>
    <xf numFmtId="0" fontId="29" fillId="2" borderId="23" xfId="0" applyFont="1" applyFill="1" applyBorder="1" applyAlignment="1">
      <alignment horizontal="center"/>
    </xf>
    <xf numFmtId="0" fontId="55" fillId="5" borderId="0" xfId="0" applyFont="1" applyFill="1" applyAlignment="1">
      <alignment horizontal="center" vertical="center" wrapText="1"/>
    </xf>
    <xf numFmtId="0" fontId="44" fillId="5" borderId="0" xfId="0" applyFont="1" applyFill="1" applyAlignment="1">
      <alignment horizontal="center" vertical="center" wrapText="1"/>
    </xf>
    <xf numFmtId="0" fontId="43" fillId="0" borderId="20" xfId="0" applyFont="1" applyBorder="1" applyAlignment="1">
      <alignment horizontal="center" vertical="center"/>
    </xf>
    <xf numFmtId="0" fontId="43" fillId="0" borderId="13" xfId="0" applyFont="1" applyBorder="1" applyAlignment="1">
      <alignment horizontal="center" vertical="center"/>
    </xf>
    <xf numFmtId="0" fontId="43" fillId="0" borderId="21" xfId="0" applyFont="1" applyBorder="1" applyAlignment="1">
      <alignment horizontal="center" vertical="center"/>
    </xf>
    <xf numFmtId="31" fontId="58" fillId="0" borderId="24" xfId="0" applyNumberFormat="1" applyFont="1" applyBorder="1" applyAlignment="1">
      <alignment horizontal="center" vertical="center"/>
    </xf>
    <xf numFmtId="0" fontId="58" fillId="0" borderId="10" xfId="0" applyNumberFormat="1" applyFont="1" applyBorder="1" applyAlignment="1">
      <alignment horizontal="center" vertical="center"/>
    </xf>
    <xf numFmtId="0" fontId="58" fillId="0" borderId="25" xfId="0" applyNumberFormat="1" applyFont="1" applyBorder="1" applyAlignment="1">
      <alignment horizontal="center" vertical="center"/>
    </xf>
    <xf numFmtId="0" fontId="33" fillId="7" borderId="72" xfId="0" applyFont="1" applyFill="1" applyBorder="1" applyAlignment="1">
      <alignment horizontal="center" vertical="center" wrapText="1"/>
    </xf>
    <xf numFmtId="0" fontId="33" fillId="7" borderId="2" xfId="0" applyFont="1" applyFill="1" applyBorder="1" applyAlignment="1">
      <alignment horizontal="center" vertical="center" wrapText="1"/>
    </xf>
    <xf numFmtId="0" fontId="33" fillId="7" borderId="24" xfId="0" applyFont="1" applyFill="1" applyBorder="1" applyAlignment="1">
      <alignment horizontal="center" vertical="center" wrapText="1"/>
    </xf>
    <xf numFmtId="0" fontId="33" fillId="7" borderId="11" xfId="0" applyFont="1" applyFill="1" applyBorder="1" applyAlignment="1">
      <alignment horizontal="center" vertical="center" wrapText="1"/>
    </xf>
    <xf numFmtId="0" fontId="33" fillId="0" borderId="12" xfId="0" applyFont="1" applyBorder="1" applyAlignment="1">
      <alignment horizontal="center" vertical="center" wrapText="1"/>
    </xf>
    <xf numFmtId="0" fontId="33" fillId="0" borderId="7" xfId="0" applyFont="1" applyBorder="1" applyAlignment="1">
      <alignment horizontal="center" vertical="center" wrapText="1"/>
    </xf>
    <xf numFmtId="0" fontId="33" fillId="7" borderId="12" xfId="0" applyFont="1" applyFill="1" applyBorder="1" applyAlignment="1">
      <alignment horizontal="center" vertical="center"/>
    </xf>
    <xf numFmtId="0" fontId="33" fillId="7" borderId="7" xfId="0" applyFont="1" applyFill="1" applyBorder="1" applyAlignment="1">
      <alignment horizontal="center" vertical="center"/>
    </xf>
    <xf numFmtId="202" fontId="33" fillId="7" borderId="15" xfId="0" quotePrefix="1" applyNumberFormat="1" applyFont="1" applyFill="1" applyBorder="1" applyAlignment="1">
      <alignment horizontal="center" vertical="center"/>
    </xf>
    <xf numFmtId="202" fontId="33" fillId="7" borderId="7" xfId="0" quotePrefix="1" applyNumberFormat="1" applyFont="1" applyFill="1" applyBorder="1" applyAlignment="1">
      <alignment horizontal="center" vertical="center"/>
    </xf>
    <xf numFmtId="202" fontId="33" fillId="7" borderId="2" xfId="0" quotePrefix="1" applyNumberFormat="1" applyFont="1" applyFill="1" applyBorder="1" applyAlignment="1">
      <alignment horizontal="center" vertical="center"/>
    </xf>
    <xf numFmtId="202" fontId="33" fillId="7" borderId="6" xfId="0" quotePrefix="1" applyNumberFormat="1" applyFont="1" applyFill="1" applyBorder="1" applyAlignment="1">
      <alignment horizontal="center" vertical="center"/>
    </xf>
    <xf numFmtId="31" fontId="61" fillId="0" borderId="19" xfId="0" applyNumberFormat="1" applyFont="1" applyBorder="1" applyAlignment="1">
      <alignment horizontal="center" vertical="center"/>
    </xf>
    <xf numFmtId="0" fontId="62" fillId="0" borderId="0" xfId="0" applyFont="1" applyBorder="1" applyAlignment="1">
      <alignment horizontal="center" vertical="center"/>
    </xf>
    <xf numFmtId="0" fontId="48" fillId="0" borderId="0" xfId="0" applyFont="1" applyBorder="1" applyAlignment="1">
      <alignment horizontal="center" vertical="center"/>
    </xf>
    <xf numFmtId="0" fontId="56" fillId="0" borderId="0" xfId="0" applyFont="1" applyFill="1" applyAlignment="1">
      <alignment horizontal="center" vertical="center"/>
    </xf>
    <xf numFmtId="0" fontId="62" fillId="0" borderId="0" xfId="0" applyFont="1" applyFill="1" applyAlignment="1">
      <alignment horizontal="center" vertical="center"/>
    </xf>
    <xf numFmtId="0" fontId="57" fillId="0" borderId="0" xfId="0" applyFont="1" applyFill="1" applyAlignment="1">
      <alignment horizontal="left" vertical="top" wrapText="1"/>
    </xf>
    <xf numFmtId="0" fontId="31" fillId="5" borderId="1" xfId="0" applyFont="1" applyFill="1" applyBorder="1" applyAlignment="1">
      <alignment horizontal="center" vertical="center"/>
    </xf>
    <xf numFmtId="0" fontId="31" fillId="5" borderId="2" xfId="0" applyFont="1" applyFill="1" applyBorder="1" applyAlignment="1">
      <alignment horizontal="center" vertical="center"/>
    </xf>
    <xf numFmtId="0" fontId="31" fillId="5" borderId="5" xfId="0" applyFont="1" applyFill="1" applyBorder="1" applyAlignment="1">
      <alignment horizontal="center" vertical="center"/>
    </xf>
    <xf numFmtId="0" fontId="31" fillId="5" borderId="6" xfId="0" applyFont="1" applyFill="1" applyBorder="1" applyAlignment="1">
      <alignment horizontal="center" vertical="center"/>
    </xf>
    <xf numFmtId="0" fontId="38" fillId="5" borderId="19" xfId="0" applyFont="1" applyFill="1" applyBorder="1" applyAlignment="1">
      <alignment horizontal="center" vertical="center"/>
    </xf>
    <xf numFmtId="0" fontId="39" fillId="5" borderId="19" xfId="0" applyFont="1" applyFill="1" applyBorder="1" applyAlignment="1">
      <alignment horizontal="center" vertical="center"/>
    </xf>
    <xf numFmtId="0" fontId="38" fillId="5" borderId="29" xfId="0" applyFont="1" applyFill="1" applyBorder="1" applyAlignment="1">
      <alignment horizontal="center" vertical="center"/>
    </xf>
    <xf numFmtId="0" fontId="38" fillId="5" borderId="32" xfId="0" applyFont="1" applyFill="1" applyBorder="1" applyAlignment="1">
      <alignment horizontal="center" vertical="center"/>
    </xf>
    <xf numFmtId="0" fontId="39" fillId="5" borderId="16" xfId="0" applyFont="1" applyFill="1" applyBorder="1" applyAlignment="1">
      <alignment horizontal="center" vertical="center"/>
    </xf>
    <xf numFmtId="0" fontId="37" fillId="5" borderId="0" xfId="0" applyFont="1" applyFill="1" applyAlignment="1">
      <alignment horizontal="left" vertical="center"/>
    </xf>
    <xf numFmtId="0" fontId="38" fillId="5" borderId="5" xfId="0" applyFont="1" applyFill="1" applyBorder="1" applyAlignment="1">
      <alignment horizontal="center" vertical="center"/>
    </xf>
    <xf numFmtId="0" fontId="38" fillId="5" borderId="6" xfId="0" applyFont="1" applyFill="1" applyBorder="1" applyAlignment="1">
      <alignment horizontal="center" vertical="center"/>
    </xf>
    <xf numFmtId="0" fontId="39" fillId="5" borderId="1" xfId="0" applyFont="1" applyFill="1" applyBorder="1" applyAlignment="1">
      <alignment horizontal="center" vertical="center"/>
    </xf>
    <xf numFmtId="0" fontId="39" fillId="5" borderId="2" xfId="0" applyFont="1" applyFill="1" applyBorder="1" applyAlignment="1">
      <alignment horizontal="center" vertical="center"/>
    </xf>
    <xf numFmtId="0" fontId="0" fillId="5" borderId="43" xfId="0" applyFill="1" applyBorder="1" applyAlignment="1">
      <alignment horizontal="center"/>
    </xf>
    <xf numFmtId="0" fontId="0" fillId="5" borderId="52" xfId="0" applyFill="1" applyBorder="1" applyAlignment="1">
      <alignment horizontal="center"/>
    </xf>
    <xf numFmtId="0" fontId="0" fillId="5" borderId="73" xfId="0" applyFill="1" applyBorder="1" applyAlignment="1">
      <alignment horizontal="center"/>
    </xf>
    <xf numFmtId="0" fontId="0" fillId="5" borderId="26" xfId="0" applyFill="1" applyBorder="1" applyAlignment="1">
      <alignment horizontal="center"/>
    </xf>
    <xf numFmtId="0" fontId="0" fillId="5" borderId="27" xfId="0" applyFill="1" applyBorder="1" applyAlignment="1">
      <alignment horizontal="center"/>
    </xf>
    <xf numFmtId="0" fontId="0" fillId="5" borderId="28" xfId="0" applyFill="1" applyBorder="1" applyAlignment="1">
      <alignment horizontal="center"/>
    </xf>
    <xf numFmtId="0" fontId="77" fillId="0" borderId="22" xfId="8" applyFont="1" applyBorder="1" applyAlignment="1">
      <alignment vertical="center" wrapText="1"/>
    </xf>
    <xf numFmtId="0" fontId="54" fillId="0" borderId="22" xfId="0" applyFont="1" applyBorder="1" applyAlignment="1">
      <alignment vertical="center" wrapText="1"/>
    </xf>
    <xf numFmtId="0" fontId="0" fillId="5" borderId="6" xfId="10" applyFont="1" applyFill="1" applyBorder="1" applyAlignment="1">
      <alignment horizontal="center"/>
    </xf>
  </cellXfs>
  <cellStyles count="14">
    <cellStyle name="パーセント" xfId="1" builtinId="5"/>
    <cellStyle name="桁区切り" xfId="2" builtinId="6"/>
    <cellStyle name="桁区切り 3" xfId="13" xr:uid="{A59B8892-9366-4397-9649-5853B48EBCB3}"/>
    <cellStyle name="桁区切り 4" xfId="12" xr:uid="{ECB73C0C-57BA-4A28-84A2-671476EC57F8}"/>
    <cellStyle name="標準" xfId="0" builtinId="0"/>
    <cellStyle name="標準 2" xfId="3" xr:uid="{00000000-0005-0000-0000-000003000000}"/>
    <cellStyle name="標準_a101" xfId="4" xr:uid="{00000000-0005-0000-0000-000004000000}"/>
    <cellStyle name="標準_Sheet1" xfId="5" xr:uid="{00000000-0005-0000-0000-000005000000}"/>
    <cellStyle name="標準_一致原99最新現在" xfId="6" xr:uid="{00000000-0005-0000-0000-000007000000}"/>
    <cellStyle name="標準_概況" xfId="7" xr:uid="{00000000-0005-0000-0000-000008000000}"/>
    <cellStyle name="標準_新方式の基調判断" xfId="8" xr:uid="{00000000-0005-0000-0000-000009000000}"/>
    <cellStyle name="標準_先行DI99現在" xfId="9" xr:uid="{00000000-0005-0000-0000-00000A000000}"/>
    <cellStyle name="標準_先行原99最新現在" xfId="10" xr:uid="{00000000-0005-0000-0000-00000B000000}"/>
    <cellStyle name="標準_遅行原99最新現在" xfId="11" xr:uid="{00000000-0005-0000-0000-00000C000000}"/>
  </cellStyles>
  <dxfs count="5">
    <dxf>
      <fill>
        <patternFill>
          <bgColor indexed="13"/>
        </patternFill>
      </fill>
    </dxf>
    <dxf>
      <fill>
        <patternFill>
          <bgColor indexed="13"/>
        </patternFill>
      </fill>
    </dxf>
    <dxf>
      <fill>
        <patternFill>
          <bgColor indexed="13"/>
        </patternFill>
      </fill>
    </dxf>
    <dxf>
      <fill>
        <patternFill>
          <bgColor indexed="14"/>
        </patternFill>
      </fill>
    </dxf>
    <dxf>
      <font>
        <condense val="0"/>
        <extend val="0"/>
        <color auto="1"/>
      </font>
      <fill>
        <patternFill>
          <bgColor indexed="14"/>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latin typeface="+mn-ea"/>
                <a:ea typeface="+mn-ea"/>
              </a:rPr>
              <a:t>景気動向指数</a:t>
            </a:r>
            <a:r>
              <a:rPr lang="en-US" altLang="ja-JP" sz="1200">
                <a:latin typeface="+mn-ea"/>
                <a:ea typeface="+mn-ea"/>
              </a:rPr>
              <a:t>(</a:t>
            </a:r>
            <a:r>
              <a:rPr lang="ja-JP" altLang="en-US" sz="1200">
                <a:latin typeface="+mn-ea"/>
                <a:ea typeface="+mn-ea"/>
              </a:rPr>
              <a:t>一致指数</a:t>
            </a:r>
            <a:r>
              <a:rPr lang="en-US" altLang="ja-JP" sz="1200">
                <a:latin typeface="+mn-ea"/>
                <a:ea typeface="+mn-ea"/>
              </a:rPr>
              <a:t>)</a:t>
            </a:r>
            <a:r>
              <a:rPr lang="ja-JP" altLang="en-US" sz="1200">
                <a:latin typeface="+mn-ea"/>
                <a:ea typeface="+mn-ea"/>
              </a:rPr>
              <a:t>の推移</a:t>
            </a:r>
          </a:p>
        </c:rich>
      </c:tx>
      <c:layout>
        <c:manualLayout>
          <c:xMode val="edge"/>
          <c:yMode val="edge"/>
          <c:x val="0.19927322508847695"/>
          <c:y val="5.06534661108537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57047701957079E-2"/>
          <c:y val="0.14941253666821058"/>
          <c:w val="0.87542249461909061"/>
          <c:h val="0.70169908908445255"/>
        </c:manualLayout>
      </c:layout>
      <c:lineChart>
        <c:grouping val="standard"/>
        <c:varyColors val="0"/>
        <c:ser>
          <c:idx val="0"/>
          <c:order val="0"/>
          <c:tx>
            <c:strRef>
              <c:f>'1県国CI'!$R$352</c:f>
              <c:strCache>
                <c:ptCount val="1"/>
              </c:strCache>
            </c:strRef>
          </c:tx>
          <c:spPr>
            <a:ln w="28575" cap="rnd">
              <a:solidFill>
                <a:srgbClr val="FF0000"/>
              </a:solidFill>
              <a:prstDash val="sysDash"/>
              <a:round/>
            </a:ln>
            <a:effectLst/>
          </c:spPr>
          <c:marker>
            <c:symbol val="none"/>
          </c:marker>
          <c:dLbls>
            <c:dLbl>
              <c:idx val="0"/>
              <c:layout>
                <c:manualLayout>
                  <c:x val="-3.6005622689070725E-2"/>
                  <c:y val="-2.9411764705882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68-4B51-82FC-9EC477952B80}"/>
                </c:ext>
              </c:extLst>
            </c:dLbl>
            <c:dLbl>
              <c:idx val="16"/>
              <c:layout>
                <c:manualLayout>
                  <c:x val="-2.9254568434869958E-2"/>
                  <c:y val="-6.8627450980392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68-4B51-82FC-9EC477952B80}"/>
                </c:ext>
              </c:extLst>
            </c:dLbl>
            <c:dLbl>
              <c:idx val="27"/>
              <c:layout>
                <c:manualLayout>
                  <c:x val="-2.250351418066928E-2"/>
                  <c:y val="-3.431372549019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68-4B51-82FC-9EC477952B80}"/>
                </c:ext>
              </c:extLst>
            </c:dLbl>
            <c:dLbl>
              <c:idx val="3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68-4B51-82FC-9EC477952B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'1県国CI'!$Q$353:$Q$388</c:f>
              <c:numCache>
                <c:formatCode>General</c:formatCode>
                <c:ptCount val="36"/>
              </c:numCache>
            </c:numRef>
          </c:cat>
          <c:val>
            <c:numRef>
              <c:f>'1県国CI'!$R$353:$R$388</c:f>
              <c:numCache>
                <c:formatCode>General</c:formatCode>
                <c:ptCount val="36"/>
              </c:numCache>
            </c:numRef>
          </c:val>
          <c:smooth val="0"/>
          <c:extLst>
            <c:ext xmlns:c16="http://schemas.microsoft.com/office/drawing/2014/chart" uri="{C3380CC4-5D6E-409C-BE32-E72D297353CC}">
              <c16:uniqueId val="{00000000-FE68-4B51-82FC-9EC477952B80}"/>
            </c:ext>
          </c:extLst>
        </c:ser>
        <c:ser>
          <c:idx val="1"/>
          <c:order val="1"/>
          <c:tx>
            <c:strRef>
              <c:f>'1県国CI'!$S$352</c:f>
              <c:strCache>
                <c:ptCount val="1"/>
              </c:strCache>
            </c:strRef>
          </c:tx>
          <c:spPr>
            <a:ln w="28575" cap="rnd">
              <a:solidFill>
                <a:schemeClr val="tx1"/>
              </a:solidFill>
              <a:round/>
            </a:ln>
            <a:effectLst/>
          </c:spPr>
          <c:marker>
            <c:symbol val="none"/>
          </c:marker>
          <c:dLbls>
            <c:dLbl>
              <c:idx val="0"/>
              <c:layout>
                <c:manualLayout>
                  <c:x val="-4.0506325525204563E-2"/>
                  <c:y val="5.3921568627450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68-4B51-82FC-9EC477952B80}"/>
                </c:ext>
              </c:extLst>
            </c:dLbl>
            <c:dLbl>
              <c:idx val="16"/>
              <c:layout>
                <c:manualLayout>
                  <c:x val="-4.7257379779405397E-2"/>
                  <c:y val="2.9411764705882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68-4B51-82FC-9EC477952B80}"/>
                </c:ext>
              </c:extLst>
            </c:dLbl>
            <c:dLbl>
              <c:idx val="29"/>
              <c:layout>
                <c:manualLayout>
                  <c:x val="-3.6005622689070718E-2"/>
                  <c:y val="-2.9411764705882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68-4B51-82FC-9EC477952B80}"/>
                </c:ext>
              </c:extLst>
            </c:dLbl>
            <c:dLbl>
              <c:idx val="3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68-4B51-82FC-9EC477952B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'1県国CI'!$Q$353:$Q$388</c:f>
              <c:numCache>
                <c:formatCode>General</c:formatCode>
                <c:ptCount val="36"/>
              </c:numCache>
            </c:numRef>
          </c:cat>
          <c:val>
            <c:numRef>
              <c:f>'1県国CI'!$S$353:$S$388</c:f>
              <c:numCache>
                <c:formatCode>General</c:formatCode>
                <c:ptCount val="36"/>
              </c:numCache>
            </c:numRef>
          </c:val>
          <c:smooth val="0"/>
          <c:extLst>
            <c:ext xmlns:c16="http://schemas.microsoft.com/office/drawing/2014/chart" uri="{C3380CC4-5D6E-409C-BE32-E72D297353CC}">
              <c16:uniqueId val="{00000001-FE68-4B51-82FC-9EC477952B80}"/>
            </c:ext>
          </c:extLst>
        </c:ser>
        <c:dLbls>
          <c:showLegendKey val="0"/>
          <c:showVal val="0"/>
          <c:showCatName val="0"/>
          <c:showSerName val="0"/>
          <c:showPercent val="0"/>
          <c:showBubbleSize val="0"/>
        </c:dLbls>
        <c:smooth val="0"/>
        <c:axId val="1223439648"/>
        <c:axId val="1253046688"/>
      </c:lineChart>
      <c:catAx>
        <c:axId val="122343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3046688"/>
        <c:crosses val="autoZero"/>
        <c:auto val="1"/>
        <c:lblAlgn val="ctr"/>
        <c:lblOffset val="100"/>
        <c:noMultiLvlLbl val="0"/>
      </c:catAx>
      <c:valAx>
        <c:axId val="1253046688"/>
        <c:scaling>
          <c:orientation val="minMax"/>
          <c:max val="120"/>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23439648"/>
        <c:crosses val="autoZero"/>
        <c:crossBetween val="between"/>
        <c:majorUnit val="10"/>
      </c:valAx>
      <c:spPr>
        <a:noFill/>
        <a:ln>
          <a:noFill/>
        </a:ln>
        <a:effectLst/>
      </c:spPr>
    </c:plotArea>
    <c:legend>
      <c:legendPos val="t"/>
      <c:layout>
        <c:manualLayout>
          <c:xMode val="edge"/>
          <c:yMode val="edge"/>
          <c:x val="0.64637127289976204"/>
          <c:y val="6.0021614945190677E-2"/>
          <c:w val="0.31"/>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134066391480814E-2"/>
          <c:y val="0.15964657089619522"/>
          <c:w val="0.88597958945790278"/>
          <c:h val="0.72845028440845527"/>
        </c:manualLayout>
      </c:layout>
      <c:lineChart>
        <c:grouping val="standard"/>
        <c:varyColors val="0"/>
        <c:ser>
          <c:idx val="0"/>
          <c:order val="0"/>
          <c:tx>
            <c:v>兵庫CLI</c:v>
          </c:tx>
          <c:spPr>
            <a:ln>
              <a:solidFill>
                <a:sysClr val="windowText" lastClr="000000"/>
              </a:solidFill>
            </a:ln>
          </c:spPr>
          <c:marker>
            <c:symbol val="none"/>
          </c:marker>
          <c:dPt>
            <c:idx val="41"/>
            <c:bubble3D val="0"/>
            <c:spPr>
              <a:ln w="28575">
                <a:solidFill>
                  <a:sysClr val="windowText" lastClr="000000"/>
                </a:solidFill>
              </a:ln>
            </c:spPr>
            <c:extLst>
              <c:ext xmlns:c16="http://schemas.microsoft.com/office/drawing/2014/chart" uri="{C3380CC4-5D6E-409C-BE32-E72D297353CC}">
                <c16:uniqueId val="{00000001-4C33-4942-9190-338B836AE2C4}"/>
              </c:ext>
            </c:extLst>
          </c:dPt>
          <c:cat>
            <c:strLit>
              <c:ptCount val="84"/>
              <c:pt idx="0">
                <c:v>16_1</c:v>
              </c:pt>
              <c:pt idx="1">
                <c:v>2</c:v>
              </c:pt>
              <c:pt idx="2">
                <c:v>3</c:v>
              </c:pt>
              <c:pt idx="3">
                <c:v>4</c:v>
              </c:pt>
              <c:pt idx="4">
                <c:v>5</c:v>
              </c:pt>
              <c:pt idx="5">
                <c:v>6</c:v>
              </c:pt>
              <c:pt idx="6">
                <c:v>7</c:v>
              </c:pt>
              <c:pt idx="7">
                <c:v>8</c:v>
              </c:pt>
              <c:pt idx="8">
                <c:v>9</c:v>
              </c:pt>
              <c:pt idx="9">
                <c:v>10</c:v>
              </c:pt>
              <c:pt idx="10">
                <c:v>11</c:v>
              </c:pt>
              <c:pt idx="11">
                <c:v>12</c:v>
              </c:pt>
              <c:pt idx="12">
                <c:v>17_1</c:v>
              </c:pt>
              <c:pt idx="13">
                <c:v>2</c:v>
              </c:pt>
              <c:pt idx="14">
                <c:v>3</c:v>
              </c:pt>
              <c:pt idx="15">
                <c:v>4</c:v>
              </c:pt>
              <c:pt idx="16">
                <c:v>5</c:v>
              </c:pt>
              <c:pt idx="17">
                <c:v>6</c:v>
              </c:pt>
              <c:pt idx="18">
                <c:v>7</c:v>
              </c:pt>
              <c:pt idx="19">
                <c:v>8</c:v>
              </c:pt>
              <c:pt idx="20">
                <c:v>9</c:v>
              </c:pt>
              <c:pt idx="21">
                <c:v>10</c:v>
              </c:pt>
              <c:pt idx="22">
                <c:v>11</c:v>
              </c:pt>
              <c:pt idx="23">
                <c:v>12</c:v>
              </c:pt>
              <c:pt idx="24">
                <c:v>18_1</c:v>
              </c:pt>
              <c:pt idx="25">
                <c:v>2</c:v>
              </c:pt>
              <c:pt idx="26">
                <c:v>3</c:v>
              </c:pt>
              <c:pt idx="27">
                <c:v>4</c:v>
              </c:pt>
              <c:pt idx="28">
                <c:v>5</c:v>
              </c:pt>
              <c:pt idx="29">
                <c:v>6</c:v>
              </c:pt>
              <c:pt idx="30">
                <c:v>7</c:v>
              </c:pt>
              <c:pt idx="31">
                <c:v>8</c:v>
              </c:pt>
              <c:pt idx="32">
                <c:v>9</c:v>
              </c:pt>
              <c:pt idx="33">
                <c:v>10</c:v>
              </c:pt>
              <c:pt idx="34">
                <c:v>11</c:v>
              </c:pt>
              <c:pt idx="35">
                <c:v>12</c:v>
              </c:pt>
              <c:pt idx="36">
                <c:v>19_1</c:v>
              </c:pt>
              <c:pt idx="37">
                <c:v>2</c:v>
              </c:pt>
              <c:pt idx="38">
                <c:v>3</c:v>
              </c:pt>
              <c:pt idx="39">
                <c:v>4</c:v>
              </c:pt>
              <c:pt idx="40">
                <c:v>5</c:v>
              </c:pt>
              <c:pt idx="41">
                <c:v>6</c:v>
              </c:pt>
              <c:pt idx="42">
                <c:v>7</c:v>
              </c:pt>
              <c:pt idx="43">
                <c:v>8</c:v>
              </c:pt>
              <c:pt idx="44">
                <c:v>9</c:v>
              </c:pt>
              <c:pt idx="45">
                <c:v>10</c:v>
              </c:pt>
              <c:pt idx="46">
                <c:v>11</c:v>
              </c:pt>
              <c:pt idx="47">
                <c:v>12</c:v>
              </c:pt>
              <c:pt idx="48">
                <c:v>20_1</c:v>
              </c:pt>
              <c:pt idx="49">
                <c:v>2</c:v>
              </c:pt>
              <c:pt idx="50">
                <c:v>3</c:v>
              </c:pt>
              <c:pt idx="51">
                <c:v>4</c:v>
              </c:pt>
              <c:pt idx="52">
                <c:v>5</c:v>
              </c:pt>
              <c:pt idx="53">
                <c:v>6</c:v>
              </c:pt>
              <c:pt idx="54">
                <c:v>7</c:v>
              </c:pt>
              <c:pt idx="55">
                <c:v>8</c:v>
              </c:pt>
              <c:pt idx="56">
                <c:v>9</c:v>
              </c:pt>
              <c:pt idx="57">
                <c:v>10</c:v>
              </c:pt>
              <c:pt idx="58">
                <c:v>11</c:v>
              </c:pt>
              <c:pt idx="59">
                <c:v>12</c:v>
              </c:pt>
              <c:pt idx="60">
                <c:v>21_1</c:v>
              </c:pt>
              <c:pt idx="61">
                <c:v>2</c:v>
              </c:pt>
              <c:pt idx="62">
                <c:v>3</c:v>
              </c:pt>
              <c:pt idx="63">
                <c:v>4</c:v>
              </c:pt>
              <c:pt idx="64">
                <c:v>5</c:v>
              </c:pt>
              <c:pt idx="65">
                <c:v>6</c:v>
              </c:pt>
              <c:pt idx="66">
                <c:v>7</c:v>
              </c:pt>
              <c:pt idx="67">
                <c:v>8</c:v>
              </c:pt>
              <c:pt idx="68">
                <c:v>9</c:v>
              </c:pt>
              <c:pt idx="69">
                <c:v>10</c:v>
              </c:pt>
              <c:pt idx="70">
                <c:v>11</c:v>
              </c:pt>
              <c:pt idx="71">
                <c:v>12</c:v>
              </c:pt>
              <c:pt idx="72">
                <c:v>22_1</c:v>
              </c:pt>
              <c:pt idx="73">
                <c:v>2</c:v>
              </c:pt>
              <c:pt idx="74">
                <c:v>3</c:v>
              </c:pt>
              <c:pt idx="75">
                <c:v>4</c:v>
              </c:pt>
              <c:pt idx="76">
                <c:v>5</c:v>
              </c:pt>
              <c:pt idx="77">
                <c:v>6</c:v>
              </c:pt>
              <c:pt idx="78">
                <c:v>7</c:v>
              </c:pt>
              <c:pt idx="79">
                <c:v>8</c:v>
              </c:pt>
              <c:pt idx="80">
                <c:v>9</c:v>
              </c:pt>
              <c:pt idx="81">
                <c:v>10</c:v>
              </c:pt>
              <c:pt idx="82">
                <c:v>11</c:v>
              </c:pt>
              <c:pt idx="83">
                <c:v>12</c:v>
              </c:pt>
            </c:strLit>
          </c:cat>
          <c:val>
            <c:numLit>
              <c:formatCode>#,##0.00_);[Red]\(#,##0.00\)</c:formatCode>
              <c:ptCount val="72"/>
              <c:pt idx="0">
                <c:v>99.049840130328136</c:v>
              </c:pt>
              <c:pt idx="1">
                <c:v>99.045373263543212</c:v>
              </c:pt>
              <c:pt idx="2">
                <c:v>99.062625508951484</c:v>
              </c:pt>
              <c:pt idx="3">
                <c:v>99.102643191387969</c:v>
              </c:pt>
              <c:pt idx="4">
                <c:v>99.195578042626934</c:v>
              </c:pt>
              <c:pt idx="5">
                <c:v>99.369521658328125</c:v>
              </c:pt>
              <c:pt idx="6">
                <c:v>99.640894683450384</c:v>
              </c:pt>
              <c:pt idx="7">
                <c:v>99.947912586737274</c:v>
              </c:pt>
              <c:pt idx="8">
                <c:v>100.28199991753115</c:v>
              </c:pt>
              <c:pt idx="9">
                <c:v>100.60451786400201</c:v>
              </c:pt>
              <c:pt idx="10">
                <c:v>100.95564263735561</c:v>
              </c:pt>
              <c:pt idx="11">
                <c:v>101.28765587104272</c:v>
              </c:pt>
              <c:pt idx="12">
                <c:v>101.5387679695972</c:v>
              </c:pt>
              <c:pt idx="13">
                <c:v>101.60428523181484</c:v>
              </c:pt>
              <c:pt idx="14">
                <c:v>101.51780455926691</c:v>
              </c:pt>
              <c:pt idx="15">
                <c:v>101.38183087618016</c:v>
              </c:pt>
              <c:pt idx="16">
                <c:v>101.20325214145927</c:v>
              </c:pt>
              <c:pt idx="17">
                <c:v>101.01205288198267</c:v>
              </c:pt>
              <c:pt idx="18">
                <c:v>100.87353896457148</c:v>
              </c:pt>
              <c:pt idx="19">
                <c:v>100.81610008906711</c:v>
              </c:pt>
              <c:pt idx="20">
                <c:v>100.80574384838332</c:v>
              </c:pt>
              <c:pt idx="21">
                <c:v>100.82469058650825</c:v>
              </c:pt>
              <c:pt idx="22">
                <c:v>100.83059652434447</c:v>
              </c:pt>
              <c:pt idx="23">
                <c:v>100.80910328402675</c:v>
              </c:pt>
              <c:pt idx="24">
                <c:v>100.747898367696</c:v>
              </c:pt>
              <c:pt idx="25">
                <c:v>100.74134057492958</c:v>
              </c:pt>
              <c:pt idx="26">
                <c:v>100.81221364117847</c:v>
              </c:pt>
              <c:pt idx="27">
                <c:v>100.92659737393248</c:v>
              </c:pt>
              <c:pt idx="28">
                <c:v>101.05820681688841</c:v>
              </c:pt>
              <c:pt idx="29">
                <c:v>101.17914263935864</c:v>
              </c:pt>
              <c:pt idx="30">
                <c:v>101.23738487198735</c:v>
              </c:pt>
              <c:pt idx="31">
                <c:v>101.23438739803339</c:v>
              </c:pt>
              <c:pt idx="32">
                <c:v>101.19320291315697</c:v>
              </c:pt>
              <c:pt idx="33">
                <c:v>101.13094789253273</c:v>
              </c:pt>
              <c:pt idx="34">
                <c:v>101.06429912875259</c:v>
              </c:pt>
              <c:pt idx="35">
                <c:v>100.99066345294089</c:v>
              </c:pt>
              <c:pt idx="36">
                <c:v>100.91654636399456</c:v>
              </c:pt>
              <c:pt idx="37">
                <c:v>100.90288039739919</c:v>
              </c:pt>
              <c:pt idx="38">
                <c:v>100.87858329854625</c:v>
              </c:pt>
              <c:pt idx="39">
                <c:v>100.87221004760833</c:v>
              </c:pt>
              <c:pt idx="40">
                <c:v>100.82602273712914</c:v>
              </c:pt>
              <c:pt idx="41">
                <c:v>100.76504647188881</c:v>
              </c:pt>
              <c:pt idx="42">
                <c:v>100.67288525463114</c:v>
              </c:pt>
              <c:pt idx="43">
                <c:v>100.51645116388082</c:v>
              </c:pt>
              <c:pt idx="44">
                <c:v>100.30196327160719</c:v>
              </c:pt>
              <c:pt idx="45">
                <c:v>99.996714104550051</c:v>
              </c:pt>
              <c:pt idx="46">
                <c:v>99.686120633577531</c:v>
              </c:pt>
              <c:pt idx="47">
                <c:v>99.371352411528818</c:v>
              </c:pt>
              <c:pt idx="48">
                <c:v>98.982193953706073</c:v>
              </c:pt>
              <c:pt idx="49">
                <c:v>98.48336924754642</c:v>
              </c:pt>
              <c:pt idx="50">
                <c:v>97.935551699748828</c:v>
              </c:pt>
              <c:pt idx="51">
                <c:v>97.381639041103597</c:v>
              </c:pt>
              <c:pt idx="52">
                <c:v>96.970586428579395</c:v>
              </c:pt>
              <c:pt idx="53">
                <c:v>96.788821966776936</c:v>
              </c:pt>
              <c:pt idx="54">
                <c:v>96.921100046830915</c:v>
              </c:pt>
              <c:pt idx="55">
                <c:v>97.333979958116728</c:v>
              </c:pt>
              <c:pt idx="56">
                <c:v>97.937329560610337</c:v>
              </c:pt>
              <c:pt idx="57">
                <c:v>98.578026677675155</c:v>
              </c:pt>
              <c:pt idx="58">
                <c:v>99.200518664180422</c:v>
              </c:pt>
              <c:pt idx="59">
                <c:v>99.780510937812267</c:v>
              </c:pt>
              <c:pt idx="60">
                <c:v>100.31362615835138</c:v>
              </c:pt>
              <c:pt idx="61">
                <c:v>100.80827422850379</c:v>
              </c:pt>
              <c:pt idx="62">
                <c:v>101.19128207212836</c:v>
              </c:pt>
              <c:pt idx="63">
                <c:v>101.40539140074561</c:v>
              </c:pt>
              <c:pt idx="64">
                <c:v>101.39883341335958</c:v>
              </c:pt>
              <c:pt idx="65">
                <c:v>101.22971163671863</c:v>
              </c:pt>
              <c:pt idx="66">
                <c:v>100.95741645260901</c:v>
              </c:pt>
              <c:pt idx="67">
                <c:v>100.61595960933431</c:v>
              </c:pt>
              <c:pt idx="68">
                <c:v>100.20907371614454</c:v>
              </c:pt>
              <c:pt idx="69">
                <c:v>99.838255864719002</c:v>
              </c:pt>
              <c:pt idx="70">
                <c:v>99.478281658113403</c:v>
              </c:pt>
              <c:pt idx="71">
                <c:v>99.11100012788944</c:v>
              </c:pt>
            </c:numLit>
          </c:val>
          <c:smooth val="0"/>
          <c:extLst>
            <c:ext xmlns:c16="http://schemas.microsoft.com/office/drawing/2014/chart" uri="{C3380CC4-5D6E-409C-BE32-E72D297353CC}">
              <c16:uniqueId val="{00000002-4C33-4942-9190-338B836AE2C4}"/>
            </c:ext>
          </c:extLst>
        </c:ser>
        <c:ser>
          <c:idx val="1"/>
          <c:order val="1"/>
          <c:tx>
            <c:v>全国CLI</c:v>
          </c:tx>
          <c:spPr>
            <a:ln w="19050">
              <a:solidFill>
                <a:srgbClr val="C00000"/>
              </a:solidFill>
              <a:prstDash val="sysDash"/>
            </a:ln>
          </c:spPr>
          <c:marker>
            <c:symbol val="none"/>
          </c:marker>
          <c:cat>
            <c:strLit>
              <c:ptCount val="84"/>
              <c:pt idx="0">
                <c:v>16_1</c:v>
              </c:pt>
              <c:pt idx="1">
                <c:v>2</c:v>
              </c:pt>
              <c:pt idx="2">
                <c:v>3</c:v>
              </c:pt>
              <c:pt idx="3">
                <c:v>4</c:v>
              </c:pt>
              <c:pt idx="4">
                <c:v>5</c:v>
              </c:pt>
              <c:pt idx="5">
                <c:v>6</c:v>
              </c:pt>
              <c:pt idx="6">
                <c:v>7</c:v>
              </c:pt>
              <c:pt idx="7">
                <c:v>8</c:v>
              </c:pt>
              <c:pt idx="8">
                <c:v>9</c:v>
              </c:pt>
              <c:pt idx="9">
                <c:v>10</c:v>
              </c:pt>
              <c:pt idx="10">
                <c:v>11</c:v>
              </c:pt>
              <c:pt idx="11">
                <c:v>12</c:v>
              </c:pt>
              <c:pt idx="12">
                <c:v>17_1</c:v>
              </c:pt>
              <c:pt idx="13">
                <c:v>2</c:v>
              </c:pt>
              <c:pt idx="14">
                <c:v>3</c:v>
              </c:pt>
              <c:pt idx="15">
                <c:v>4</c:v>
              </c:pt>
              <c:pt idx="16">
                <c:v>5</c:v>
              </c:pt>
              <c:pt idx="17">
                <c:v>6</c:v>
              </c:pt>
              <c:pt idx="18">
                <c:v>7</c:v>
              </c:pt>
              <c:pt idx="19">
                <c:v>8</c:v>
              </c:pt>
              <c:pt idx="20">
                <c:v>9</c:v>
              </c:pt>
              <c:pt idx="21">
                <c:v>10</c:v>
              </c:pt>
              <c:pt idx="22">
                <c:v>11</c:v>
              </c:pt>
              <c:pt idx="23">
                <c:v>12</c:v>
              </c:pt>
              <c:pt idx="24">
                <c:v>18_1</c:v>
              </c:pt>
              <c:pt idx="25">
                <c:v>2</c:v>
              </c:pt>
              <c:pt idx="26">
                <c:v>3</c:v>
              </c:pt>
              <c:pt idx="27">
                <c:v>4</c:v>
              </c:pt>
              <c:pt idx="28">
                <c:v>5</c:v>
              </c:pt>
              <c:pt idx="29">
                <c:v>6</c:v>
              </c:pt>
              <c:pt idx="30">
                <c:v>7</c:v>
              </c:pt>
              <c:pt idx="31">
                <c:v>8</c:v>
              </c:pt>
              <c:pt idx="32">
                <c:v>9</c:v>
              </c:pt>
              <c:pt idx="33">
                <c:v>10</c:v>
              </c:pt>
              <c:pt idx="34">
                <c:v>11</c:v>
              </c:pt>
              <c:pt idx="35">
                <c:v>12</c:v>
              </c:pt>
              <c:pt idx="36">
                <c:v>19_1</c:v>
              </c:pt>
              <c:pt idx="37">
                <c:v>2</c:v>
              </c:pt>
              <c:pt idx="38">
                <c:v>3</c:v>
              </c:pt>
              <c:pt idx="39">
                <c:v>4</c:v>
              </c:pt>
              <c:pt idx="40">
                <c:v>5</c:v>
              </c:pt>
              <c:pt idx="41">
                <c:v>6</c:v>
              </c:pt>
              <c:pt idx="42">
                <c:v>7</c:v>
              </c:pt>
              <c:pt idx="43">
                <c:v>8</c:v>
              </c:pt>
              <c:pt idx="44">
                <c:v>9</c:v>
              </c:pt>
              <c:pt idx="45">
                <c:v>10</c:v>
              </c:pt>
              <c:pt idx="46">
                <c:v>11</c:v>
              </c:pt>
              <c:pt idx="47">
                <c:v>12</c:v>
              </c:pt>
              <c:pt idx="48">
                <c:v>20_1</c:v>
              </c:pt>
              <c:pt idx="49">
                <c:v>2</c:v>
              </c:pt>
              <c:pt idx="50">
                <c:v>3</c:v>
              </c:pt>
              <c:pt idx="51">
                <c:v>4</c:v>
              </c:pt>
              <c:pt idx="52">
                <c:v>5</c:v>
              </c:pt>
              <c:pt idx="53">
                <c:v>6</c:v>
              </c:pt>
              <c:pt idx="54">
                <c:v>7</c:v>
              </c:pt>
              <c:pt idx="55">
                <c:v>8</c:v>
              </c:pt>
              <c:pt idx="56">
                <c:v>9</c:v>
              </c:pt>
              <c:pt idx="57">
                <c:v>10</c:v>
              </c:pt>
              <c:pt idx="58">
                <c:v>11</c:v>
              </c:pt>
              <c:pt idx="59">
                <c:v>12</c:v>
              </c:pt>
              <c:pt idx="60">
                <c:v>21_1</c:v>
              </c:pt>
              <c:pt idx="61">
                <c:v>2</c:v>
              </c:pt>
              <c:pt idx="62">
                <c:v>3</c:v>
              </c:pt>
              <c:pt idx="63">
                <c:v>4</c:v>
              </c:pt>
              <c:pt idx="64">
                <c:v>5</c:v>
              </c:pt>
              <c:pt idx="65">
                <c:v>6</c:v>
              </c:pt>
              <c:pt idx="66">
                <c:v>7</c:v>
              </c:pt>
              <c:pt idx="67">
                <c:v>8</c:v>
              </c:pt>
              <c:pt idx="68">
                <c:v>9</c:v>
              </c:pt>
              <c:pt idx="69">
                <c:v>10</c:v>
              </c:pt>
              <c:pt idx="70">
                <c:v>11</c:v>
              </c:pt>
              <c:pt idx="71">
                <c:v>12</c:v>
              </c:pt>
              <c:pt idx="72">
                <c:v>22_1</c:v>
              </c:pt>
              <c:pt idx="73">
                <c:v>2</c:v>
              </c:pt>
              <c:pt idx="74">
                <c:v>3</c:v>
              </c:pt>
              <c:pt idx="75">
                <c:v>4</c:v>
              </c:pt>
              <c:pt idx="76">
                <c:v>5</c:v>
              </c:pt>
              <c:pt idx="77">
                <c:v>6</c:v>
              </c:pt>
              <c:pt idx="78">
                <c:v>7</c:v>
              </c:pt>
              <c:pt idx="79">
                <c:v>8</c:v>
              </c:pt>
              <c:pt idx="80">
                <c:v>9</c:v>
              </c:pt>
              <c:pt idx="81">
                <c:v>10</c:v>
              </c:pt>
              <c:pt idx="82">
                <c:v>11</c:v>
              </c:pt>
              <c:pt idx="83">
                <c:v>12</c:v>
              </c:pt>
            </c:strLit>
          </c:cat>
          <c:val>
            <c:numLit>
              <c:formatCode>#,##0.00_);[Red]\(#,##0.00\)</c:formatCode>
              <c:ptCount val="73"/>
              <c:pt idx="0">
                <c:v>99.792599999999993</c:v>
              </c:pt>
              <c:pt idx="1">
                <c:v>99.731200000000001</c:v>
              </c:pt>
              <c:pt idx="2">
                <c:v>99.682180000000002</c:v>
              </c:pt>
              <c:pt idx="3">
                <c:v>99.647440000000003</c:v>
              </c:pt>
              <c:pt idx="4">
                <c:v>99.624740000000003</c:v>
              </c:pt>
              <c:pt idx="5">
                <c:v>99.624080000000006</c:v>
              </c:pt>
              <c:pt idx="6">
                <c:v>99.649879999999996</c:v>
              </c:pt>
              <c:pt idx="7">
                <c:v>99.698179999999994</c:v>
              </c:pt>
              <c:pt idx="8">
                <c:v>99.775509999999997</c:v>
              </c:pt>
              <c:pt idx="9">
                <c:v>99.880260000000007</c:v>
              </c:pt>
              <c:pt idx="10">
                <c:v>99.993560000000002</c:v>
              </c:pt>
              <c:pt idx="11">
                <c:v>100.1067</c:v>
              </c:pt>
              <c:pt idx="12">
                <c:v>100.205</c:v>
              </c:pt>
              <c:pt idx="13">
                <c:v>100.286</c:v>
              </c:pt>
              <c:pt idx="14">
                <c:v>100.37520000000001</c:v>
              </c:pt>
              <c:pt idx="15">
                <c:v>100.45950000000001</c:v>
              </c:pt>
              <c:pt idx="16">
                <c:v>100.5248</c:v>
              </c:pt>
              <c:pt idx="17">
                <c:v>100.5697</c:v>
              </c:pt>
              <c:pt idx="18">
                <c:v>100.59180000000001</c:v>
              </c:pt>
              <c:pt idx="19">
                <c:v>100.5972</c:v>
              </c:pt>
              <c:pt idx="20">
                <c:v>100.59829999999999</c:v>
              </c:pt>
              <c:pt idx="21">
                <c:v>100.6032</c:v>
              </c:pt>
              <c:pt idx="22">
                <c:v>100.6153</c:v>
              </c:pt>
              <c:pt idx="23">
                <c:v>100.6237</c:v>
              </c:pt>
              <c:pt idx="24">
                <c:v>100.6275</c:v>
              </c:pt>
              <c:pt idx="25">
                <c:v>100.64100000000001</c:v>
              </c:pt>
              <c:pt idx="26">
                <c:v>100.6481</c:v>
              </c:pt>
              <c:pt idx="27">
                <c:v>100.66200000000001</c:v>
              </c:pt>
              <c:pt idx="28">
                <c:v>100.6716</c:v>
              </c:pt>
              <c:pt idx="29">
                <c:v>100.6621</c:v>
              </c:pt>
              <c:pt idx="30">
                <c:v>100.64019999999999</c:v>
              </c:pt>
              <c:pt idx="31">
                <c:v>100.6134</c:v>
              </c:pt>
              <c:pt idx="32">
                <c:v>100.5836</c:v>
              </c:pt>
              <c:pt idx="33">
                <c:v>100.5395</c:v>
              </c:pt>
              <c:pt idx="34">
                <c:v>100.477</c:v>
              </c:pt>
              <c:pt idx="35">
                <c:v>100.3993</c:v>
              </c:pt>
              <c:pt idx="36">
                <c:v>100.3227</c:v>
              </c:pt>
              <c:pt idx="37">
                <c:v>100.2556</c:v>
              </c:pt>
              <c:pt idx="38">
                <c:v>100.1992</c:v>
              </c:pt>
              <c:pt idx="39">
                <c:v>100.1414</c:v>
              </c:pt>
              <c:pt idx="40">
                <c:v>100.07210000000001</c:v>
              </c:pt>
              <c:pt idx="41">
                <c:v>99.981260000000006</c:v>
              </c:pt>
              <c:pt idx="42">
                <c:v>99.877939999999995</c:v>
              </c:pt>
              <c:pt idx="43">
                <c:v>99.763109999999998</c:v>
              </c:pt>
              <c:pt idx="44">
                <c:v>99.638819999999996</c:v>
              </c:pt>
              <c:pt idx="45">
                <c:v>99.500500000000002</c:v>
              </c:pt>
              <c:pt idx="46">
                <c:v>99.356870000000001</c:v>
              </c:pt>
              <c:pt idx="47">
                <c:v>99.206599999999995</c:v>
              </c:pt>
              <c:pt idx="48">
                <c:v>99.037480000000002</c:v>
              </c:pt>
              <c:pt idx="49">
                <c:v>98.842259999999996</c:v>
              </c:pt>
              <c:pt idx="50">
                <c:v>98.319789999999998</c:v>
              </c:pt>
              <c:pt idx="51">
                <c:v>97.83175</c:v>
              </c:pt>
              <c:pt idx="52">
                <c:v>97.385599999999997</c:v>
              </c:pt>
              <c:pt idx="53">
                <c:v>97.499049999999997</c:v>
              </c:pt>
              <c:pt idx="54">
                <c:v>97.992490000000004</c:v>
              </c:pt>
              <c:pt idx="55">
                <c:v>98.444329999999994</c:v>
              </c:pt>
              <c:pt idx="56">
                <c:v>98.688839999999999</c:v>
              </c:pt>
              <c:pt idx="57">
                <c:v>98.926270000000002</c:v>
              </c:pt>
              <c:pt idx="58">
                <c:v>99.196550000000002</c:v>
              </c:pt>
              <c:pt idx="59">
                <c:v>99.487849999999995</c:v>
              </c:pt>
              <c:pt idx="60">
                <c:v>99.799639999999997</c:v>
              </c:pt>
              <c:pt idx="61">
                <c:v>100.1108</c:v>
              </c:pt>
              <c:pt idx="62">
                <c:v>100.3938</c:v>
              </c:pt>
              <c:pt idx="63">
                <c:v>100.63120000000001</c:v>
              </c:pt>
              <c:pt idx="64">
                <c:v>100.7891</c:v>
              </c:pt>
              <c:pt idx="65">
                <c:v>100.8599</c:v>
              </c:pt>
              <c:pt idx="66">
                <c:v>100.85429999999999</c:v>
              </c:pt>
              <c:pt idx="67">
                <c:v>100.7966</c:v>
              </c:pt>
              <c:pt idx="68">
                <c:v>100.71259999999999</c:v>
              </c:pt>
              <c:pt idx="69">
                <c:v>100.6296</c:v>
              </c:pt>
              <c:pt idx="70">
                <c:v>100.5672</c:v>
              </c:pt>
              <c:pt idx="71">
                <c:v>100.52670000000001</c:v>
              </c:pt>
              <c:pt idx="72">
                <c:v>100.50060000000001</c:v>
              </c:pt>
            </c:numLit>
          </c:val>
          <c:smooth val="0"/>
          <c:extLst>
            <c:ext xmlns:c16="http://schemas.microsoft.com/office/drawing/2014/chart" uri="{C3380CC4-5D6E-409C-BE32-E72D297353CC}">
              <c16:uniqueId val="{00000003-4C33-4942-9190-338B836AE2C4}"/>
            </c:ext>
          </c:extLst>
        </c:ser>
        <c:ser>
          <c:idx val="2"/>
          <c:order val="2"/>
          <c:tx>
            <c:v>関西CLI</c:v>
          </c:tx>
          <c:spPr>
            <a:ln cmpd="sng">
              <a:solidFill>
                <a:schemeClr val="tx2">
                  <a:lumMod val="50000"/>
                </a:schemeClr>
              </a:solidFill>
              <a:prstDash val="dash"/>
            </a:ln>
          </c:spPr>
          <c:marker>
            <c:symbol val="none"/>
          </c:marker>
          <c:cat>
            <c:strLit>
              <c:ptCount val="84"/>
              <c:pt idx="0">
                <c:v>16_1</c:v>
              </c:pt>
              <c:pt idx="1">
                <c:v>2</c:v>
              </c:pt>
              <c:pt idx="2">
                <c:v>3</c:v>
              </c:pt>
              <c:pt idx="3">
                <c:v>4</c:v>
              </c:pt>
              <c:pt idx="4">
                <c:v>5</c:v>
              </c:pt>
              <c:pt idx="5">
                <c:v>6</c:v>
              </c:pt>
              <c:pt idx="6">
                <c:v>7</c:v>
              </c:pt>
              <c:pt idx="7">
                <c:v>8</c:v>
              </c:pt>
              <c:pt idx="8">
                <c:v>9</c:v>
              </c:pt>
              <c:pt idx="9">
                <c:v>10</c:v>
              </c:pt>
              <c:pt idx="10">
                <c:v>11</c:v>
              </c:pt>
              <c:pt idx="11">
                <c:v>12</c:v>
              </c:pt>
              <c:pt idx="12">
                <c:v>17_1</c:v>
              </c:pt>
              <c:pt idx="13">
                <c:v>2</c:v>
              </c:pt>
              <c:pt idx="14">
                <c:v>3</c:v>
              </c:pt>
              <c:pt idx="15">
                <c:v>4</c:v>
              </c:pt>
              <c:pt idx="16">
                <c:v>5</c:v>
              </c:pt>
              <c:pt idx="17">
                <c:v>6</c:v>
              </c:pt>
              <c:pt idx="18">
                <c:v>7</c:v>
              </c:pt>
              <c:pt idx="19">
                <c:v>8</c:v>
              </c:pt>
              <c:pt idx="20">
                <c:v>9</c:v>
              </c:pt>
              <c:pt idx="21">
                <c:v>10</c:v>
              </c:pt>
              <c:pt idx="22">
                <c:v>11</c:v>
              </c:pt>
              <c:pt idx="23">
                <c:v>12</c:v>
              </c:pt>
              <c:pt idx="24">
                <c:v>18_1</c:v>
              </c:pt>
              <c:pt idx="25">
                <c:v>2</c:v>
              </c:pt>
              <c:pt idx="26">
                <c:v>3</c:v>
              </c:pt>
              <c:pt idx="27">
                <c:v>4</c:v>
              </c:pt>
              <c:pt idx="28">
                <c:v>5</c:v>
              </c:pt>
              <c:pt idx="29">
                <c:v>6</c:v>
              </c:pt>
              <c:pt idx="30">
                <c:v>7</c:v>
              </c:pt>
              <c:pt idx="31">
                <c:v>8</c:v>
              </c:pt>
              <c:pt idx="32">
                <c:v>9</c:v>
              </c:pt>
              <c:pt idx="33">
                <c:v>10</c:v>
              </c:pt>
              <c:pt idx="34">
                <c:v>11</c:v>
              </c:pt>
              <c:pt idx="35">
                <c:v>12</c:v>
              </c:pt>
              <c:pt idx="36">
                <c:v>19_1</c:v>
              </c:pt>
              <c:pt idx="37">
                <c:v>2</c:v>
              </c:pt>
              <c:pt idx="38">
                <c:v>3</c:v>
              </c:pt>
              <c:pt idx="39">
                <c:v>4</c:v>
              </c:pt>
              <c:pt idx="40">
                <c:v>5</c:v>
              </c:pt>
              <c:pt idx="41">
                <c:v>6</c:v>
              </c:pt>
              <c:pt idx="42">
                <c:v>7</c:v>
              </c:pt>
              <c:pt idx="43">
                <c:v>8</c:v>
              </c:pt>
              <c:pt idx="44">
                <c:v>9</c:v>
              </c:pt>
              <c:pt idx="45">
                <c:v>10</c:v>
              </c:pt>
              <c:pt idx="46">
                <c:v>11</c:v>
              </c:pt>
              <c:pt idx="47">
                <c:v>12</c:v>
              </c:pt>
              <c:pt idx="48">
                <c:v>20_1</c:v>
              </c:pt>
              <c:pt idx="49">
                <c:v>2</c:v>
              </c:pt>
              <c:pt idx="50">
                <c:v>3</c:v>
              </c:pt>
              <c:pt idx="51">
                <c:v>4</c:v>
              </c:pt>
              <c:pt idx="52">
                <c:v>5</c:v>
              </c:pt>
              <c:pt idx="53">
                <c:v>6</c:v>
              </c:pt>
              <c:pt idx="54">
                <c:v>7</c:v>
              </c:pt>
              <c:pt idx="55">
                <c:v>8</c:v>
              </c:pt>
              <c:pt idx="56">
                <c:v>9</c:v>
              </c:pt>
              <c:pt idx="57">
                <c:v>10</c:v>
              </c:pt>
              <c:pt idx="58">
                <c:v>11</c:v>
              </c:pt>
              <c:pt idx="59">
                <c:v>12</c:v>
              </c:pt>
              <c:pt idx="60">
                <c:v>21_1</c:v>
              </c:pt>
              <c:pt idx="61">
                <c:v>2</c:v>
              </c:pt>
              <c:pt idx="62">
                <c:v>3</c:v>
              </c:pt>
              <c:pt idx="63">
                <c:v>4</c:v>
              </c:pt>
              <c:pt idx="64">
                <c:v>5</c:v>
              </c:pt>
              <c:pt idx="65">
                <c:v>6</c:v>
              </c:pt>
              <c:pt idx="66">
                <c:v>7</c:v>
              </c:pt>
              <c:pt idx="67">
                <c:v>8</c:v>
              </c:pt>
              <c:pt idx="68">
                <c:v>9</c:v>
              </c:pt>
              <c:pt idx="69">
                <c:v>10</c:v>
              </c:pt>
              <c:pt idx="70">
                <c:v>11</c:v>
              </c:pt>
              <c:pt idx="71">
                <c:v>12</c:v>
              </c:pt>
              <c:pt idx="72">
                <c:v>22_1</c:v>
              </c:pt>
              <c:pt idx="73">
                <c:v>2</c:v>
              </c:pt>
              <c:pt idx="74">
                <c:v>3</c:v>
              </c:pt>
              <c:pt idx="75">
                <c:v>4</c:v>
              </c:pt>
              <c:pt idx="76">
                <c:v>5</c:v>
              </c:pt>
              <c:pt idx="77">
                <c:v>6</c:v>
              </c:pt>
              <c:pt idx="78">
                <c:v>7</c:v>
              </c:pt>
              <c:pt idx="79">
                <c:v>8</c:v>
              </c:pt>
              <c:pt idx="80">
                <c:v>9</c:v>
              </c:pt>
              <c:pt idx="81">
                <c:v>10</c:v>
              </c:pt>
              <c:pt idx="82">
                <c:v>11</c:v>
              </c:pt>
              <c:pt idx="83">
                <c:v>12</c:v>
              </c:pt>
            </c:strLit>
          </c:cat>
          <c:val>
            <c:numLit>
              <c:formatCode>#,##0.00_);[Red]\(#,##0.00\)</c:formatCode>
              <c:ptCount val="72"/>
              <c:pt idx="0">
                <c:v>99.073204131553652</c:v>
              </c:pt>
              <c:pt idx="1">
                <c:v>99.11844661508691</c:v>
              </c:pt>
              <c:pt idx="2">
                <c:v>99.21088656205346</c:v>
              </c:pt>
              <c:pt idx="3">
                <c:v>99.305871442175359</c:v>
              </c:pt>
              <c:pt idx="4">
                <c:v>99.386858750415996</c:v>
              </c:pt>
              <c:pt idx="5">
                <c:v>99.478647201008954</c:v>
              </c:pt>
              <c:pt idx="6">
                <c:v>99.581972068209723</c:v>
              </c:pt>
              <c:pt idx="7">
                <c:v>99.704333830623924</c:v>
              </c:pt>
              <c:pt idx="8">
                <c:v>99.825268020254995</c:v>
              </c:pt>
              <c:pt idx="9">
                <c:v>99.951199383090412</c:v>
              </c:pt>
              <c:pt idx="10">
                <c:v>100.10074865697176</c:v>
              </c:pt>
              <c:pt idx="11">
                <c:v>100.24121817984414</c:v>
              </c:pt>
              <c:pt idx="12">
                <c:v>100.36947461758233</c:v>
              </c:pt>
              <c:pt idx="13">
                <c:v>100.49496883947563</c:v>
              </c:pt>
              <c:pt idx="14">
                <c:v>100.63476026243957</c:v>
              </c:pt>
              <c:pt idx="15">
                <c:v>100.79564787594167</c:v>
              </c:pt>
              <c:pt idx="16">
                <c:v>100.96120789831305</c:v>
              </c:pt>
              <c:pt idx="17">
                <c:v>101.08863085111426</c:v>
              </c:pt>
              <c:pt idx="18">
                <c:v>101.15397204861986</c:v>
              </c:pt>
              <c:pt idx="19">
                <c:v>101.18605381768985</c:v>
              </c:pt>
              <c:pt idx="20">
                <c:v>101.18088111580589</c:v>
              </c:pt>
              <c:pt idx="21">
                <c:v>101.16659145992038</c:v>
              </c:pt>
              <c:pt idx="22">
                <c:v>101.15295652883259</c:v>
              </c:pt>
              <c:pt idx="23">
                <c:v>101.13736580750964</c:v>
              </c:pt>
              <c:pt idx="24">
                <c:v>101.11033320678463</c:v>
              </c:pt>
              <c:pt idx="25">
                <c:v>101.1266284195777</c:v>
              </c:pt>
              <c:pt idx="26">
                <c:v>101.18422976713144</c:v>
              </c:pt>
              <c:pt idx="27">
                <c:v>101.25651615919698</c:v>
              </c:pt>
              <c:pt idx="28">
                <c:v>101.33654331463413</c:v>
              </c:pt>
              <c:pt idx="29">
                <c:v>101.4091126955511</c:v>
              </c:pt>
              <c:pt idx="30">
                <c:v>101.50431833708151</c:v>
              </c:pt>
              <c:pt idx="31">
                <c:v>101.60808741564311</c:v>
              </c:pt>
              <c:pt idx="32">
                <c:v>101.69621022465915</c:v>
              </c:pt>
              <c:pt idx="33">
                <c:v>101.78536087823434</c:v>
              </c:pt>
              <c:pt idx="34">
                <c:v>101.76788719227891</c:v>
              </c:pt>
              <c:pt idx="35">
                <c:v>101.64326198524094</c:v>
              </c:pt>
              <c:pt idx="36">
                <c:v>101.47351515936629</c:v>
              </c:pt>
              <c:pt idx="37">
                <c:v>101.29050340490123</c:v>
              </c:pt>
              <c:pt idx="38">
                <c:v>101.11910730291457</c:v>
              </c:pt>
              <c:pt idx="39">
                <c:v>101.01825320583534</c:v>
              </c:pt>
              <c:pt idx="40">
                <c:v>100.95922750990435</c:v>
              </c:pt>
              <c:pt idx="41">
                <c:v>100.94159649116295</c:v>
              </c:pt>
              <c:pt idx="42">
                <c:v>100.93336420518453</c:v>
              </c:pt>
              <c:pt idx="43">
                <c:v>100.88606106018088</c:v>
              </c:pt>
              <c:pt idx="44">
                <c:v>100.79256386142255</c:v>
              </c:pt>
              <c:pt idx="45">
                <c:v>100.59743915896017</c:v>
              </c:pt>
              <c:pt idx="46">
                <c:v>100.32016260290786</c:v>
              </c:pt>
              <c:pt idx="47">
                <c:v>99.967766435017026</c:v>
              </c:pt>
              <c:pt idx="48">
                <c:v>99.510887987438096</c:v>
              </c:pt>
              <c:pt idx="49">
                <c:v>98.961414147600593</c:v>
              </c:pt>
              <c:pt idx="50">
                <c:v>98.339746979422358</c:v>
              </c:pt>
              <c:pt idx="51">
                <c:v>97.719729897970751</c:v>
              </c:pt>
              <c:pt idx="52">
                <c:v>97.268813944596516</c:v>
              </c:pt>
              <c:pt idx="53">
                <c:v>97.122624074460546</c:v>
              </c:pt>
              <c:pt idx="54">
                <c:v>97.24098690863697</c:v>
              </c:pt>
              <c:pt idx="55">
                <c:v>97.550509281898528</c:v>
              </c:pt>
              <c:pt idx="56">
                <c:v>98.002468560745228</c:v>
              </c:pt>
              <c:pt idx="57">
                <c:v>98.494272651425192</c:v>
              </c:pt>
              <c:pt idx="58">
                <c:v>98.969141715372075</c:v>
              </c:pt>
              <c:pt idx="59">
                <c:v>99.42159170622503</c:v>
              </c:pt>
              <c:pt idx="60">
                <c:v>99.806060166872854</c:v>
              </c:pt>
              <c:pt idx="61">
                <c:v>100.09850954652413</c:v>
              </c:pt>
              <c:pt idx="62">
                <c:v>100.31509422139214</c:v>
              </c:pt>
              <c:pt idx="63">
                <c:v>100.42813437874892</c:v>
              </c:pt>
              <c:pt idx="64">
                <c:v>100.44104943163681</c:v>
              </c:pt>
              <c:pt idx="65">
                <c:v>100.39539521131691</c:v>
              </c:pt>
              <c:pt idx="66">
                <c:v>100.26802708681585</c:v>
              </c:pt>
              <c:pt idx="67">
                <c:v>100.09375489626518</c:v>
              </c:pt>
              <c:pt idx="68">
                <c:v>99.904287659387279</c:v>
              </c:pt>
              <c:pt idx="69">
                <c:v>99.735730197391277</c:v>
              </c:pt>
              <c:pt idx="70">
                <c:v>99.598818498642231</c:v>
              </c:pt>
              <c:pt idx="71">
                <c:v>99.461354399971228</c:v>
              </c:pt>
            </c:numLit>
          </c:val>
          <c:smooth val="0"/>
          <c:extLst>
            <c:ext xmlns:c16="http://schemas.microsoft.com/office/drawing/2014/chart" uri="{C3380CC4-5D6E-409C-BE32-E72D297353CC}">
              <c16:uniqueId val="{00000004-4C33-4942-9190-338B836AE2C4}"/>
            </c:ext>
          </c:extLst>
        </c:ser>
        <c:dLbls>
          <c:showLegendKey val="0"/>
          <c:showVal val="0"/>
          <c:showCatName val="0"/>
          <c:showSerName val="0"/>
          <c:showPercent val="0"/>
          <c:showBubbleSize val="0"/>
        </c:dLbls>
        <c:smooth val="0"/>
        <c:axId val="177429504"/>
        <c:axId val="177443584"/>
      </c:lineChart>
      <c:catAx>
        <c:axId val="177429504"/>
        <c:scaling>
          <c:orientation val="minMax"/>
        </c:scaling>
        <c:delete val="0"/>
        <c:axPos val="b"/>
        <c:numFmt formatCode="General" sourceLinked="0"/>
        <c:majorTickMark val="out"/>
        <c:minorTickMark val="none"/>
        <c:tickLblPos val="nextTo"/>
        <c:txPr>
          <a:bodyPr/>
          <a:lstStyle/>
          <a:p>
            <a:pPr>
              <a:defRPr sz="900"/>
            </a:pPr>
            <a:endParaRPr lang="ja-JP"/>
          </a:p>
        </c:txPr>
        <c:crossAx val="177443584"/>
        <c:crosses val="autoZero"/>
        <c:auto val="1"/>
        <c:lblAlgn val="ctr"/>
        <c:lblOffset val="100"/>
        <c:noMultiLvlLbl val="0"/>
      </c:catAx>
      <c:valAx>
        <c:axId val="177443584"/>
        <c:scaling>
          <c:orientation val="minMax"/>
        </c:scaling>
        <c:delete val="0"/>
        <c:axPos val="l"/>
        <c:majorGridlines/>
        <c:numFmt formatCode="#,##0.00_);[Red]\(#,##0.00\)" sourceLinked="1"/>
        <c:majorTickMark val="out"/>
        <c:minorTickMark val="none"/>
        <c:tickLblPos val="nextTo"/>
        <c:crossAx val="177429504"/>
        <c:crosses val="autoZero"/>
        <c:crossBetween val="between"/>
      </c:valAx>
      <c:spPr>
        <a:ln>
          <a:solidFill>
            <a:schemeClr val="tx2">
              <a:lumMod val="60000"/>
              <a:lumOff val="40000"/>
            </a:schemeClr>
          </a:solidFill>
          <a:prstDash val="sysDot"/>
        </a:ln>
      </c:spPr>
    </c:plotArea>
    <c:legend>
      <c:legendPos val="r"/>
      <c:layout>
        <c:manualLayout>
          <c:xMode val="edge"/>
          <c:yMode val="edge"/>
          <c:x val="0.40747496915106135"/>
          <c:y val="8.2600826316268833E-2"/>
          <c:w val="0.5557715852134103"/>
          <c:h val="8.0962103711799446E-2"/>
        </c:manualLayout>
      </c:layout>
      <c:overlay val="0"/>
    </c:legend>
    <c:plotVisOnly val="1"/>
    <c:dispBlanksAs val="gap"/>
    <c:showDLblsOverMax val="0"/>
  </c:chart>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4" Type="http://schemas.openxmlformats.org/officeDocument/2006/relationships/image" Target="../media/image19.emf"/></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19</xdr:col>
      <xdr:colOff>500061</xdr:colOff>
      <xdr:row>370</xdr:row>
      <xdr:rowOff>76200</xdr:rowOff>
    </xdr:from>
    <xdr:to>
      <xdr:col>27</xdr:col>
      <xdr:colOff>657224</xdr:colOff>
      <xdr:row>385</xdr:row>
      <xdr:rowOff>95250</xdr:rowOff>
    </xdr:to>
    <xdr:graphicFrame macro="">
      <xdr:nvGraphicFramePr>
        <xdr:cNvPr id="2" name="グラフ 1">
          <a:extLst>
            <a:ext uri="{FF2B5EF4-FFF2-40B4-BE49-F238E27FC236}">
              <a16:creationId xmlns:a16="http://schemas.microsoft.com/office/drawing/2014/main" id="{13617907-F144-48DD-8156-83E0391271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0.84977</cdr:x>
      <cdr:y>0.90988</cdr:y>
    </cdr:from>
    <cdr:to>
      <cdr:x>1</cdr:x>
      <cdr:y>1</cdr:y>
    </cdr:to>
    <cdr:sp macro="" textlink="">
      <cdr:nvSpPr>
        <cdr:cNvPr id="2" name="テキスト ボックス 1"/>
        <cdr:cNvSpPr txBox="1"/>
      </cdr:nvSpPr>
      <cdr:spPr>
        <a:xfrm xmlns:a="http://schemas.openxmlformats.org/drawingml/2006/main">
          <a:off x="5172070" y="2981324"/>
          <a:ext cx="9144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0.94793</cdr:x>
      <cdr:y>0.91483</cdr:y>
    </cdr:from>
    <cdr:to>
      <cdr:x>0.9978</cdr:x>
      <cdr:y>0.97814</cdr:y>
    </cdr:to>
    <cdr:sp macro="" textlink="">
      <cdr:nvSpPr>
        <cdr:cNvPr id="3" name="テキスト ボックス 2"/>
        <cdr:cNvSpPr txBox="1"/>
      </cdr:nvSpPr>
      <cdr:spPr>
        <a:xfrm xmlns:a="http://schemas.openxmlformats.org/drawingml/2006/main">
          <a:off x="5895975" y="2762251"/>
          <a:ext cx="310166" cy="1911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年月</a:t>
          </a:r>
        </a:p>
      </cdr:txBody>
    </cdr:sp>
  </cdr:relSizeAnchor>
  <cdr:relSizeAnchor xmlns:cdr="http://schemas.openxmlformats.org/drawingml/2006/chartDrawing">
    <cdr:from>
      <cdr:x>0.15773</cdr:x>
      <cdr:y>0.00946</cdr:y>
    </cdr:from>
    <cdr:to>
      <cdr:x>0.61603</cdr:x>
      <cdr:y>0.09779</cdr:y>
    </cdr:to>
    <cdr:sp macro="" textlink="">
      <cdr:nvSpPr>
        <cdr:cNvPr id="4" name="テキスト ボックス 3"/>
        <cdr:cNvSpPr txBox="1"/>
      </cdr:nvSpPr>
      <cdr:spPr>
        <a:xfrm xmlns:a="http://schemas.openxmlformats.org/drawingml/2006/main">
          <a:off x="981053" y="28576"/>
          <a:ext cx="2850546"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景気先行指数（ＣＬＩ）の推移（兵庫県・全国）</a:t>
          </a:r>
        </a:p>
      </cdr:txBody>
    </cdr:sp>
  </cdr:relSizeAnchor>
  <cdr:relSizeAnchor xmlns:cdr="http://schemas.openxmlformats.org/drawingml/2006/chartDrawing">
    <cdr:from>
      <cdr:x>0.06103</cdr:x>
      <cdr:y>0.02326</cdr:y>
    </cdr:from>
    <cdr:to>
      <cdr:x>0.21127</cdr:x>
      <cdr:y>0.09884</cdr:y>
    </cdr:to>
    <cdr:sp macro="" textlink="">
      <cdr:nvSpPr>
        <cdr:cNvPr id="5" name="テキスト ボックス 4"/>
        <cdr:cNvSpPr txBox="1"/>
      </cdr:nvSpPr>
      <cdr:spPr>
        <a:xfrm xmlns:a="http://schemas.openxmlformats.org/drawingml/2006/main">
          <a:off x="371470" y="76200"/>
          <a:ext cx="914400"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0.00763</cdr:x>
      <cdr:y>0.02035</cdr:y>
    </cdr:from>
    <cdr:to>
      <cdr:x>0.22066</cdr:x>
      <cdr:y>0.10465</cdr:y>
    </cdr:to>
    <cdr:sp macro="" textlink="">
      <cdr:nvSpPr>
        <cdr:cNvPr id="6" name="テキスト ボックス 5"/>
        <cdr:cNvSpPr txBox="1"/>
      </cdr:nvSpPr>
      <cdr:spPr>
        <a:xfrm xmlns:a="http://schemas.openxmlformats.org/drawingml/2006/main">
          <a:off x="47625" y="60088"/>
          <a:ext cx="1329045" cy="2489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t>2010</a:t>
          </a:r>
          <a:r>
            <a:rPr lang="ja-JP" altLang="en-US" sz="1100"/>
            <a:t>年</a:t>
          </a:r>
          <a:r>
            <a:rPr lang="en-US" altLang="ja-JP" sz="1100"/>
            <a:t>=100</a:t>
          </a:r>
          <a:endParaRPr lang="ja-JP" altLang="en-US" sz="1100"/>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21</xdr:col>
      <xdr:colOff>0</xdr:colOff>
      <xdr:row>11</xdr:row>
      <xdr:rowOff>0</xdr:rowOff>
    </xdr:from>
    <xdr:to>
      <xdr:col>30</xdr:col>
      <xdr:colOff>0</xdr:colOff>
      <xdr:row>31</xdr:row>
      <xdr:rowOff>9525</xdr:rowOff>
    </xdr:to>
    <xdr:pic>
      <xdr:nvPicPr>
        <xdr:cNvPr id="2" name="図 1">
          <a:extLst>
            <a:ext uri="{FF2B5EF4-FFF2-40B4-BE49-F238E27FC236}">
              <a16:creationId xmlns:a16="http://schemas.microsoft.com/office/drawing/2014/main" id="{C25B21D4-79C7-44D5-ABBE-000FC1C075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11350" y="2076450"/>
          <a:ext cx="648652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161925</xdr:colOff>
      <xdr:row>57</xdr:row>
      <xdr:rowOff>85725</xdr:rowOff>
    </xdr:from>
    <xdr:to>
      <xdr:col>27</xdr:col>
      <xdr:colOff>581025</xdr:colOff>
      <xdr:row>73</xdr:row>
      <xdr:rowOff>95250</xdr:rowOff>
    </xdr:to>
    <xdr:pic>
      <xdr:nvPicPr>
        <xdr:cNvPr id="3" name="図 2">
          <a:extLst>
            <a:ext uri="{FF2B5EF4-FFF2-40B4-BE49-F238E27FC236}">
              <a16:creationId xmlns:a16="http://schemas.microsoft.com/office/drawing/2014/main" id="{5124701F-58D6-41B7-92A0-36E9935DF5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73275" y="10048875"/>
          <a:ext cx="4848225"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266700</xdr:colOff>
      <xdr:row>75</xdr:row>
      <xdr:rowOff>0</xdr:rowOff>
    </xdr:from>
    <xdr:to>
      <xdr:col>28</xdr:col>
      <xdr:colOff>0</xdr:colOff>
      <xdr:row>91</xdr:row>
      <xdr:rowOff>9525</xdr:rowOff>
    </xdr:to>
    <xdr:pic>
      <xdr:nvPicPr>
        <xdr:cNvPr id="4" name="図 3">
          <a:extLst>
            <a:ext uri="{FF2B5EF4-FFF2-40B4-BE49-F238E27FC236}">
              <a16:creationId xmlns:a16="http://schemas.microsoft.com/office/drawing/2014/main" id="{CA7C4448-6BAC-4C69-A188-995AE045B6C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78050" y="13049250"/>
          <a:ext cx="4848225"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40</xdr:row>
      <xdr:rowOff>0</xdr:rowOff>
    </xdr:from>
    <xdr:to>
      <xdr:col>28</xdr:col>
      <xdr:colOff>76200</xdr:colOff>
      <xdr:row>56</xdr:row>
      <xdr:rowOff>66675</xdr:rowOff>
    </xdr:to>
    <xdr:pic>
      <xdr:nvPicPr>
        <xdr:cNvPr id="5" name="図 4">
          <a:extLst>
            <a:ext uri="{FF2B5EF4-FFF2-40B4-BE49-F238E27FC236}">
              <a16:creationId xmlns:a16="http://schemas.microsoft.com/office/drawing/2014/main" id="{FDA0C53B-2D30-4F8D-956C-41E8AF74087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611350" y="7048500"/>
          <a:ext cx="5191125"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432436</xdr:colOff>
      <xdr:row>567</xdr:row>
      <xdr:rowOff>95250</xdr:rowOff>
    </xdr:from>
    <xdr:to>
      <xdr:col>15</xdr:col>
      <xdr:colOff>358758</xdr:colOff>
      <xdr:row>567</xdr:row>
      <xdr:rowOff>95250</xdr:rowOff>
    </xdr:to>
    <xdr:sp macro="" textlink="">
      <xdr:nvSpPr>
        <xdr:cNvPr id="9" name="正方形/長方形 8">
          <a:extLst>
            <a:ext uri="{FF2B5EF4-FFF2-40B4-BE49-F238E27FC236}">
              <a16:creationId xmlns:a16="http://schemas.microsoft.com/office/drawing/2014/main" id="{568B4252-7CF2-4E02-BDC0-831F0FEDA4B6}"/>
            </a:ext>
          </a:extLst>
        </xdr:cNvPr>
        <xdr:cNvSpPr/>
      </xdr:nvSpPr>
      <xdr:spPr bwMode="auto">
        <a:xfrm>
          <a:off x="9862186" y="96793050"/>
          <a:ext cx="1488422"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　</a:t>
          </a:r>
          <a:r>
            <a:rPr kumimoji="1" lang="ja-JP" altLang="en-US" sz="1000"/>
            <a:t>他指標と比較して２か月遅れでの公表のため予測値を２か月分算出して原系列欄に仮入力し、発表されたら修正する。当月予測値の計算方法は前月予測値</a:t>
          </a:r>
          <a:r>
            <a:rPr kumimoji="1" lang="en-US" altLang="ja-JP" sz="1000"/>
            <a:t>×</a:t>
          </a:r>
          <a:r>
            <a:rPr kumimoji="1" lang="ja-JP" altLang="en-US" sz="1000"/>
            <a:t>前月７か月移動平均値</a:t>
          </a:r>
          <a:r>
            <a:rPr kumimoji="1" lang="en-US" altLang="ja-JP" sz="1000"/>
            <a:t>÷</a:t>
          </a:r>
          <a:r>
            <a:rPr kumimoji="1" lang="ja-JP" altLang="en-US" sz="1000"/>
            <a:t>前々月７か月移動平均値</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0</xdr:colOff>
      <xdr:row>400</xdr:row>
      <xdr:rowOff>66675</xdr:rowOff>
    </xdr:from>
    <xdr:to>
      <xdr:col>29</xdr:col>
      <xdr:colOff>3180</xdr:colOff>
      <xdr:row>409</xdr:row>
      <xdr:rowOff>104775</xdr:rowOff>
    </xdr:to>
    <xdr:sp macro="" textlink="">
      <xdr:nvSpPr>
        <xdr:cNvPr id="2" name="Rectangle 60">
          <a:extLst>
            <a:ext uri="{FF2B5EF4-FFF2-40B4-BE49-F238E27FC236}">
              <a16:creationId xmlns:a16="http://schemas.microsoft.com/office/drawing/2014/main" id="{7A6A9F6F-CE12-4ED6-9A47-FF8DD74BA0EA}"/>
            </a:ext>
          </a:extLst>
        </xdr:cNvPr>
        <xdr:cNvSpPr>
          <a:spLocks noChangeArrowheads="1"/>
        </xdr:cNvSpPr>
      </xdr:nvSpPr>
      <xdr:spPr bwMode="auto">
        <a:xfrm>
          <a:off x="13801725" y="57216675"/>
          <a:ext cx="4352925" cy="1323975"/>
        </a:xfrm>
        <a:prstGeom prst="rect">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900"/>
            </a:lnSpc>
            <a:defRPr sz="1000"/>
          </a:pPr>
          <a:r>
            <a:rPr lang="ja-JP" altLang="en-US" sz="900" b="0" i="0" u="none" strike="noStrike" baseline="0">
              <a:solidFill>
                <a:srgbClr val="000000"/>
              </a:solidFill>
              <a:latin typeface="ＭＳ Ｐゴシック"/>
              <a:ea typeface="ＭＳ Ｐゴシック"/>
            </a:rPr>
            <a:t>H21.7.7</a:t>
          </a:r>
        </a:p>
        <a:p>
          <a:pPr algn="l" rtl="0">
            <a:lnSpc>
              <a:spcPts val="900"/>
            </a:lnSpc>
            <a:defRPr sz="1000"/>
          </a:pPr>
          <a:r>
            <a:rPr lang="ja-JP" altLang="en-US" sz="900" b="0" i="0" u="none" strike="noStrike" baseline="0">
              <a:solidFill>
                <a:srgbClr val="000000"/>
              </a:solidFill>
              <a:latin typeface="ＭＳ Ｐゴシック"/>
              <a:ea typeface="ＭＳ Ｐゴシック"/>
            </a:rPr>
            <a:t>平成20年10月１日以降開始事業年度の法人に対して、法人事業税の税率が変更され、地方法人特別税が導入された。</a:t>
          </a:r>
        </a:p>
        <a:p>
          <a:pPr algn="l" rtl="0">
            <a:lnSpc>
              <a:spcPts val="900"/>
            </a:lnSpc>
            <a:defRPr sz="1000"/>
          </a:pPr>
          <a:r>
            <a:rPr lang="ja-JP" altLang="en-US" sz="900" b="0" i="0" u="none" strike="noStrike" baseline="0">
              <a:solidFill>
                <a:srgbClr val="000000"/>
              </a:solidFill>
              <a:latin typeface="ＭＳ Ｐゴシック"/>
              <a:ea typeface="ＭＳ Ｐゴシック"/>
            </a:rPr>
            <a:t>法人事業税と地方法人特別税を合算した金額が、これまでの法人事業税調定額に相当する金額である。このため、合算した金額を指標として採用する。</a:t>
          </a:r>
        </a:p>
        <a:p>
          <a:pPr algn="l" rtl="0">
            <a:lnSpc>
              <a:spcPts val="1000"/>
            </a:lnSpc>
            <a:defRPr sz="1000"/>
          </a:pPr>
          <a:r>
            <a:rPr lang="ja-JP" altLang="en-US" sz="900" b="0" i="0" u="none" strike="noStrike" baseline="0">
              <a:solidFill>
                <a:srgbClr val="000000"/>
              </a:solidFill>
              <a:latin typeface="ＭＳ Ｐゴシック"/>
              <a:ea typeface="ＭＳ Ｐゴシック"/>
            </a:rPr>
            <a:t>なお、申告が本格化するのは平成21年5月調定分（9月決算法人の予定申告分）からとなる。</a:t>
          </a:r>
        </a:p>
        <a:p>
          <a:pPr algn="l" rtl="0">
            <a:lnSpc>
              <a:spcPts val="900"/>
            </a:lnSpc>
            <a:defRPr sz="1000"/>
          </a:pPr>
          <a:r>
            <a:rPr lang="ja-JP" altLang="en-US" sz="900" b="0" i="0" u="none" strike="noStrike" baseline="0">
              <a:solidFill>
                <a:srgbClr val="000000"/>
              </a:solidFill>
              <a:latin typeface="ＭＳ Ｐゴシック"/>
              <a:ea typeface="ＭＳ Ｐゴシック"/>
            </a:rPr>
            <a:t>5月調定分以前のものについては、事業年度が通常と異なるような法人のみの申告（決算期変更、新規設立、解散等）となるため、金額的にもかなり少ない調定額となっている。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349250</xdr:colOff>
      <xdr:row>76</xdr:row>
      <xdr:rowOff>79375</xdr:rowOff>
    </xdr:from>
    <xdr:to>
      <xdr:col>13</xdr:col>
      <xdr:colOff>606486</xdr:colOff>
      <xdr:row>77</xdr:row>
      <xdr:rowOff>79375</xdr:rowOff>
    </xdr:to>
    <xdr:sp macro="" textlink="">
      <xdr:nvSpPr>
        <xdr:cNvPr id="11303" name="Text Box 39">
          <a:extLst>
            <a:ext uri="{FF2B5EF4-FFF2-40B4-BE49-F238E27FC236}">
              <a16:creationId xmlns:a16="http://schemas.microsoft.com/office/drawing/2014/main" id="{0B2F518E-1CF7-4D36-8ECD-90B5A9B6F790}"/>
            </a:ext>
          </a:extLst>
        </xdr:cNvPr>
        <xdr:cNvSpPr txBox="1">
          <a:spLocks noChangeArrowheads="1"/>
        </xdr:cNvSpPr>
      </xdr:nvSpPr>
      <xdr:spPr bwMode="auto">
        <a:xfrm>
          <a:off x="6448425" y="13392150"/>
          <a:ext cx="2962275" cy="1714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明朝"/>
              <a:ea typeface="ＭＳ 明朝"/>
            </a:rPr>
            <a:t>    【</a:t>
          </a:r>
          <a:r>
            <a:rPr lang="ja-JP" altLang="en-US" sz="900" b="0" i="0" strike="noStrike">
              <a:solidFill>
                <a:srgbClr val="000000"/>
              </a:solidFill>
              <a:latin typeface="ＭＳ 明朝"/>
              <a:ea typeface="ＭＳ 明朝"/>
            </a:rPr>
            <a:t>注</a:t>
          </a:r>
          <a:r>
            <a:rPr lang="en-US" altLang="ja-JP" sz="900" b="0" i="0" strike="noStrike">
              <a:solidFill>
                <a:srgbClr val="000000"/>
              </a:solidFill>
              <a:latin typeface="ＭＳ 明朝"/>
              <a:ea typeface="ＭＳ 明朝"/>
            </a:rPr>
            <a:t>】</a:t>
          </a:r>
          <a:r>
            <a:rPr lang="ja-JP" altLang="en-US" sz="900" b="0" i="0" strike="noStrike">
              <a:solidFill>
                <a:srgbClr val="000000"/>
              </a:solidFill>
              <a:latin typeface="ＭＳ 明朝"/>
              <a:ea typeface="ＭＳ 明朝"/>
            </a:rPr>
            <a:t>　      部分は景気後退期を示す。</a:t>
          </a:r>
        </a:p>
      </xdr:txBody>
    </xdr:sp>
    <xdr:clientData/>
  </xdr:twoCellAnchor>
  <xdr:twoCellAnchor>
    <xdr:from>
      <xdr:col>13</xdr:col>
      <xdr:colOff>38100</xdr:colOff>
      <xdr:row>71</xdr:row>
      <xdr:rowOff>38100</xdr:rowOff>
    </xdr:from>
    <xdr:to>
      <xdr:col>13</xdr:col>
      <xdr:colOff>514350</xdr:colOff>
      <xdr:row>72</xdr:row>
      <xdr:rowOff>156127</xdr:rowOff>
    </xdr:to>
    <xdr:sp macro="" textlink="">
      <xdr:nvSpPr>
        <xdr:cNvPr id="11307" name="Text Box 43">
          <a:extLst>
            <a:ext uri="{FF2B5EF4-FFF2-40B4-BE49-F238E27FC236}">
              <a16:creationId xmlns:a16="http://schemas.microsoft.com/office/drawing/2014/main" id="{48FC2F66-7470-46B6-ADC5-DAEE0BA7CD94}"/>
            </a:ext>
          </a:extLst>
        </xdr:cNvPr>
        <xdr:cNvSpPr txBox="1">
          <a:spLocks noChangeArrowheads="1"/>
        </xdr:cNvSpPr>
      </xdr:nvSpPr>
      <xdr:spPr bwMode="auto">
        <a:xfrm>
          <a:off x="8829675" y="12671425"/>
          <a:ext cx="476250" cy="27325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明朝"/>
              <a:ea typeface="ＭＳ 明朝"/>
            </a:rPr>
            <a:t>(</a:t>
          </a:r>
          <a:r>
            <a:rPr lang="ja-JP" altLang="en-US" sz="1100" b="0" i="0" strike="noStrike">
              <a:solidFill>
                <a:srgbClr val="000000"/>
              </a:solidFill>
              <a:latin typeface="ＭＳ 明朝"/>
              <a:ea typeface="ＭＳ 明朝"/>
            </a:rPr>
            <a:t>年</a:t>
          </a:r>
          <a:r>
            <a:rPr lang="en-US" altLang="ja-JP" sz="1100" b="0" i="0" strike="noStrike">
              <a:solidFill>
                <a:srgbClr val="000000"/>
              </a:solidFill>
              <a:latin typeface="ＭＳ 明朝"/>
              <a:ea typeface="ＭＳ 明朝"/>
            </a:rPr>
            <a:t>)</a:t>
          </a:r>
        </a:p>
      </xdr:txBody>
    </xdr:sp>
    <xdr:clientData/>
  </xdr:twoCellAnchor>
  <xdr:twoCellAnchor>
    <xdr:from>
      <xdr:col>13</xdr:col>
      <xdr:colOff>3175</xdr:colOff>
      <xdr:row>48</xdr:row>
      <xdr:rowOff>98425</xdr:rowOff>
    </xdr:from>
    <xdr:to>
      <xdr:col>13</xdr:col>
      <xdr:colOff>414866</xdr:colOff>
      <xdr:row>50</xdr:row>
      <xdr:rowOff>34384</xdr:rowOff>
    </xdr:to>
    <xdr:sp macro="" textlink="">
      <xdr:nvSpPr>
        <xdr:cNvPr id="11308" name="Text Box 44">
          <a:extLst>
            <a:ext uri="{FF2B5EF4-FFF2-40B4-BE49-F238E27FC236}">
              <a16:creationId xmlns:a16="http://schemas.microsoft.com/office/drawing/2014/main" id="{002A9706-8316-45E0-8474-1EA7CCA10209}"/>
            </a:ext>
          </a:extLst>
        </xdr:cNvPr>
        <xdr:cNvSpPr txBox="1">
          <a:spLocks noChangeArrowheads="1"/>
        </xdr:cNvSpPr>
      </xdr:nvSpPr>
      <xdr:spPr bwMode="auto">
        <a:xfrm>
          <a:off x="8743950" y="8658225"/>
          <a:ext cx="409575" cy="2667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明朝"/>
              <a:ea typeface="ＭＳ 明朝"/>
            </a:rPr>
            <a:t>(</a:t>
          </a:r>
          <a:r>
            <a:rPr lang="ja-JP" altLang="en-US" sz="1100" b="0" i="0" strike="noStrike">
              <a:solidFill>
                <a:srgbClr val="000000"/>
              </a:solidFill>
              <a:latin typeface="ＭＳ 明朝"/>
              <a:ea typeface="ＭＳ 明朝"/>
            </a:rPr>
            <a:t>年</a:t>
          </a:r>
          <a:r>
            <a:rPr lang="en-US" altLang="ja-JP" sz="1100" b="0" i="0" strike="noStrike">
              <a:solidFill>
                <a:srgbClr val="000000"/>
              </a:solidFill>
              <a:latin typeface="ＭＳ 明朝"/>
              <a:ea typeface="ＭＳ 明朝"/>
            </a:rPr>
            <a:t>)</a:t>
          </a:r>
        </a:p>
      </xdr:txBody>
    </xdr:sp>
    <xdr:clientData/>
  </xdr:twoCellAnchor>
  <xdr:twoCellAnchor>
    <xdr:from>
      <xdr:col>12</xdr:col>
      <xdr:colOff>660400</xdr:colOff>
      <xdr:row>23</xdr:row>
      <xdr:rowOff>22225</xdr:rowOff>
    </xdr:from>
    <xdr:to>
      <xdr:col>13</xdr:col>
      <xdr:colOff>369027</xdr:colOff>
      <xdr:row>24</xdr:row>
      <xdr:rowOff>41340</xdr:rowOff>
    </xdr:to>
    <xdr:sp macro="" textlink="">
      <xdr:nvSpPr>
        <xdr:cNvPr id="11309" name="Text Box 45">
          <a:extLst>
            <a:ext uri="{FF2B5EF4-FFF2-40B4-BE49-F238E27FC236}">
              <a16:creationId xmlns:a16="http://schemas.microsoft.com/office/drawing/2014/main" id="{9E1B5A96-591D-4761-B3F5-3FFAE85593AD}"/>
            </a:ext>
          </a:extLst>
        </xdr:cNvPr>
        <xdr:cNvSpPr txBox="1">
          <a:spLocks noChangeArrowheads="1"/>
        </xdr:cNvSpPr>
      </xdr:nvSpPr>
      <xdr:spPr bwMode="auto">
        <a:xfrm>
          <a:off x="8782050" y="4298950"/>
          <a:ext cx="390525" cy="19670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明朝"/>
              <a:ea typeface="ＭＳ 明朝"/>
            </a:rPr>
            <a:t>(</a:t>
          </a:r>
          <a:r>
            <a:rPr lang="ja-JP" altLang="en-US" sz="1100" b="0" i="0" strike="noStrike">
              <a:solidFill>
                <a:srgbClr val="000000"/>
              </a:solidFill>
              <a:latin typeface="ＭＳ 明朝"/>
              <a:ea typeface="ＭＳ 明朝"/>
            </a:rPr>
            <a:t>年</a:t>
          </a:r>
          <a:r>
            <a:rPr lang="en-US" altLang="ja-JP" sz="1100" b="0" i="0" strike="noStrike">
              <a:solidFill>
                <a:srgbClr val="000000"/>
              </a:solidFill>
              <a:latin typeface="ＭＳ 明朝"/>
              <a:ea typeface="ＭＳ 明朝"/>
            </a:rPr>
            <a:t>)</a:t>
          </a:r>
        </a:p>
      </xdr:txBody>
    </xdr:sp>
    <xdr:clientData/>
  </xdr:twoCellAnchor>
  <xdr:twoCellAnchor>
    <xdr:from>
      <xdr:col>10</xdr:col>
      <xdr:colOff>381000</xdr:colOff>
      <xdr:row>76</xdr:row>
      <xdr:rowOff>133350</xdr:rowOff>
    </xdr:from>
    <xdr:to>
      <xdr:col>11</xdr:col>
      <xdr:colOff>28575</xdr:colOff>
      <xdr:row>77</xdr:row>
      <xdr:rowOff>47625</xdr:rowOff>
    </xdr:to>
    <xdr:sp macro="" textlink="">
      <xdr:nvSpPr>
        <xdr:cNvPr id="18449615" name="Rectangle 68">
          <a:extLst>
            <a:ext uri="{FF2B5EF4-FFF2-40B4-BE49-F238E27FC236}">
              <a16:creationId xmlns:a16="http://schemas.microsoft.com/office/drawing/2014/main" id="{15C2FEBF-4402-4B87-8707-F17757F9D9A1}"/>
            </a:ext>
          </a:extLst>
        </xdr:cNvPr>
        <xdr:cNvSpPr>
          <a:spLocks noChangeArrowheads="1"/>
        </xdr:cNvSpPr>
      </xdr:nvSpPr>
      <xdr:spPr bwMode="auto">
        <a:xfrm>
          <a:off x="7143750" y="13439775"/>
          <a:ext cx="323850" cy="85725"/>
        </a:xfrm>
        <a:prstGeom prst="rect">
          <a:avLst/>
        </a:prstGeom>
        <a:solidFill>
          <a:srgbClr val="CCCCFF"/>
        </a:solidFill>
        <a:ln w="9525">
          <a:solidFill>
            <a:srgbClr val="000000"/>
          </a:solidFill>
          <a:miter lim="800000"/>
          <a:headEnd/>
          <a:tailEnd/>
        </a:ln>
      </xdr:spPr>
    </xdr:sp>
    <xdr:clientData/>
  </xdr:twoCellAnchor>
  <xdr:twoCellAnchor editAs="oneCell">
    <xdr:from>
      <xdr:col>0</xdr:col>
      <xdr:colOff>0</xdr:colOff>
      <xdr:row>4</xdr:row>
      <xdr:rowOff>0</xdr:rowOff>
    </xdr:from>
    <xdr:to>
      <xdr:col>13</xdr:col>
      <xdr:colOff>383700</xdr:colOff>
      <xdr:row>24</xdr:row>
      <xdr:rowOff>21635</xdr:rowOff>
    </xdr:to>
    <xdr:pic>
      <xdr:nvPicPr>
        <xdr:cNvPr id="2" name="図 1">
          <a:extLst>
            <a:ext uri="{FF2B5EF4-FFF2-40B4-BE49-F238E27FC236}">
              <a16:creationId xmlns:a16="http://schemas.microsoft.com/office/drawing/2014/main" id="{7D384617-4DF8-4C19-8639-81A5472F5693}"/>
            </a:ext>
          </a:extLst>
        </xdr:cNvPr>
        <xdr:cNvPicPr>
          <a:picLocks noChangeAspect="1"/>
        </xdr:cNvPicPr>
      </xdr:nvPicPr>
      <xdr:blipFill>
        <a:blip xmlns:r="http://schemas.openxmlformats.org/officeDocument/2006/relationships" r:embed="rId1"/>
        <a:stretch>
          <a:fillRect/>
        </a:stretch>
      </xdr:blipFill>
      <xdr:spPr>
        <a:xfrm>
          <a:off x="0" y="1019175"/>
          <a:ext cx="9175275" cy="3450635"/>
        </a:xfrm>
        <a:prstGeom prst="rect">
          <a:avLst/>
        </a:prstGeom>
      </xdr:spPr>
    </xdr:pic>
    <xdr:clientData/>
  </xdr:twoCellAnchor>
  <xdr:twoCellAnchor editAs="oneCell">
    <xdr:from>
      <xdr:col>0</xdr:col>
      <xdr:colOff>66675</xdr:colOff>
      <xdr:row>29</xdr:row>
      <xdr:rowOff>19050</xdr:rowOff>
    </xdr:from>
    <xdr:to>
      <xdr:col>13</xdr:col>
      <xdr:colOff>334541</xdr:colOff>
      <xdr:row>48</xdr:row>
      <xdr:rowOff>84108</xdr:rowOff>
    </xdr:to>
    <xdr:pic>
      <xdr:nvPicPr>
        <xdr:cNvPr id="6" name="図 5">
          <a:extLst>
            <a:ext uri="{FF2B5EF4-FFF2-40B4-BE49-F238E27FC236}">
              <a16:creationId xmlns:a16="http://schemas.microsoft.com/office/drawing/2014/main" id="{9AA4C720-4751-41C9-ABF6-AA039B5A8E0C}"/>
            </a:ext>
          </a:extLst>
        </xdr:cNvPr>
        <xdr:cNvPicPr>
          <a:picLocks noChangeAspect="1"/>
        </xdr:cNvPicPr>
      </xdr:nvPicPr>
      <xdr:blipFill>
        <a:blip xmlns:r="http://schemas.openxmlformats.org/officeDocument/2006/relationships" r:embed="rId2"/>
        <a:stretch>
          <a:fillRect/>
        </a:stretch>
      </xdr:blipFill>
      <xdr:spPr>
        <a:xfrm>
          <a:off x="66675" y="5391150"/>
          <a:ext cx="9059441" cy="3322608"/>
        </a:xfrm>
        <a:prstGeom prst="rect">
          <a:avLst/>
        </a:prstGeom>
      </xdr:spPr>
    </xdr:pic>
    <xdr:clientData/>
  </xdr:twoCellAnchor>
  <xdr:twoCellAnchor editAs="oneCell">
    <xdr:from>
      <xdr:col>0</xdr:col>
      <xdr:colOff>85725</xdr:colOff>
      <xdr:row>54</xdr:row>
      <xdr:rowOff>85725</xdr:rowOff>
    </xdr:from>
    <xdr:to>
      <xdr:col>13</xdr:col>
      <xdr:colOff>347495</xdr:colOff>
      <xdr:row>73</xdr:row>
      <xdr:rowOff>65432</xdr:rowOff>
    </xdr:to>
    <xdr:pic>
      <xdr:nvPicPr>
        <xdr:cNvPr id="7" name="図 6">
          <a:extLst>
            <a:ext uri="{FF2B5EF4-FFF2-40B4-BE49-F238E27FC236}">
              <a16:creationId xmlns:a16="http://schemas.microsoft.com/office/drawing/2014/main" id="{C36871EF-32C6-4671-8A4D-E4CD4E1840FC}"/>
            </a:ext>
          </a:extLst>
        </xdr:cNvPr>
        <xdr:cNvPicPr>
          <a:picLocks noChangeAspect="1"/>
        </xdr:cNvPicPr>
      </xdr:nvPicPr>
      <xdr:blipFill>
        <a:blip xmlns:r="http://schemas.openxmlformats.org/officeDocument/2006/relationships" r:embed="rId3"/>
        <a:stretch>
          <a:fillRect/>
        </a:stretch>
      </xdr:blipFill>
      <xdr:spPr>
        <a:xfrm>
          <a:off x="85725" y="9791700"/>
          <a:ext cx="9053345" cy="32372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660400</xdr:colOff>
      <xdr:row>71</xdr:row>
      <xdr:rowOff>136525</xdr:rowOff>
    </xdr:from>
    <xdr:to>
      <xdr:col>13</xdr:col>
      <xdr:colOff>350947</xdr:colOff>
      <xdr:row>73</xdr:row>
      <xdr:rowOff>142732</xdr:rowOff>
    </xdr:to>
    <xdr:sp macro="" textlink="">
      <xdr:nvSpPr>
        <xdr:cNvPr id="503814" name="Text Box 6">
          <a:extLst>
            <a:ext uri="{FF2B5EF4-FFF2-40B4-BE49-F238E27FC236}">
              <a16:creationId xmlns:a16="http://schemas.microsoft.com/office/drawing/2014/main" id="{1169DFBC-190E-4FBC-BC61-B5EDE17354DD}"/>
            </a:ext>
          </a:extLst>
        </xdr:cNvPr>
        <xdr:cNvSpPr txBox="1">
          <a:spLocks noChangeArrowheads="1"/>
        </xdr:cNvSpPr>
      </xdr:nvSpPr>
      <xdr:spPr bwMode="auto">
        <a:xfrm>
          <a:off x="8820150" y="12468225"/>
          <a:ext cx="381000" cy="3429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明朝"/>
              <a:ea typeface="ＭＳ 明朝"/>
            </a:rPr>
            <a:t>(</a:t>
          </a:r>
          <a:r>
            <a:rPr lang="ja-JP" altLang="en-US" sz="1100" b="0" i="0" strike="noStrike">
              <a:solidFill>
                <a:srgbClr val="000000"/>
              </a:solidFill>
              <a:latin typeface="ＭＳ 明朝"/>
              <a:ea typeface="ＭＳ 明朝"/>
            </a:rPr>
            <a:t>年</a:t>
          </a:r>
          <a:r>
            <a:rPr lang="en-US" altLang="ja-JP" sz="1100" b="0" i="0" strike="noStrike">
              <a:solidFill>
                <a:srgbClr val="000000"/>
              </a:solidFill>
              <a:latin typeface="ＭＳ 明朝"/>
              <a:ea typeface="ＭＳ 明朝"/>
            </a:rPr>
            <a:t>)</a:t>
          </a:r>
        </a:p>
      </xdr:txBody>
    </xdr:sp>
    <xdr:clientData/>
  </xdr:twoCellAnchor>
  <xdr:twoCellAnchor>
    <xdr:from>
      <xdr:col>13</xdr:col>
      <xdr:colOff>22225</xdr:colOff>
      <xdr:row>49</xdr:row>
      <xdr:rowOff>0</xdr:rowOff>
    </xdr:from>
    <xdr:to>
      <xdr:col>13</xdr:col>
      <xdr:colOff>479241</xdr:colOff>
      <xdr:row>51</xdr:row>
      <xdr:rowOff>73025</xdr:rowOff>
    </xdr:to>
    <xdr:sp macro="" textlink="">
      <xdr:nvSpPr>
        <xdr:cNvPr id="503815" name="Text Box 7">
          <a:extLst>
            <a:ext uri="{FF2B5EF4-FFF2-40B4-BE49-F238E27FC236}">
              <a16:creationId xmlns:a16="http://schemas.microsoft.com/office/drawing/2014/main" id="{2113AE9E-8E58-4B3C-98EC-B2E908EF425B}"/>
            </a:ext>
          </a:extLst>
        </xdr:cNvPr>
        <xdr:cNvSpPr txBox="1">
          <a:spLocks noChangeArrowheads="1"/>
        </xdr:cNvSpPr>
      </xdr:nvSpPr>
      <xdr:spPr bwMode="auto">
        <a:xfrm>
          <a:off x="8839200" y="8524875"/>
          <a:ext cx="447675" cy="3238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明朝"/>
              <a:ea typeface="ＭＳ 明朝"/>
            </a:rPr>
            <a:t>(</a:t>
          </a:r>
          <a:r>
            <a:rPr lang="ja-JP" altLang="en-US" sz="1100" b="0" i="0" strike="noStrike">
              <a:solidFill>
                <a:srgbClr val="000000"/>
              </a:solidFill>
              <a:latin typeface="ＭＳ 明朝"/>
              <a:ea typeface="ＭＳ 明朝"/>
            </a:rPr>
            <a:t>年</a:t>
          </a:r>
          <a:r>
            <a:rPr lang="en-US" altLang="ja-JP" sz="1100" b="0" i="0" strike="noStrike">
              <a:solidFill>
                <a:srgbClr val="000000"/>
              </a:solidFill>
              <a:latin typeface="ＭＳ 明朝"/>
              <a:ea typeface="ＭＳ 明朝"/>
            </a:rPr>
            <a:t>)</a:t>
          </a:r>
        </a:p>
      </xdr:txBody>
    </xdr:sp>
    <xdr:clientData/>
  </xdr:twoCellAnchor>
  <xdr:twoCellAnchor>
    <xdr:from>
      <xdr:col>13</xdr:col>
      <xdr:colOff>0</xdr:colOff>
      <xdr:row>25</xdr:row>
      <xdr:rowOff>0</xdr:rowOff>
    </xdr:from>
    <xdr:to>
      <xdr:col>13</xdr:col>
      <xdr:colOff>467848</xdr:colOff>
      <xdr:row>26</xdr:row>
      <xdr:rowOff>114340</xdr:rowOff>
    </xdr:to>
    <xdr:sp macro="" textlink="">
      <xdr:nvSpPr>
        <xdr:cNvPr id="503816" name="Text Box 8">
          <a:extLst>
            <a:ext uri="{FF2B5EF4-FFF2-40B4-BE49-F238E27FC236}">
              <a16:creationId xmlns:a16="http://schemas.microsoft.com/office/drawing/2014/main" id="{C4711DC3-383A-4E3D-9553-D657F108A9BD}"/>
            </a:ext>
          </a:extLst>
        </xdr:cNvPr>
        <xdr:cNvSpPr txBox="1">
          <a:spLocks noChangeArrowheads="1"/>
        </xdr:cNvSpPr>
      </xdr:nvSpPr>
      <xdr:spPr bwMode="auto">
        <a:xfrm>
          <a:off x="8791575" y="4286250"/>
          <a:ext cx="466725" cy="2762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明朝"/>
              <a:ea typeface="ＭＳ 明朝"/>
            </a:rPr>
            <a:t>(</a:t>
          </a:r>
          <a:r>
            <a:rPr lang="ja-JP" altLang="en-US" sz="1100" b="0" i="0" strike="noStrike">
              <a:solidFill>
                <a:srgbClr val="000000"/>
              </a:solidFill>
              <a:latin typeface="ＭＳ 明朝"/>
              <a:ea typeface="ＭＳ 明朝"/>
            </a:rPr>
            <a:t>年</a:t>
          </a:r>
          <a:r>
            <a:rPr lang="en-US" altLang="ja-JP" sz="1100" b="0" i="0" strike="noStrike">
              <a:solidFill>
                <a:srgbClr val="000000"/>
              </a:solidFill>
              <a:latin typeface="ＭＳ 明朝"/>
              <a:ea typeface="ＭＳ 明朝"/>
            </a:rPr>
            <a:t>)</a:t>
          </a:r>
        </a:p>
      </xdr:txBody>
    </xdr:sp>
    <xdr:clientData/>
  </xdr:twoCellAnchor>
  <xdr:twoCellAnchor>
    <xdr:from>
      <xdr:col>10</xdr:col>
      <xdr:colOff>38100</xdr:colOff>
      <xdr:row>27</xdr:row>
      <xdr:rowOff>180975</xdr:rowOff>
    </xdr:from>
    <xdr:to>
      <xdr:col>10</xdr:col>
      <xdr:colOff>609600</xdr:colOff>
      <xdr:row>27</xdr:row>
      <xdr:rowOff>180975</xdr:rowOff>
    </xdr:to>
    <xdr:sp macro="" textlink="">
      <xdr:nvSpPr>
        <xdr:cNvPr id="18285087" name="Line 17">
          <a:extLst>
            <a:ext uri="{FF2B5EF4-FFF2-40B4-BE49-F238E27FC236}">
              <a16:creationId xmlns:a16="http://schemas.microsoft.com/office/drawing/2014/main" id="{0AF0C435-E214-4CCE-86FA-29DFD0395683}"/>
            </a:ext>
          </a:extLst>
        </xdr:cNvPr>
        <xdr:cNvSpPr>
          <a:spLocks noChangeShapeType="1"/>
        </xdr:cNvSpPr>
      </xdr:nvSpPr>
      <xdr:spPr bwMode="auto">
        <a:xfrm flipV="1">
          <a:off x="6800850" y="4781550"/>
          <a:ext cx="57150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38100</xdr:colOff>
      <xdr:row>26</xdr:row>
      <xdr:rowOff>171450</xdr:rowOff>
    </xdr:from>
    <xdr:to>
      <xdr:col>10</xdr:col>
      <xdr:colOff>609600</xdr:colOff>
      <xdr:row>26</xdr:row>
      <xdr:rowOff>171450</xdr:rowOff>
    </xdr:to>
    <xdr:sp macro="" textlink="">
      <xdr:nvSpPr>
        <xdr:cNvPr id="18285088" name="Line 18">
          <a:extLst>
            <a:ext uri="{FF2B5EF4-FFF2-40B4-BE49-F238E27FC236}">
              <a16:creationId xmlns:a16="http://schemas.microsoft.com/office/drawing/2014/main" id="{DDC35D85-65F4-4A10-8807-AF2043C528ED}"/>
            </a:ext>
          </a:extLst>
        </xdr:cNvPr>
        <xdr:cNvSpPr>
          <a:spLocks noChangeShapeType="1"/>
        </xdr:cNvSpPr>
      </xdr:nvSpPr>
      <xdr:spPr bwMode="auto">
        <a:xfrm flipV="1">
          <a:off x="6800850" y="4524375"/>
          <a:ext cx="5715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57150</xdr:colOff>
      <xdr:row>28</xdr:row>
      <xdr:rowOff>161925</xdr:rowOff>
    </xdr:from>
    <xdr:to>
      <xdr:col>10</xdr:col>
      <xdr:colOff>619125</xdr:colOff>
      <xdr:row>28</xdr:row>
      <xdr:rowOff>161925</xdr:rowOff>
    </xdr:to>
    <xdr:sp macro="" textlink="">
      <xdr:nvSpPr>
        <xdr:cNvPr id="18285089" name="Line 22">
          <a:extLst>
            <a:ext uri="{FF2B5EF4-FFF2-40B4-BE49-F238E27FC236}">
              <a16:creationId xmlns:a16="http://schemas.microsoft.com/office/drawing/2014/main" id="{14D41972-F7B8-47FF-BF6D-4E9357B1C00F}"/>
            </a:ext>
          </a:extLst>
        </xdr:cNvPr>
        <xdr:cNvSpPr>
          <a:spLocks noChangeShapeType="1"/>
        </xdr:cNvSpPr>
      </xdr:nvSpPr>
      <xdr:spPr bwMode="auto">
        <a:xfrm>
          <a:off x="6819900" y="5010150"/>
          <a:ext cx="56197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57150</xdr:colOff>
      <xdr:row>4</xdr:row>
      <xdr:rowOff>171450</xdr:rowOff>
    </xdr:from>
    <xdr:to>
      <xdr:col>10</xdr:col>
      <xdr:colOff>628650</xdr:colOff>
      <xdr:row>4</xdr:row>
      <xdr:rowOff>171450</xdr:rowOff>
    </xdr:to>
    <xdr:sp macro="" textlink="">
      <xdr:nvSpPr>
        <xdr:cNvPr id="18285090" name="Line 17">
          <a:extLst>
            <a:ext uri="{FF2B5EF4-FFF2-40B4-BE49-F238E27FC236}">
              <a16:creationId xmlns:a16="http://schemas.microsoft.com/office/drawing/2014/main" id="{0A48C45E-0723-4A54-962A-835656B5CA79}"/>
            </a:ext>
          </a:extLst>
        </xdr:cNvPr>
        <xdr:cNvSpPr>
          <a:spLocks noChangeShapeType="1"/>
        </xdr:cNvSpPr>
      </xdr:nvSpPr>
      <xdr:spPr bwMode="auto">
        <a:xfrm flipV="1">
          <a:off x="6819900" y="619125"/>
          <a:ext cx="57150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38100</xdr:colOff>
      <xdr:row>3</xdr:row>
      <xdr:rowOff>171450</xdr:rowOff>
    </xdr:from>
    <xdr:to>
      <xdr:col>10</xdr:col>
      <xdr:colOff>609600</xdr:colOff>
      <xdr:row>3</xdr:row>
      <xdr:rowOff>171450</xdr:rowOff>
    </xdr:to>
    <xdr:sp macro="" textlink="">
      <xdr:nvSpPr>
        <xdr:cNvPr id="18285091" name="Line 18">
          <a:extLst>
            <a:ext uri="{FF2B5EF4-FFF2-40B4-BE49-F238E27FC236}">
              <a16:creationId xmlns:a16="http://schemas.microsoft.com/office/drawing/2014/main" id="{DCAB7C4E-AA1F-4CFC-8196-AF0AAFBE6A42}"/>
            </a:ext>
          </a:extLst>
        </xdr:cNvPr>
        <xdr:cNvSpPr>
          <a:spLocks noChangeShapeType="1"/>
        </xdr:cNvSpPr>
      </xdr:nvSpPr>
      <xdr:spPr bwMode="auto">
        <a:xfrm flipV="1">
          <a:off x="6800850" y="371475"/>
          <a:ext cx="5715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38100</xdr:colOff>
      <xdr:row>5</xdr:row>
      <xdr:rowOff>142875</xdr:rowOff>
    </xdr:from>
    <xdr:to>
      <xdr:col>10</xdr:col>
      <xdr:colOff>600075</xdr:colOff>
      <xdr:row>5</xdr:row>
      <xdr:rowOff>142875</xdr:rowOff>
    </xdr:to>
    <xdr:sp macro="" textlink="">
      <xdr:nvSpPr>
        <xdr:cNvPr id="18285092" name="Line 22">
          <a:extLst>
            <a:ext uri="{FF2B5EF4-FFF2-40B4-BE49-F238E27FC236}">
              <a16:creationId xmlns:a16="http://schemas.microsoft.com/office/drawing/2014/main" id="{6D80225D-1393-4D1C-A1DB-83AF7ECF12E8}"/>
            </a:ext>
          </a:extLst>
        </xdr:cNvPr>
        <xdr:cNvSpPr>
          <a:spLocks noChangeShapeType="1"/>
        </xdr:cNvSpPr>
      </xdr:nvSpPr>
      <xdr:spPr bwMode="auto">
        <a:xfrm>
          <a:off x="6800850" y="838200"/>
          <a:ext cx="56197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38100</xdr:colOff>
      <xdr:row>51</xdr:row>
      <xdr:rowOff>180975</xdr:rowOff>
    </xdr:from>
    <xdr:to>
      <xdr:col>10</xdr:col>
      <xdr:colOff>609600</xdr:colOff>
      <xdr:row>51</xdr:row>
      <xdr:rowOff>180975</xdr:rowOff>
    </xdr:to>
    <xdr:sp macro="" textlink="">
      <xdr:nvSpPr>
        <xdr:cNvPr id="18285093" name="Line 17">
          <a:extLst>
            <a:ext uri="{FF2B5EF4-FFF2-40B4-BE49-F238E27FC236}">
              <a16:creationId xmlns:a16="http://schemas.microsoft.com/office/drawing/2014/main" id="{F01A8652-8394-40AD-A533-E69FBD8FED05}"/>
            </a:ext>
          </a:extLst>
        </xdr:cNvPr>
        <xdr:cNvSpPr>
          <a:spLocks noChangeShapeType="1"/>
        </xdr:cNvSpPr>
      </xdr:nvSpPr>
      <xdr:spPr bwMode="auto">
        <a:xfrm flipV="1">
          <a:off x="6800850" y="9296400"/>
          <a:ext cx="57150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38100</xdr:colOff>
      <xdr:row>50</xdr:row>
      <xdr:rowOff>171450</xdr:rowOff>
    </xdr:from>
    <xdr:to>
      <xdr:col>10</xdr:col>
      <xdr:colOff>609600</xdr:colOff>
      <xdr:row>50</xdr:row>
      <xdr:rowOff>171450</xdr:rowOff>
    </xdr:to>
    <xdr:sp macro="" textlink="">
      <xdr:nvSpPr>
        <xdr:cNvPr id="18285094" name="Line 18">
          <a:extLst>
            <a:ext uri="{FF2B5EF4-FFF2-40B4-BE49-F238E27FC236}">
              <a16:creationId xmlns:a16="http://schemas.microsoft.com/office/drawing/2014/main" id="{81113F8D-440F-4668-B177-32422B2373DF}"/>
            </a:ext>
          </a:extLst>
        </xdr:cNvPr>
        <xdr:cNvSpPr>
          <a:spLocks noChangeShapeType="1"/>
        </xdr:cNvSpPr>
      </xdr:nvSpPr>
      <xdr:spPr bwMode="auto">
        <a:xfrm flipV="1">
          <a:off x="6800850" y="9039225"/>
          <a:ext cx="5715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57150</xdr:colOff>
      <xdr:row>52</xdr:row>
      <xdr:rowOff>161925</xdr:rowOff>
    </xdr:from>
    <xdr:to>
      <xdr:col>10</xdr:col>
      <xdr:colOff>619125</xdr:colOff>
      <xdr:row>52</xdr:row>
      <xdr:rowOff>161925</xdr:rowOff>
    </xdr:to>
    <xdr:sp macro="" textlink="">
      <xdr:nvSpPr>
        <xdr:cNvPr id="18285095" name="Line 22">
          <a:extLst>
            <a:ext uri="{FF2B5EF4-FFF2-40B4-BE49-F238E27FC236}">
              <a16:creationId xmlns:a16="http://schemas.microsoft.com/office/drawing/2014/main" id="{7338D31F-8F96-4DDD-A61F-7CF232A28D40}"/>
            </a:ext>
          </a:extLst>
        </xdr:cNvPr>
        <xdr:cNvSpPr>
          <a:spLocks noChangeShapeType="1"/>
        </xdr:cNvSpPr>
      </xdr:nvSpPr>
      <xdr:spPr bwMode="auto">
        <a:xfrm>
          <a:off x="6819900" y="9525000"/>
          <a:ext cx="56197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238126</xdr:colOff>
      <xdr:row>7</xdr:row>
      <xdr:rowOff>0</xdr:rowOff>
    </xdr:from>
    <xdr:to>
      <xdr:col>13</xdr:col>
      <xdr:colOff>333375</xdr:colOff>
      <xdr:row>25</xdr:row>
      <xdr:rowOff>47516</xdr:rowOff>
    </xdr:to>
    <xdr:pic>
      <xdr:nvPicPr>
        <xdr:cNvPr id="2" name="図 1">
          <a:extLst>
            <a:ext uri="{FF2B5EF4-FFF2-40B4-BE49-F238E27FC236}">
              <a16:creationId xmlns:a16="http://schemas.microsoft.com/office/drawing/2014/main" id="{1E77312A-A543-49F3-94DA-2AA4AE865DC9}"/>
            </a:ext>
          </a:extLst>
        </xdr:cNvPr>
        <xdr:cNvPicPr>
          <a:picLocks noChangeAspect="1"/>
        </xdr:cNvPicPr>
      </xdr:nvPicPr>
      <xdr:blipFill>
        <a:blip xmlns:r="http://schemas.openxmlformats.org/officeDocument/2006/relationships" r:embed="rId1"/>
        <a:stretch>
          <a:fillRect/>
        </a:stretch>
      </xdr:blipFill>
      <xdr:spPr>
        <a:xfrm>
          <a:off x="238126" y="1095375"/>
          <a:ext cx="8886824" cy="3133616"/>
        </a:xfrm>
        <a:prstGeom prst="rect">
          <a:avLst/>
        </a:prstGeom>
      </xdr:spPr>
    </xdr:pic>
    <xdr:clientData/>
  </xdr:twoCellAnchor>
  <xdr:twoCellAnchor editAs="oneCell">
    <xdr:from>
      <xdr:col>0</xdr:col>
      <xdr:colOff>180974</xdr:colOff>
      <xdr:row>30</xdr:row>
      <xdr:rowOff>0</xdr:rowOff>
    </xdr:from>
    <xdr:to>
      <xdr:col>13</xdr:col>
      <xdr:colOff>314325</xdr:colOff>
      <xdr:row>48</xdr:row>
      <xdr:rowOff>102384</xdr:rowOff>
    </xdr:to>
    <xdr:pic>
      <xdr:nvPicPr>
        <xdr:cNvPr id="3" name="図 2">
          <a:extLst>
            <a:ext uri="{FF2B5EF4-FFF2-40B4-BE49-F238E27FC236}">
              <a16:creationId xmlns:a16="http://schemas.microsoft.com/office/drawing/2014/main" id="{C3A55070-E70C-4E2A-AA77-7042848DAC88}"/>
            </a:ext>
          </a:extLst>
        </xdr:cNvPr>
        <xdr:cNvPicPr>
          <a:picLocks noChangeAspect="1"/>
        </xdr:cNvPicPr>
      </xdr:nvPicPr>
      <xdr:blipFill>
        <a:blip xmlns:r="http://schemas.openxmlformats.org/officeDocument/2006/relationships" r:embed="rId2"/>
        <a:stretch>
          <a:fillRect/>
        </a:stretch>
      </xdr:blipFill>
      <xdr:spPr>
        <a:xfrm>
          <a:off x="180974" y="5267325"/>
          <a:ext cx="8924926" cy="3188484"/>
        </a:xfrm>
        <a:prstGeom prst="rect">
          <a:avLst/>
        </a:prstGeom>
      </xdr:spPr>
    </xdr:pic>
    <xdr:clientData/>
  </xdr:twoCellAnchor>
  <xdr:twoCellAnchor editAs="oneCell">
    <xdr:from>
      <xdr:col>0</xdr:col>
      <xdr:colOff>142876</xdr:colOff>
      <xdr:row>54</xdr:row>
      <xdr:rowOff>0</xdr:rowOff>
    </xdr:from>
    <xdr:to>
      <xdr:col>13</xdr:col>
      <xdr:colOff>292253</xdr:colOff>
      <xdr:row>73</xdr:row>
      <xdr:rowOff>65058</xdr:rowOff>
    </xdr:to>
    <xdr:pic>
      <xdr:nvPicPr>
        <xdr:cNvPr id="4" name="図 3">
          <a:extLst>
            <a:ext uri="{FF2B5EF4-FFF2-40B4-BE49-F238E27FC236}">
              <a16:creationId xmlns:a16="http://schemas.microsoft.com/office/drawing/2014/main" id="{99EA5463-0819-4E10-A71C-C9CCD4032A0C}"/>
            </a:ext>
          </a:extLst>
        </xdr:cNvPr>
        <xdr:cNvPicPr>
          <a:picLocks noChangeAspect="1"/>
        </xdr:cNvPicPr>
      </xdr:nvPicPr>
      <xdr:blipFill>
        <a:blip xmlns:r="http://schemas.openxmlformats.org/officeDocument/2006/relationships" r:embed="rId3"/>
        <a:stretch>
          <a:fillRect/>
        </a:stretch>
      </xdr:blipFill>
      <xdr:spPr>
        <a:xfrm>
          <a:off x="142876" y="9782175"/>
          <a:ext cx="8940952" cy="33226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47625</xdr:colOff>
      <xdr:row>1</xdr:row>
      <xdr:rowOff>38100</xdr:rowOff>
    </xdr:from>
    <xdr:to>
      <xdr:col>12</xdr:col>
      <xdr:colOff>590550</xdr:colOff>
      <xdr:row>1</xdr:row>
      <xdr:rowOff>38100</xdr:rowOff>
    </xdr:to>
    <xdr:sp macro="" textlink="">
      <xdr:nvSpPr>
        <xdr:cNvPr id="18132518" name="Line 8">
          <a:extLst>
            <a:ext uri="{FF2B5EF4-FFF2-40B4-BE49-F238E27FC236}">
              <a16:creationId xmlns:a16="http://schemas.microsoft.com/office/drawing/2014/main" id="{664B3855-3314-4FCD-91B0-AA9B0B4EB51A}"/>
            </a:ext>
          </a:extLst>
        </xdr:cNvPr>
        <xdr:cNvSpPr>
          <a:spLocks noChangeShapeType="1"/>
        </xdr:cNvSpPr>
      </xdr:nvSpPr>
      <xdr:spPr bwMode="auto">
        <a:xfrm flipV="1">
          <a:off x="8162925" y="257175"/>
          <a:ext cx="542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47625</xdr:colOff>
      <xdr:row>2</xdr:row>
      <xdr:rowOff>76200</xdr:rowOff>
    </xdr:from>
    <xdr:to>
      <xdr:col>12</xdr:col>
      <xdr:colOff>609600</xdr:colOff>
      <xdr:row>2</xdr:row>
      <xdr:rowOff>76200</xdr:rowOff>
    </xdr:to>
    <xdr:sp macro="" textlink="">
      <xdr:nvSpPr>
        <xdr:cNvPr id="18132519" name="Line 9">
          <a:extLst>
            <a:ext uri="{FF2B5EF4-FFF2-40B4-BE49-F238E27FC236}">
              <a16:creationId xmlns:a16="http://schemas.microsoft.com/office/drawing/2014/main" id="{5A9AF930-63D4-439C-AC1F-5F0550B11009}"/>
            </a:ext>
          </a:extLst>
        </xdr:cNvPr>
        <xdr:cNvSpPr>
          <a:spLocks noChangeShapeType="1"/>
        </xdr:cNvSpPr>
      </xdr:nvSpPr>
      <xdr:spPr bwMode="auto">
        <a:xfrm>
          <a:off x="8162925" y="466725"/>
          <a:ext cx="56197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660400</xdr:colOff>
      <xdr:row>1</xdr:row>
      <xdr:rowOff>0</xdr:rowOff>
    </xdr:from>
    <xdr:to>
      <xdr:col>13</xdr:col>
      <xdr:colOff>597206</xdr:colOff>
      <xdr:row>2</xdr:row>
      <xdr:rowOff>9525</xdr:rowOff>
    </xdr:to>
    <xdr:sp macro="" textlink="">
      <xdr:nvSpPr>
        <xdr:cNvPr id="507970" name="Text Box 10">
          <a:extLst>
            <a:ext uri="{FF2B5EF4-FFF2-40B4-BE49-F238E27FC236}">
              <a16:creationId xmlns:a16="http://schemas.microsoft.com/office/drawing/2014/main" id="{7B442C30-50E9-40F0-9560-C1BA6F26B3AA}"/>
            </a:ext>
          </a:extLst>
        </xdr:cNvPr>
        <xdr:cNvSpPr txBox="1">
          <a:spLocks noChangeArrowheads="1"/>
        </xdr:cNvSpPr>
      </xdr:nvSpPr>
      <xdr:spPr bwMode="auto">
        <a:xfrm>
          <a:off x="8782050" y="619125"/>
          <a:ext cx="619125" cy="228600"/>
        </a:xfrm>
        <a:prstGeom prst="rect">
          <a:avLst/>
        </a:prstGeom>
        <a:solidFill>
          <a:srgbClr val="FFFFFF"/>
        </a:solidFill>
        <a:ln>
          <a:noFill/>
        </a:ln>
      </xdr:spPr>
      <xdr:txBody>
        <a:bodyPr vertOverflow="clip" wrap="square" lIns="27432" tIns="18288" rIns="0" bIns="0" anchor="t"/>
        <a:lstStyle/>
        <a:p>
          <a:pPr algn="l" rtl="0">
            <a:defRPr sz="1000"/>
          </a:pPr>
          <a:r>
            <a:rPr lang="ja-JP" altLang="en-US" sz="1000" b="0" i="0" u="none" strike="noStrike" baseline="0">
              <a:solidFill>
                <a:srgbClr val="000000"/>
              </a:solidFill>
              <a:latin typeface="ＭＳ 明朝"/>
              <a:ea typeface="ＭＳ 明朝"/>
            </a:rPr>
            <a:t>兵庫CＩ</a:t>
          </a:r>
        </a:p>
      </xdr:txBody>
    </xdr:sp>
    <xdr:clientData/>
  </xdr:twoCellAnchor>
  <xdr:twoCellAnchor>
    <xdr:from>
      <xdr:col>12</xdr:col>
      <xdr:colOff>660400</xdr:colOff>
      <xdr:row>1</xdr:row>
      <xdr:rowOff>161925</xdr:rowOff>
    </xdr:from>
    <xdr:to>
      <xdr:col>13</xdr:col>
      <xdr:colOff>514251</xdr:colOff>
      <xdr:row>2</xdr:row>
      <xdr:rowOff>174625</xdr:rowOff>
    </xdr:to>
    <xdr:sp macro="" textlink="">
      <xdr:nvSpPr>
        <xdr:cNvPr id="507971" name="Text Box 11">
          <a:extLst>
            <a:ext uri="{FF2B5EF4-FFF2-40B4-BE49-F238E27FC236}">
              <a16:creationId xmlns:a16="http://schemas.microsoft.com/office/drawing/2014/main" id="{CF1D2BEC-056C-45C7-A09E-0D82F92054DA}"/>
            </a:ext>
          </a:extLst>
        </xdr:cNvPr>
        <xdr:cNvSpPr txBox="1">
          <a:spLocks noChangeArrowheads="1"/>
        </xdr:cNvSpPr>
      </xdr:nvSpPr>
      <xdr:spPr bwMode="auto">
        <a:xfrm>
          <a:off x="8782050" y="828675"/>
          <a:ext cx="523875" cy="190500"/>
        </a:xfrm>
        <a:prstGeom prst="rect">
          <a:avLst/>
        </a:prstGeom>
        <a:solidFill>
          <a:srgbClr val="FFFFFF"/>
        </a:solidFill>
        <a:ln>
          <a:noFill/>
        </a:ln>
      </xdr:spPr>
      <xdr:txBody>
        <a:bodyPr vertOverflow="clip" wrap="square" lIns="27432" tIns="18288" rIns="0" bIns="0" anchor="t"/>
        <a:lstStyle/>
        <a:p>
          <a:pPr algn="l" rtl="0">
            <a:defRPr sz="1000"/>
          </a:pPr>
          <a:r>
            <a:rPr lang="ja-JP" altLang="en-US" sz="1000" b="0" i="0" u="none" strike="noStrike" baseline="0">
              <a:solidFill>
                <a:srgbClr val="000000"/>
              </a:solidFill>
              <a:latin typeface="ＭＳ 明朝"/>
              <a:ea typeface="ＭＳ 明朝"/>
            </a:rPr>
            <a:t>全国CＩ</a:t>
          </a:r>
        </a:p>
      </xdr:txBody>
    </xdr:sp>
    <xdr:clientData/>
  </xdr:twoCellAnchor>
  <xdr:twoCellAnchor>
    <xdr:from>
      <xdr:col>12</xdr:col>
      <xdr:colOff>457200</xdr:colOff>
      <xdr:row>24</xdr:row>
      <xdr:rowOff>73025</xdr:rowOff>
    </xdr:from>
    <xdr:to>
      <xdr:col>13</xdr:col>
      <xdr:colOff>358603</xdr:colOff>
      <xdr:row>26</xdr:row>
      <xdr:rowOff>0</xdr:rowOff>
    </xdr:to>
    <xdr:sp macro="" textlink="">
      <xdr:nvSpPr>
        <xdr:cNvPr id="507916" name="Text Box 12">
          <a:extLst>
            <a:ext uri="{FF2B5EF4-FFF2-40B4-BE49-F238E27FC236}">
              <a16:creationId xmlns:a16="http://schemas.microsoft.com/office/drawing/2014/main" id="{3B57CEA7-0E4A-4730-831A-AD69C059268D}"/>
            </a:ext>
          </a:extLst>
        </xdr:cNvPr>
        <xdr:cNvSpPr txBox="1">
          <a:spLocks noChangeArrowheads="1"/>
        </xdr:cNvSpPr>
      </xdr:nvSpPr>
      <xdr:spPr bwMode="auto">
        <a:xfrm>
          <a:off x="8639175" y="4248150"/>
          <a:ext cx="590550" cy="31432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strike="noStrike">
              <a:solidFill>
                <a:srgbClr val="000000"/>
              </a:solidFill>
              <a:latin typeface="ＭＳ 明朝"/>
              <a:ea typeface="ＭＳ 明朝"/>
            </a:rPr>
            <a:t>（年）</a:t>
          </a:r>
        </a:p>
      </xdr:txBody>
    </xdr:sp>
    <xdr:clientData/>
  </xdr:twoCellAnchor>
  <xdr:twoCellAnchor>
    <xdr:from>
      <xdr:col>12</xdr:col>
      <xdr:colOff>346075</xdr:colOff>
      <xdr:row>45</xdr:row>
      <xdr:rowOff>76200</xdr:rowOff>
    </xdr:from>
    <xdr:to>
      <xdr:col>13</xdr:col>
      <xdr:colOff>330539</xdr:colOff>
      <xdr:row>47</xdr:row>
      <xdr:rowOff>167</xdr:rowOff>
    </xdr:to>
    <xdr:sp macro="" textlink="">
      <xdr:nvSpPr>
        <xdr:cNvPr id="507917" name="Text Box 13">
          <a:extLst>
            <a:ext uri="{FF2B5EF4-FFF2-40B4-BE49-F238E27FC236}">
              <a16:creationId xmlns:a16="http://schemas.microsoft.com/office/drawing/2014/main" id="{0B2A2FC4-CAB1-4987-81C3-97ABB3593677}"/>
            </a:ext>
          </a:extLst>
        </xdr:cNvPr>
        <xdr:cNvSpPr txBox="1">
          <a:spLocks noChangeArrowheads="1"/>
        </xdr:cNvSpPr>
      </xdr:nvSpPr>
      <xdr:spPr bwMode="auto">
        <a:xfrm>
          <a:off x="8677275" y="8724900"/>
          <a:ext cx="647700" cy="2952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strike="noStrike">
              <a:solidFill>
                <a:srgbClr val="000000"/>
              </a:solidFill>
              <a:latin typeface="ＭＳ 明朝"/>
              <a:ea typeface="ＭＳ 明朝"/>
            </a:rPr>
            <a:t>（年）</a:t>
          </a:r>
        </a:p>
      </xdr:txBody>
    </xdr:sp>
    <xdr:clientData/>
  </xdr:twoCellAnchor>
  <xdr:twoCellAnchor>
    <xdr:from>
      <xdr:col>12</xdr:col>
      <xdr:colOff>447675</xdr:colOff>
      <xdr:row>66</xdr:row>
      <xdr:rowOff>63500</xdr:rowOff>
    </xdr:from>
    <xdr:to>
      <xdr:col>13</xdr:col>
      <xdr:colOff>412922</xdr:colOff>
      <xdr:row>67</xdr:row>
      <xdr:rowOff>152400</xdr:rowOff>
    </xdr:to>
    <xdr:sp macro="" textlink="">
      <xdr:nvSpPr>
        <xdr:cNvPr id="507918" name="Text Box 14">
          <a:extLst>
            <a:ext uri="{FF2B5EF4-FFF2-40B4-BE49-F238E27FC236}">
              <a16:creationId xmlns:a16="http://schemas.microsoft.com/office/drawing/2014/main" id="{865F1675-C0F4-4E17-9224-5C17FF7D3453}"/>
            </a:ext>
          </a:extLst>
        </xdr:cNvPr>
        <xdr:cNvSpPr txBox="1">
          <a:spLocks noChangeArrowheads="1"/>
        </xdr:cNvSpPr>
      </xdr:nvSpPr>
      <xdr:spPr bwMode="auto">
        <a:xfrm>
          <a:off x="8677275" y="12934950"/>
          <a:ext cx="647700" cy="266700"/>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strike="noStrike">
              <a:solidFill>
                <a:srgbClr val="000000"/>
              </a:solidFill>
              <a:latin typeface="ＭＳ 明朝"/>
              <a:ea typeface="ＭＳ 明朝"/>
            </a:rPr>
            <a:t>（年）</a:t>
          </a:r>
        </a:p>
      </xdr:txBody>
    </xdr:sp>
    <xdr:clientData/>
  </xdr:twoCellAnchor>
  <xdr:twoCellAnchor>
    <xdr:from>
      <xdr:col>9</xdr:col>
      <xdr:colOff>161925</xdr:colOff>
      <xdr:row>70</xdr:row>
      <xdr:rowOff>117474</xdr:rowOff>
    </xdr:from>
    <xdr:to>
      <xdr:col>13</xdr:col>
      <xdr:colOff>498366</xdr:colOff>
      <xdr:row>71</xdr:row>
      <xdr:rowOff>112137</xdr:rowOff>
    </xdr:to>
    <xdr:sp macro="" textlink="">
      <xdr:nvSpPr>
        <xdr:cNvPr id="507919" name="Text Box 15">
          <a:extLst>
            <a:ext uri="{FF2B5EF4-FFF2-40B4-BE49-F238E27FC236}">
              <a16:creationId xmlns:a16="http://schemas.microsoft.com/office/drawing/2014/main" id="{C5399DFC-5F62-4C69-AB0D-F2D9D16FAC99}"/>
            </a:ext>
          </a:extLst>
        </xdr:cNvPr>
        <xdr:cNvSpPr txBox="1">
          <a:spLocks noChangeArrowheads="1"/>
        </xdr:cNvSpPr>
      </xdr:nvSpPr>
      <xdr:spPr bwMode="auto">
        <a:xfrm>
          <a:off x="6248400" y="13811249"/>
          <a:ext cx="3048000" cy="17480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明朝"/>
              <a:ea typeface="ＭＳ 明朝"/>
            </a:rPr>
            <a:t>【</a:t>
          </a:r>
          <a:r>
            <a:rPr lang="ja-JP" altLang="en-US" sz="900" b="0" i="0" strike="noStrike">
              <a:solidFill>
                <a:srgbClr val="000000"/>
              </a:solidFill>
              <a:latin typeface="ＭＳ 明朝"/>
              <a:ea typeface="ＭＳ 明朝"/>
            </a:rPr>
            <a:t>注</a:t>
          </a:r>
          <a:r>
            <a:rPr lang="en-US" altLang="ja-JP" sz="900" b="0" i="0" strike="noStrike">
              <a:solidFill>
                <a:srgbClr val="000000"/>
              </a:solidFill>
              <a:latin typeface="ＭＳ 明朝"/>
              <a:ea typeface="ＭＳ 明朝"/>
            </a:rPr>
            <a:t>】</a:t>
          </a:r>
          <a:r>
            <a:rPr lang="ja-JP" altLang="en-US" sz="900" b="0" i="0" strike="noStrike">
              <a:solidFill>
                <a:srgbClr val="000000"/>
              </a:solidFill>
              <a:latin typeface="ＭＳ 明朝"/>
              <a:ea typeface="ＭＳ 明朝"/>
            </a:rPr>
            <a:t>　　　部分は兵庫県の景気後退期を示す。</a:t>
          </a:r>
        </a:p>
      </xdr:txBody>
    </xdr:sp>
    <xdr:clientData/>
  </xdr:twoCellAnchor>
  <xdr:twoCellAnchor>
    <xdr:from>
      <xdr:col>9</xdr:col>
      <xdr:colOff>514350</xdr:colOff>
      <xdr:row>70</xdr:row>
      <xdr:rowOff>161925</xdr:rowOff>
    </xdr:from>
    <xdr:to>
      <xdr:col>10</xdr:col>
      <xdr:colOff>161925</xdr:colOff>
      <xdr:row>71</xdr:row>
      <xdr:rowOff>76200</xdr:rowOff>
    </xdr:to>
    <xdr:sp macro="" textlink="">
      <xdr:nvSpPr>
        <xdr:cNvPr id="18132526" name="Rectangle 16">
          <a:extLst>
            <a:ext uri="{FF2B5EF4-FFF2-40B4-BE49-F238E27FC236}">
              <a16:creationId xmlns:a16="http://schemas.microsoft.com/office/drawing/2014/main" id="{6009539E-93F6-47DD-BD4F-91BB6079F327}"/>
            </a:ext>
          </a:extLst>
        </xdr:cNvPr>
        <xdr:cNvSpPr>
          <a:spLocks noChangeArrowheads="1"/>
        </xdr:cNvSpPr>
      </xdr:nvSpPr>
      <xdr:spPr bwMode="auto">
        <a:xfrm>
          <a:off x="6600825" y="12439650"/>
          <a:ext cx="323850" cy="85725"/>
        </a:xfrm>
        <a:prstGeom prst="rect">
          <a:avLst/>
        </a:prstGeom>
        <a:solidFill>
          <a:srgbClr val="CCCCFF"/>
        </a:solidFill>
        <a:ln w="9525">
          <a:solidFill>
            <a:srgbClr val="000000"/>
          </a:solidFill>
          <a:miter lim="800000"/>
          <a:headEnd/>
          <a:tailEnd/>
        </a:ln>
      </xdr:spPr>
    </xdr:sp>
    <xdr:clientData/>
  </xdr:twoCellAnchor>
  <xdr:twoCellAnchor editAs="oneCell">
    <xdr:from>
      <xdr:col>0</xdr:col>
      <xdr:colOff>123825</xdr:colOff>
      <xdr:row>5</xdr:row>
      <xdr:rowOff>19050</xdr:rowOff>
    </xdr:from>
    <xdr:to>
      <xdr:col>13</xdr:col>
      <xdr:colOff>257176</xdr:colOff>
      <xdr:row>24</xdr:row>
      <xdr:rowOff>65818</xdr:rowOff>
    </xdr:to>
    <xdr:pic>
      <xdr:nvPicPr>
        <xdr:cNvPr id="3" name="図 2">
          <a:extLst>
            <a:ext uri="{FF2B5EF4-FFF2-40B4-BE49-F238E27FC236}">
              <a16:creationId xmlns:a16="http://schemas.microsoft.com/office/drawing/2014/main" id="{6F0A9337-FBCD-4A07-AA8A-6572E0687DBC}"/>
            </a:ext>
          </a:extLst>
        </xdr:cNvPr>
        <xdr:cNvPicPr>
          <a:picLocks noChangeAspect="1"/>
        </xdr:cNvPicPr>
      </xdr:nvPicPr>
      <xdr:blipFill>
        <a:blip xmlns:r="http://schemas.openxmlformats.org/officeDocument/2006/relationships" r:embed="rId1"/>
        <a:stretch>
          <a:fillRect/>
        </a:stretch>
      </xdr:blipFill>
      <xdr:spPr>
        <a:xfrm>
          <a:off x="123825" y="1028700"/>
          <a:ext cx="8924926" cy="3304318"/>
        </a:xfrm>
        <a:prstGeom prst="rect">
          <a:avLst/>
        </a:prstGeom>
      </xdr:spPr>
    </xdr:pic>
    <xdr:clientData/>
  </xdr:twoCellAnchor>
  <xdr:twoCellAnchor editAs="oneCell">
    <xdr:from>
      <xdr:col>0</xdr:col>
      <xdr:colOff>161924</xdr:colOff>
      <xdr:row>27</xdr:row>
      <xdr:rowOff>47625</xdr:rowOff>
    </xdr:from>
    <xdr:to>
      <xdr:col>13</xdr:col>
      <xdr:colOff>247650</xdr:colOff>
      <xdr:row>45</xdr:row>
      <xdr:rowOff>156106</xdr:rowOff>
    </xdr:to>
    <xdr:pic>
      <xdr:nvPicPr>
        <xdr:cNvPr id="5" name="図 4">
          <a:extLst>
            <a:ext uri="{FF2B5EF4-FFF2-40B4-BE49-F238E27FC236}">
              <a16:creationId xmlns:a16="http://schemas.microsoft.com/office/drawing/2014/main" id="{982D55FC-D7BC-4CDD-8F32-A727E8C041D5}"/>
            </a:ext>
          </a:extLst>
        </xdr:cNvPr>
        <xdr:cNvPicPr>
          <a:picLocks noChangeAspect="1"/>
        </xdr:cNvPicPr>
      </xdr:nvPicPr>
      <xdr:blipFill>
        <a:blip xmlns:r="http://schemas.openxmlformats.org/officeDocument/2006/relationships" r:embed="rId2"/>
        <a:stretch>
          <a:fillRect/>
        </a:stretch>
      </xdr:blipFill>
      <xdr:spPr>
        <a:xfrm>
          <a:off x="161924" y="4895850"/>
          <a:ext cx="8877301" cy="3194581"/>
        </a:xfrm>
        <a:prstGeom prst="rect">
          <a:avLst/>
        </a:prstGeom>
      </xdr:spPr>
    </xdr:pic>
    <xdr:clientData/>
  </xdr:twoCellAnchor>
  <xdr:twoCellAnchor editAs="oneCell">
    <xdr:from>
      <xdr:col>0</xdr:col>
      <xdr:colOff>152400</xdr:colOff>
      <xdr:row>49</xdr:row>
      <xdr:rowOff>0</xdr:rowOff>
    </xdr:from>
    <xdr:to>
      <xdr:col>13</xdr:col>
      <xdr:colOff>342900</xdr:colOff>
      <xdr:row>68</xdr:row>
      <xdr:rowOff>113830</xdr:rowOff>
    </xdr:to>
    <xdr:pic>
      <xdr:nvPicPr>
        <xdr:cNvPr id="7" name="図 6">
          <a:extLst>
            <a:ext uri="{FF2B5EF4-FFF2-40B4-BE49-F238E27FC236}">
              <a16:creationId xmlns:a16="http://schemas.microsoft.com/office/drawing/2014/main" id="{23C2BFFA-B09B-4FD5-A6AC-A391014B32AF}"/>
            </a:ext>
          </a:extLst>
        </xdr:cNvPr>
        <xdr:cNvPicPr>
          <a:picLocks noChangeAspect="1"/>
        </xdr:cNvPicPr>
      </xdr:nvPicPr>
      <xdr:blipFill>
        <a:blip xmlns:r="http://schemas.openxmlformats.org/officeDocument/2006/relationships" r:embed="rId3"/>
        <a:stretch>
          <a:fillRect/>
        </a:stretch>
      </xdr:blipFill>
      <xdr:spPr>
        <a:xfrm>
          <a:off x="152400" y="8677275"/>
          <a:ext cx="8982075" cy="33713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387350</xdr:colOff>
      <xdr:row>2</xdr:row>
      <xdr:rowOff>77787</xdr:rowOff>
    </xdr:from>
    <xdr:to>
      <xdr:col>1</xdr:col>
      <xdr:colOff>69023</xdr:colOff>
      <xdr:row>3</xdr:row>
      <xdr:rowOff>94355</xdr:rowOff>
    </xdr:to>
    <xdr:sp macro="" textlink="">
      <xdr:nvSpPr>
        <xdr:cNvPr id="2050" name="Text Box 2">
          <a:extLst>
            <a:ext uri="{FF2B5EF4-FFF2-40B4-BE49-F238E27FC236}">
              <a16:creationId xmlns:a16="http://schemas.microsoft.com/office/drawing/2014/main" id="{15C5A329-5F20-455B-AFCC-8AD0485A50A7}"/>
            </a:ext>
          </a:extLst>
        </xdr:cNvPr>
        <xdr:cNvSpPr txBox="1">
          <a:spLocks noChangeArrowheads="1"/>
        </xdr:cNvSpPr>
      </xdr:nvSpPr>
      <xdr:spPr bwMode="auto">
        <a:xfrm>
          <a:off x="400050" y="666750"/>
          <a:ext cx="333375"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明朝"/>
              <a:ea typeface="ＭＳ 明朝"/>
            </a:rPr>
            <a:t>(%)</a:t>
          </a:r>
        </a:p>
      </xdr:txBody>
    </xdr:sp>
    <xdr:clientData/>
  </xdr:twoCellAnchor>
  <xdr:twoCellAnchor>
    <xdr:from>
      <xdr:col>13</xdr:col>
      <xdr:colOff>22225</xdr:colOff>
      <xdr:row>21</xdr:row>
      <xdr:rowOff>117475</xdr:rowOff>
    </xdr:from>
    <xdr:to>
      <xdr:col>13</xdr:col>
      <xdr:colOff>479425</xdr:colOff>
      <xdr:row>23</xdr:row>
      <xdr:rowOff>4226</xdr:rowOff>
    </xdr:to>
    <xdr:sp macro="" textlink="">
      <xdr:nvSpPr>
        <xdr:cNvPr id="2051" name="Text Box 3">
          <a:extLst>
            <a:ext uri="{FF2B5EF4-FFF2-40B4-BE49-F238E27FC236}">
              <a16:creationId xmlns:a16="http://schemas.microsoft.com/office/drawing/2014/main" id="{B3B3A396-AB5B-420A-8566-BBF1C505D177}"/>
            </a:ext>
          </a:extLst>
        </xdr:cNvPr>
        <xdr:cNvSpPr txBox="1">
          <a:spLocks noChangeArrowheads="1"/>
        </xdr:cNvSpPr>
      </xdr:nvSpPr>
      <xdr:spPr bwMode="auto">
        <a:xfrm flipH="1">
          <a:off x="8829675" y="3943350"/>
          <a:ext cx="457200" cy="3143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100" b="0" i="0" strike="noStrike">
            <a:solidFill>
              <a:srgbClr val="000000"/>
            </a:solidFill>
            <a:latin typeface="ＭＳ 明朝"/>
            <a:ea typeface="ＭＳ 明朝"/>
          </a:endParaRPr>
        </a:p>
      </xdr:txBody>
    </xdr:sp>
    <xdr:clientData/>
  </xdr:twoCellAnchor>
  <xdr:twoCellAnchor>
    <xdr:from>
      <xdr:col>0</xdr:col>
      <xdr:colOff>387350</xdr:colOff>
      <xdr:row>24</xdr:row>
      <xdr:rowOff>141287</xdr:rowOff>
    </xdr:from>
    <xdr:to>
      <xdr:col>1</xdr:col>
      <xdr:colOff>69023</xdr:colOff>
      <xdr:row>25</xdr:row>
      <xdr:rowOff>160565</xdr:rowOff>
    </xdr:to>
    <xdr:sp macro="" textlink="">
      <xdr:nvSpPr>
        <xdr:cNvPr id="2065" name="Text Box 17">
          <a:extLst>
            <a:ext uri="{FF2B5EF4-FFF2-40B4-BE49-F238E27FC236}">
              <a16:creationId xmlns:a16="http://schemas.microsoft.com/office/drawing/2014/main" id="{128EC5CD-25A2-4634-B4BE-274F4C3C1D77}"/>
            </a:ext>
          </a:extLst>
        </xdr:cNvPr>
        <xdr:cNvSpPr txBox="1">
          <a:spLocks noChangeArrowheads="1"/>
        </xdr:cNvSpPr>
      </xdr:nvSpPr>
      <xdr:spPr bwMode="auto">
        <a:xfrm>
          <a:off x="400050" y="5067300"/>
          <a:ext cx="333375"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明朝"/>
              <a:ea typeface="ＭＳ 明朝"/>
            </a:rPr>
            <a:t>(%)</a:t>
          </a:r>
        </a:p>
      </xdr:txBody>
    </xdr:sp>
    <xdr:clientData/>
  </xdr:twoCellAnchor>
  <xdr:twoCellAnchor>
    <xdr:from>
      <xdr:col>0</xdr:col>
      <xdr:colOff>409575</xdr:colOff>
      <xdr:row>47</xdr:row>
      <xdr:rowOff>22225</xdr:rowOff>
    </xdr:from>
    <xdr:to>
      <xdr:col>1</xdr:col>
      <xdr:colOff>83937</xdr:colOff>
      <xdr:row>48</xdr:row>
      <xdr:rowOff>0</xdr:rowOff>
    </xdr:to>
    <xdr:sp macro="" textlink="">
      <xdr:nvSpPr>
        <xdr:cNvPr id="2066" name="Text Box 18">
          <a:extLst>
            <a:ext uri="{FF2B5EF4-FFF2-40B4-BE49-F238E27FC236}">
              <a16:creationId xmlns:a16="http://schemas.microsoft.com/office/drawing/2014/main" id="{6D3094A9-537F-4E38-BCC8-57C004DB2F4A}"/>
            </a:ext>
          </a:extLst>
        </xdr:cNvPr>
        <xdr:cNvSpPr txBox="1">
          <a:spLocks noChangeArrowheads="1"/>
        </xdr:cNvSpPr>
      </xdr:nvSpPr>
      <xdr:spPr bwMode="auto">
        <a:xfrm>
          <a:off x="409575" y="9277350"/>
          <a:ext cx="34290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明朝"/>
              <a:ea typeface="ＭＳ 明朝"/>
            </a:rPr>
            <a:t>(%)</a:t>
          </a:r>
        </a:p>
      </xdr:txBody>
    </xdr:sp>
    <xdr:clientData/>
  </xdr:twoCellAnchor>
  <xdr:twoCellAnchor>
    <xdr:from>
      <xdr:col>10</xdr:col>
      <xdr:colOff>3175</xdr:colOff>
      <xdr:row>69</xdr:row>
      <xdr:rowOff>98425</xdr:rowOff>
    </xdr:from>
    <xdr:to>
      <xdr:col>13</xdr:col>
      <xdr:colOff>594596</xdr:colOff>
      <xdr:row>70</xdr:row>
      <xdr:rowOff>117475</xdr:rowOff>
    </xdr:to>
    <xdr:sp macro="" textlink="">
      <xdr:nvSpPr>
        <xdr:cNvPr id="2166" name="Text Box 40">
          <a:extLst>
            <a:ext uri="{FF2B5EF4-FFF2-40B4-BE49-F238E27FC236}">
              <a16:creationId xmlns:a16="http://schemas.microsoft.com/office/drawing/2014/main" id="{C15B4F3A-13DE-4C59-B441-A60635BCBFD3}"/>
            </a:ext>
          </a:extLst>
        </xdr:cNvPr>
        <xdr:cNvSpPr txBox="1">
          <a:spLocks noChangeArrowheads="1"/>
        </xdr:cNvSpPr>
      </xdr:nvSpPr>
      <xdr:spPr bwMode="auto">
        <a:xfrm>
          <a:off x="6781800" y="13296900"/>
          <a:ext cx="2619375" cy="190500"/>
        </a:xfrm>
        <a:prstGeom prst="rect">
          <a:avLst/>
        </a:prstGeom>
        <a:solidFill>
          <a:srgbClr val="FFFFFF"/>
        </a:solidFill>
        <a:ln>
          <a:noFill/>
        </a:ln>
      </xdr:spPr>
      <xdr:txBody>
        <a:bodyPr vertOverflow="clip" wrap="square" lIns="27432" tIns="18288" rIns="0" bIns="0" anchor="t"/>
        <a:lstStyle/>
        <a:p>
          <a:pPr algn="l" rtl="0">
            <a:defRPr sz="1000"/>
          </a:pPr>
          <a:r>
            <a:rPr lang="ja-JP" altLang="en-US" sz="900" b="0" i="0" u="none" strike="noStrike" baseline="0">
              <a:solidFill>
                <a:srgbClr val="000000"/>
              </a:solidFill>
              <a:latin typeface="ＭＳ 明朝"/>
              <a:ea typeface="ＭＳ 明朝"/>
            </a:rPr>
            <a:t>【注】　　　　部分は景気後退期を示す。</a:t>
          </a:r>
        </a:p>
      </xdr:txBody>
    </xdr:sp>
    <xdr:clientData/>
  </xdr:twoCellAnchor>
  <xdr:twoCellAnchor>
    <xdr:from>
      <xdr:col>10</xdr:col>
      <xdr:colOff>438150</xdr:colOff>
      <xdr:row>69</xdr:row>
      <xdr:rowOff>123825</xdr:rowOff>
    </xdr:from>
    <xdr:to>
      <xdr:col>11</xdr:col>
      <xdr:colOff>85725</xdr:colOff>
      <xdr:row>70</xdr:row>
      <xdr:rowOff>47625</xdr:rowOff>
    </xdr:to>
    <xdr:sp macro="" textlink="">
      <xdr:nvSpPr>
        <xdr:cNvPr id="18616490" name="Rectangle 65">
          <a:extLst>
            <a:ext uri="{FF2B5EF4-FFF2-40B4-BE49-F238E27FC236}">
              <a16:creationId xmlns:a16="http://schemas.microsoft.com/office/drawing/2014/main" id="{1ADC0666-99C3-4140-8C63-5A2A81C1245C}"/>
            </a:ext>
          </a:extLst>
        </xdr:cNvPr>
        <xdr:cNvSpPr>
          <a:spLocks noChangeArrowheads="1"/>
        </xdr:cNvSpPr>
      </xdr:nvSpPr>
      <xdr:spPr bwMode="auto">
        <a:xfrm>
          <a:off x="7210425" y="12372975"/>
          <a:ext cx="323850" cy="95250"/>
        </a:xfrm>
        <a:prstGeom prst="rect">
          <a:avLst/>
        </a:prstGeom>
        <a:solidFill>
          <a:srgbClr val="CCCCFF"/>
        </a:solidFill>
        <a:ln w="9525">
          <a:solidFill>
            <a:srgbClr val="000000"/>
          </a:solidFill>
          <a:miter lim="800000"/>
          <a:headEnd/>
          <a:tailEnd/>
        </a:ln>
      </xdr:spPr>
    </xdr:sp>
    <xdr:clientData/>
  </xdr:twoCellAnchor>
  <xdr:twoCellAnchor editAs="oneCell">
    <xdr:from>
      <xdr:col>0</xdr:col>
      <xdr:colOff>76200</xdr:colOff>
      <xdr:row>3</xdr:row>
      <xdr:rowOff>104775</xdr:rowOff>
    </xdr:from>
    <xdr:to>
      <xdr:col>13</xdr:col>
      <xdr:colOff>238126</xdr:colOff>
      <xdr:row>23</xdr:row>
      <xdr:rowOff>9525</xdr:rowOff>
    </xdr:to>
    <xdr:pic>
      <xdr:nvPicPr>
        <xdr:cNvPr id="2" name="図 1">
          <a:extLst>
            <a:ext uri="{FF2B5EF4-FFF2-40B4-BE49-F238E27FC236}">
              <a16:creationId xmlns:a16="http://schemas.microsoft.com/office/drawing/2014/main" id="{03DA7803-7271-4EED-B9D6-658FBA8B7A36}"/>
            </a:ext>
          </a:extLst>
        </xdr:cNvPr>
        <xdr:cNvPicPr>
          <a:picLocks noChangeAspect="1"/>
        </xdr:cNvPicPr>
      </xdr:nvPicPr>
      <xdr:blipFill>
        <a:blip xmlns:r="http://schemas.openxmlformats.org/officeDocument/2006/relationships" r:embed="rId1"/>
        <a:stretch>
          <a:fillRect/>
        </a:stretch>
      </xdr:blipFill>
      <xdr:spPr>
        <a:xfrm>
          <a:off x="76200" y="733425"/>
          <a:ext cx="8963026" cy="3333750"/>
        </a:xfrm>
        <a:prstGeom prst="rect">
          <a:avLst/>
        </a:prstGeom>
      </xdr:spPr>
    </xdr:pic>
    <xdr:clientData/>
  </xdr:twoCellAnchor>
  <xdr:twoCellAnchor editAs="oneCell">
    <xdr:from>
      <xdr:col>0</xdr:col>
      <xdr:colOff>104774</xdr:colOff>
      <xdr:row>26</xdr:row>
      <xdr:rowOff>0</xdr:rowOff>
    </xdr:from>
    <xdr:to>
      <xdr:col>13</xdr:col>
      <xdr:colOff>228599</xdr:colOff>
      <xdr:row>46</xdr:row>
      <xdr:rowOff>37257</xdr:rowOff>
    </xdr:to>
    <xdr:pic>
      <xdr:nvPicPr>
        <xdr:cNvPr id="3" name="図 2">
          <a:extLst>
            <a:ext uri="{FF2B5EF4-FFF2-40B4-BE49-F238E27FC236}">
              <a16:creationId xmlns:a16="http://schemas.microsoft.com/office/drawing/2014/main" id="{59CCDA95-5551-4F85-B65A-9413715C5B4D}"/>
            </a:ext>
          </a:extLst>
        </xdr:cNvPr>
        <xdr:cNvPicPr>
          <a:picLocks noChangeAspect="1"/>
        </xdr:cNvPicPr>
      </xdr:nvPicPr>
      <xdr:blipFill>
        <a:blip xmlns:r="http://schemas.openxmlformats.org/officeDocument/2006/relationships" r:embed="rId2"/>
        <a:stretch>
          <a:fillRect/>
        </a:stretch>
      </xdr:blipFill>
      <xdr:spPr>
        <a:xfrm>
          <a:off x="104774" y="4638675"/>
          <a:ext cx="8924925" cy="3456732"/>
        </a:xfrm>
        <a:prstGeom prst="rect">
          <a:avLst/>
        </a:prstGeom>
      </xdr:spPr>
    </xdr:pic>
    <xdr:clientData/>
  </xdr:twoCellAnchor>
  <xdr:twoCellAnchor editAs="oneCell">
    <xdr:from>
      <xdr:col>0</xdr:col>
      <xdr:colOff>85726</xdr:colOff>
      <xdr:row>48</xdr:row>
      <xdr:rowOff>38101</xdr:rowOff>
    </xdr:from>
    <xdr:to>
      <xdr:col>13</xdr:col>
      <xdr:colOff>323850</xdr:colOff>
      <xdr:row>67</xdr:row>
      <xdr:rowOff>28576</xdr:rowOff>
    </xdr:to>
    <xdr:pic>
      <xdr:nvPicPr>
        <xdr:cNvPr id="4" name="図 3">
          <a:extLst>
            <a:ext uri="{FF2B5EF4-FFF2-40B4-BE49-F238E27FC236}">
              <a16:creationId xmlns:a16="http://schemas.microsoft.com/office/drawing/2014/main" id="{833D3BD4-B91B-4317-88E9-B95DC1734D5A}"/>
            </a:ext>
          </a:extLst>
        </xdr:cNvPr>
        <xdr:cNvPicPr>
          <a:picLocks noChangeAspect="1"/>
        </xdr:cNvPicPr>
      </xdr:nvPicPr>
      <xdr:blipFill>
        <a:blip xmlns:r="http://schemas.openxmlformats.org/officeDocument/2006/relationships" r:embed="rId3"/>
        <a:stretch>
          <a:fillRect/>
        </a:stretch>
      </xdr:blipFill>
      <xdr:spPr>
        <a:xfrm>
          <a:off x="85726" y="8505826"/>
          <a:ext cx="9039224" cy="3257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219075</xdr:colOff>
      <xdr:row>2</xdr:row>
      <xdr:rowOff>98425</xdr:rowOff>
    </xdr:from>
    <xdr:to>
      <xdr:col>0</xdr:col>
      <xdr:colOff>605612</xdr:colOff>
      <xdr:row>3</xdr:row>
      <xdr:rowOff>156375</xdr:rowOff>
    </xdr:to>
    <xdr:sp macro="" textlink="">
      <xdr:nvSpPr>
        <xdr:cNvPr id="495618" name="Text Box 2">
          <a:extLst>
            <a:ext uri="{FF2B5EF4-FFF2-40B4-BE49-F238E27FC236}">
              <a16:creationId xmlns:a16="http://schemas.microsoft.com/office/drawing/2014/main" id="{629CD447-D948-45FA-9A5E-8B18AE3973E1}"/>
            </a:ext>
          </a:extLst>
        </xdr:cNvPr>
        <xdr:cNvSpPr txBox="1">
          <a:spLocks noChangeArrowheads="1"/>
        </xdr:cNvSpPr>
      </xdr:nvSpPr>
      <xdr:spPr bwMode="auto">
        <a:xfrm>
          <a:off x="219075" y="685800"/>
          <a:ext cx="400050" cy="2190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明朝"/>
              <a:ea typeface="ＭＳ 明朝"/>
            </a:rPr>
            <a:t>(%)</a:t>
          </a:r>
        </a:p>
      </xdr:txBody>
    </xdr:sp>
    <xdr:clientData/>
  </xdr:twoCellAnchor>
  <xdr:twoCellAnchor>
    <xdr:from>
      <xdr:col>0</xdr:col>
      <xdr:colOff>200025</xdr:colOff>
      <xdr:row>25</xdr:row>
      <xdr:rowOff>41275</xdr:rowOff>
    </xdr:from>
    <xdr:to>
      <xdr:col>0</xdr:col>
      <xdr:colOff>536543</xdr:colOff>
      <xdr:row>26</xdr:row>
      <xdr:rowOff>0</xdr:rowOff>
    </xdr:to>
    <xdr:sp macro="" textlink="">
      <xdr:nvSpPr>
        <xdr:cNvPr id="495621" name="Text Box 5">
          <a:extLst>
            <a:ext uri="{FF2B5EF4-FFF2-40B4-BE49-F238E27FC236}">
              <a16:creationId xmlns:a16="http://schemas.microsoft.com/office/drawing/2014/main" id="{FE461252-EE07-4C78-B53F-25BAFAAEFADC}"/>
            </a:ext>
          </a:extLst>
        </xdr:cNvPr>
        <xdr:cNvSpPr txBox="1">
          <a:spLocks noChangeArrowheads="1"/>
        </xdr:cNvSpPr>
      </xdr:nvSpPr>
      <xdr:spPr bwMode="auto">
        <a:xfrm>
          <a:off x="200025" y="4981575"/>
          <a:ext cx="333375" cy="1809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明朝"/>
              <a:ea typeface="ＭＳ 明朝"/>
            </a:rPr>
            <a:t>(%)</a:t>
          </a:r>
        </a:p>
      </xdr:txBody>
    </xdr:sp>
    <xdr:clientData/>
  </xdr:twoCellAnchor>
  <xdr:twoCellAnchor>
    <xdr:from>
      <xdr:col>0</xdr:col>
      <xdr:colOff>466725</xdr:colOff>
      <xdr:row>47</xdr:row>
      <xdr:rowOff>57150</xdr:rowOff>
    </xdr:from>
    <xdr:to>
      <xdr:col>1</xdr:col>
      <xdr:colOff>117622</xdr:colOff>
      <xdr:row>48</xdr:row>
      <xdr:rowOff>98730</xdr:rowOff>
    </xdr:to>
    <xdr:sp macro="" textlink="">
      <xdr:nvSpPr>
        <xdr:cNvPr id="495622" name="Text Box 6">
          <a:extLst>
            <a:ext uri="{FF2B5EF4-FFF2-40B4-BE49-F238E27FC236}">
              <a16:creationId xmlns:a16="http://schemas.microsoft.com/office/drawing/2014/main" id="{97F857DD-803D-4544-A124-A50BFD8681D0}"/>
            </a:ext>
          </a:extLst>
        </xdr:cNvPr>
        <xdr:cNvSpPr txBox="1">
          <a:spLocks noChangeArrowheads="1"/>
        </xdr:cNvSpPr>
      </xdr:nvSpPr>
      <xdr:spPr bwMode="auto">
        <a:xfrm>
          <a:off x="466725" y="9324975"/>
          <a:ext cx="333375" cy="2095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明朝"/>
              <a:ea typeface="ＭＳ 明朝"/>
            </a:rPr>
            <a:t>(%)</a:t>
          </a:r>
        </a:p>
      </xdr:txBody>
    </xdr:sp>
    <xdr:clientData/>
  </xdr:twoCellAnchor>
  <xdr:twoCellAnchor>
    <xdr:from>
      <xdr:col>0</xdr:col>
      <xdr:colOff>593725</xdr:colOff>
      <xdr:row>2</xdr:row>
      <xdr:rowOff>155575</xdr:rowOff>
    </xdr:from>
    <xdr:to>
      <xdr:col>1</xdr:col>
      <xdr:colOff>574675</xdr:colOff>
      <xdr:row>3</xdr:row>
      <xdr:rowOff>156051</xdr:rowOff>
    </xdr:to>
    <xdr:sp macro="" textlink="">
      <xdr:nvSpPr>
        <xdr:cNvPr id="495625" name="Text Box 9">
          <a:extLst>
            <a:ext uri="{FF2B5EF4-FFF2-40B4-BE49-F238E27FC236}">
              <a16:creationId xmlns:a16="http://schemas.microsoft.com/office/drawing/2014/main" id="{BF19DFE8-F9D8-49D8-ADA1-BA73F9BCCF2D}"/>
            </a:ext>
          </a:extLst>
        </xdr:cNvPr>
        <xdr:cNvSpPr txBox="1">
          <a:spLocks noChangeArrowheads="1"/>
        </xdr:cNvSpPr>
      </xdr:nvSpPr>
      <xdr:spPr bwMode="auto">
        <a:xfrm>
          <a:off x="600075" y="733425"/>
          <a:ext cx="657225" cy="1809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000" b="0" i="0" strike="noStrike">
              <a:solidFill>
                <a:srgbClr val="000000"/>
              </a:solidFill>
              <a:latin typeface="ＭＳ 明朝"/>
              <a:ea typeface="ＭＳ 明朝"/>
            </a:rPr>
            <a:t>(×10)</a:t>
          </a:r>
        </a:p>
      </xdr:txBody>
    </xdr:sp>
    <xdr:clientData/>
  </xdr:twoCellAnchor>
  <xdr:twoCellAnchor>
    <xdr:from>
      <xdr:col>0</xdr:col>
      <xdr:colOff>517525</xdr:colOff>
      <xdr:row>25</xdr:row>
      <xdr:rowOff>41275</xdr:rowOff>
    </xdr:from>
    <xdr:to>
      <xdr:col>1</xdr:col>
      <xdr:colOff>457236</xdr:colOff>
      <xdr:row>26</xdr:row>
      <xdr:rowOff>0</xdr:rowOff>
    </xdr:to>
    <xdr:sp macro="" textlink="">
      <xdr:nvSpPr>
        <xdr:cNvPr id="495626" name="Text Box 10">
          <a:extLst>
            <a:ext uri="{FF2B5EF4-FFF2-40B4-BE49-F238E27FC236}">
              <a16:creationId xmlns:a16="http://schemas.microsoft.com/office/drawing/2014/main" id="{7D908617-38C2-44E8-8E87-4912F7218618}"/>
            </a:ext>
          </a:extLst>
        </xdr:cNvPr>
        <xdr:cNvSpPr txBox="1">
          <a:spLocks noChangeArrowheads="1"/>
        </xdr:cNvSpPr>
      </xdr:nvSpPr>
      <xdr:spPr bwMode="auto">
        <a:xfrm>
          <a:off x="523875" y="4981575"/>
          <a:ext cx="609600" cy="2095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000" b="0" i="0" strike="noStrike">
              <a:solidFill>
                <a:srgbClr val="000000"/>
              </a:solidFill>
              <a:latin typeface="ＭＳ 明朝"/>
              <a:ea typeface="ＭＳ 明朝"/>
            </a:rPr>
            <a:t>(×10)</a:t>
          </a:r>
        </a:p>
      </xdr:txBody>
    </xdr:sp>
    <xdr:clientData/>
  </xdr:twoCellAnchor>
  <xdr:twoCellAnchor>
    <xdr:from>
      <xdr:col>1</xdr:col>
      <xdr:colOff>60325</xdr:colOff>
      <xdr:row>47</xdr:row>
      <xdr:rowOff>117475</xdr:rowOff>
    </xdr:from>
    <xdr:to>
      <xdr:col>1</xdr:col>
      <xdr:colOff>606679</xdr:colOff>
      <xdr:row>48</xdr:row>
      <xdr:rowOff>117951</xdr:rowOff>
    </xdr:to>
    <xdr:sp macro="" textlink="">
      <xdr:nvSpPr>
        <xdr:cNvPr id="495627" name="Text Box 11">
          <a:extLst>
            <a:ext uri="{FF2B5EF4-FFF2-40B4-BE49-F238E27FC236}">
              <a16:creationId xmlns:a16="http://schemas.microsoft.com/office/drawing/2014/main" id="{1E085BBF-0FA8-428B-95F0-D654F885929D}"/>
            </a:ext>
          </a:extLst>
        </xdr:cNvPr>
        <xdr:cNvSpPr txBox="1">
          <a:spLocks noChangeArrowheads="1"/>
        </xdr:cNvSpPr>
      </xdr:nvSpPr>
      <xdr:spPr bwMode="auto">
        <a:xfrm>
          <a:off x="733425" y="9382125"/>
          <a:ext cx="561975" cy="1809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000" b="0" i="0" strike="noStrike">
              <a:solidFill>
                <a:srgbClr val="000000"/>
              </a:solidFill>
              <a:latin typeface="ＭＳ 明朝"/>
              <a:ea typeface="ＭＳ 明朝"/>
            </a:rPr>
            <a:t>(×10</a:t>
          </a:r>
          <a:r>
            <a:rPr lang="en-US" altLang="ja-JP" sz="1000" b="0" i="0" strike="noStrike">
              <a:solidFill>
                <a:srgbClr val="000000"/>
              </a:solidFill>
              <a:latin typeface="ＭＳ Ｐゴシック"/>
              <a:ea typeface="ＭＳ Ｐゴシック"/>
            </a:rPr>
            <a:t>)</a:t>
          </a:r>
        </a:p>
        <a:p>
          <a:pPr algn="l" rtl="0">
            <a:defRPr sz="1000"/>
          </a:pPr>
          <a:endParaRPr lang="en-US" altLang="ja-JP" sz="1000" b="0" i="0" strike="noStrike">
            <a:solidFill>
              <a:srgbClr val="000000"/>
            </a:solidFill>
            <a:latin typeface="ＭＳ Ｐゴシック"/>
            <a:ea typeface="ＭＳ Ｐゴシック"/>
          </a:endParaRPr>
        </a:p>
        <a:p>
          <a:pPr algn="l" rtl="0">
            <a:defRPr sz="1000"/>
          </a:pPr>
          <a:r>
            <a:rPr lang="en-US" altLang="ja-JP" sz="1000" b="0" i="0" strike="noStrike">
              <a:solidFill>
                <a:srgbClr val="000000"/>
              </a:solidFill>
              <a:latin typeface="ＭＳ Ｐゴシック"/>
              <a:ea typeface="ＭＳ Ｐゴシック"/>
            </a:rPr>
            <a:t>)</a:t>
          </a:r>
        </a:p>
      </xdr:txBody>
    </xdr:sp>
    <xdr:clientData/>
  </xdr:twoCellAnchor>
  <xdr:twoCellAnchor>
    <xdr:from>
      <xdr:col>13</xdr:col>
      <xdr:colOff>139700</xdr:colOff>
      <xdr:row>65</xdr:row>
      <xdr:rowOff>155575</xdr:rowOff>
    </xdr:from>
    <xdr:to>
      <xdr:col>13</xdr:col>
      <xdr:colOff>537361</xdr:colOff>
      <xdr:row>67</xdr:row>
      <xdr:rowOff>38296</xdr:rowOff>
    </xdr:to>
    <xdr:sp macro="" textlink="">
      <xdr:nvSpPr>
        <xdr:cNvPr id="495628" name="Text Box 12">
          <a:extLst>
            <a:ext uri="{FF2B5EF4-FFF2-40B4-BE49-F238E27FC236}">
              <a16:creationId xmlns:a16="http://schemas.microsoft.com/office/drawing/2014/main" id="{D56DF9DF-461C-4BA8-A3AE-222C829E15F8}"/>
            </a:ext>
          </a:extLst>
        </xdr:cNvPr>
        <xdr:cNvSpPr txBox="1">
          <a:spLocks noChangeArrowheads="1"/>
        </xdr:cNvSpPr>
      </xdr:nvSpPr>
      <xdr:spPr bwMode="auto">
        <a:xfrm>
          <a:off x="8943975" y="12506325"/>
          <a:ext cx="381000" cy="2286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明朝"/>
              <a:ea typeface="ＭＳ 明朝"/>
            </a:rPr>
            <a:t>(</a:t>
          </a:r>
          <a:r>
            <a:rPr lang="ja-JP" altLang="en-US" sz="1100" b="0" i="0" strike="noStrike">
              <a:solidFill>
                <a:srgbClr val="000000"/>
              </a:solidFill>
              <a:latin typeface="ＭＳ 明朝"/>
              <a:ea typeface="ＭＳ 明朝"/>
            </a:rPr>
            <a:t>年</a:t>
          </a:r>
          <a:r>
            <a:rPr lang="en-US" altLang="ja-JP" sz="1100" b="0" i="0" strike="noStrike">
              <a:solidFill>
                <a:srgbClr val="000000"/>
              </a:solidFill>
              <a:latin typeface="ＭＳ 明朝"/>
              <a:ea typeface="ＭＳ 明朝"/>
            </a:rPr>
            <a:t>)</a:t>
          </a:r>
        </a:p>
      </xdr:txBody>
    </xdr:sp>
    <xdr:clientData/>
  </xdr:twoCellAnchor>
  <xdr:twoCellAnchor>
    <xdr:from>
      <xdr:col>13</xdr:col>
      <xdr:colOff>98425</xdr:colOff>
      <xdr:row>44</xdr:row>
      <xdr:rowOff>60325</xdr:rowOff>
    </xdr:from>
    <xdr:to>
      <xdr:col>13</xdr:col>
      <xdr:colOff>558983</xdr:colOff>
      <xdr:row>45</xdr:row>
      <xdr:rowOff>117751</xdr:rowOff>
    </xdr:to>
    <xdr:sp macro="" textlink="">
      <xdr:nvSpPr>
        <xdr:cNvPr id="495629" name="Text Box 13">
          <a:extLst>
            <a:ext uri="{FF2B5EF4-FFF2-40B4-BE49-F238E27FC236}">
              <a16:creationId xmlns:a16="http://schemas.microsoft.com/office/drawing/2014/main" id="{909D57C8-FC19-4351-BD37-9D013FEC0BAA}"/>
            </a:ext>
          </a:extLst>
        </xdr:cNvPr>
        <xdr:cNvSpPr txBox="1">
          <a:spLocks noChangeArrowheads="1"/>
        </xdr:cNvSpPr>
      </xdr:nvSpPr>
      <xdr:spPr bwMode="auto">
        <a:xfrm>
          <a:off x="8896350" y="8258175"/>
          <a:ext cx="447675" cy="2190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明朝"/>
              <a:ea typeface="ＭＳ 明朝"/>
            </a:rPr>
            <a:t>(</a:t>
          </a:r>
          <a:r>
            <a:rPr lang="ja-JP" altLang="en-US" sz="1100" b="0" i="0" strike="noStrike">
              <a:solidFill>
                <a:srgbClr val="000000"/>
              </a:solidFill>
              <a:latin typeface="ＭＳ 明朝"/>
              <a:ea typeface="ＭＳ 明朝"/>
            </a:rPr>
            <a:t>年</a:t>
          </a:r>
          <a:r>
            <a:rPr lang="en-US" altLang="ja-JP" sz="1100" b="0" i="0" strike="noStrike">
              <a:solidFill>
                <a:srgbClr val="000000"/>
              </a:solidFill>
              <a:latin typeface="ＭＳ 明朝"/>
              <a:ea typeface="ＭＳ 明朝"/>
            </a:rPr>
            <a:t>)</a:t>
          </a:r>
        </a:p>
      </xdr:txBody>
    </xdr:sp>
    <xdr:clientData/>
  </xdr:twoCellAnchor>
  <xdr:twoCellAnchor>
    <xdr:from>
      <xdr:col>13</xdr:col>
      <xdr:colOff>139700</xdr:colOff>
      <xdr:row>22</xdr:row>
      <xdr:rowOff>57150</xdr:rowOff>
    </xdr:from>
    <xdr:to>
      <xdr:col>13</xdr:col>
      <xdr:colOff>537361</xdr:colOff>
      <xdr:row>23</xdr:row>
      <xdr:rowOff>111168</xdr:rowOff>
    </xdr:to>
    <xdr:sp macro="" textlink="">
      <xdr:nvSpPr>
        <xdr:cNvPr id="495630" name="Text Box 14">
          <a:extLst>
            <a:ext uri="{FF2B5EF4-FFF2-40B4-BE49-F238E27FC236}">
              <a16:creationId xmlns:a16="http://schemas.microsoft.com/office/drawing/2014/main" id="{8ED27B06-9852-4BF9-B814-45060A31ABE2}"/>
            </a:ext>
          </a:extLst>
        </xdr:cNvPr>
        <xdr:cNvSpPr txBox="1">
          <a:spLocks noChangeArrowheads="1"/>
        </xdr:cNvSpPr>
      </xdr:nvSpPr>
      <xdr:spPr bwMode="auto">
        <a:xfrm>
          <a:off x="8972550" y="3924300"/>
          <a:ext cx="381000" cy="2286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明朝"/>
              <a:ea typeface="ＭＳ 明朝"/>
            </a:rPr>
            <a:t>(</a:t>
          </a:r>
          <a:r>
            <a:rPr lang="ja-JP" altLang="en-US" sz="1100" b="0" i="0" strike="noStrike">
              <a:solidFill>
                <a:srgbClr val="000000"/>
              </a:solidFill>
              <a:latin typeface="ＭＳ 明朝"/>
              <a:ea typeface="ＭＳ 明朝"/>
            </a:rPr>
            <a:t>年</a:t>
          </a:r>
          <a:r>
            <a:rPr lang="en-US" altLang="ja-JP" sz="1100" b="0" i="0" strike="noStrike">
              <a:solidFill>
                <a:srgbClr val="000000"/>
              </a:solidFill>
              <a:latin typeface="ＭＳ 明朝"/>
              <a:ea typeface="ＭＳ 明朝"/>
            </a:rPr>
            <a:t>)</a:t>
          </a:r>
        </a:p>
      </xdr:txBody>
    </xdr:sp>
    <xdr:clientData/>
  </xdr:twoCellAnchor>
  <xdr:twoCellAnchor>
    <xdr:from>
      <xdr:col>9</xdr:col>
      <xdr:colOff>247650</xdr:colOff>
      <xdr:row>69</xdr:row>
      <xdr:rowOff>98425</xdr:rowOff>
    </xdr:from>
    <xdr:to>
      <xdr:col>13</xdr:col>
      <xdr:colOff>596913</xdr:colOff>
      <xdr:row>70</xdr:row>
      <xdr:rowOff>93088</xdr:rowOff>
    </xdr:to>
    <xdr:sp macro="" textlink="">
      <xdr:nvSpPr>
        <xdr:cNvPr id="22" name="Text Box 15">
          <a:extLst>
            <a:ext uri="{FF2B5EF4-FFF2-40B4-BE49-F238E27FC236}">
              <a16:creationId xmlns:a16="http://schemas.microsoft.com/office/drawing/2014/main" id="{74BEB8F1-40D0-4E56-B72E-0348C3F60FE9}"/>
            </a:ext>
          </a:extLst>
        </xdr:cNvPr>
        <xdr:cNvSpPr txBox="1">
          <a:spLocks noChangeArrowheads="1"/>
        </xdr:cNvSpPr>
      </xdr:nvSpPr>
      <xdr:spPr bwMode="auto">
        <a:xfrm>
          <a:off x="6334125" y="13134975"/>
          <a:ext cx="3048000" cy="17480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　　　　</a:t>
          </a:r>
          <a:r>
            <a:rPr lang="en-US" altLang="ja-JP" sz="900" b="0" i="0" strike="noStrike">
              <a:solidFill>
                <a:srgbClr val="000000"/>
              </a:solidFill>
              <a:latin typeface="ＭＳ 明朝"/>
              <a:ea typeface="ＭＳ 明朝"/>
            </a:rPr>
            <a:t>【</a:t>
          </a:r>
          <a:r>
            <a:rPr lang="ja-JP" altLang="en-US" sz="900" b="0" i="0" strike="noStrike">
              <a:solidFill>
                <a:srgbClr val="000000"/>
              </a:solidFill>
              <a:latin typeface="ＭＳ 明朝"/>
              <a:ea typeface="ＭＳ 明朝"/>
            </a:rPr>
            <a:t>注</a:t>
          </a:r>
          <a:r>
            <a:rPr lang="en-US" altLang="ja-JP" sz="900" b="0" i="0" strike="noStrike">
              <a:solidFill>
                <a:srgbClr val="000000"/>
              </a:solidFill>
              <a:latin typeface="ＭＳ 明朝"/>
              <a:ea typeface="ＭＳ 明朝"/>
            </a:rPr>
            <a:t>】</a:t>
          </a:r>
          <a:r>
            <a:rPr lang="ja-JP" altLang="en-US" sz="900" b="0" i="0" strike="noStrike">
              <a:solidFill>
                <a:srgbClr val="000000"/>
              </a:solidFill>
              <a:latin typeface="ＭＳ 明朝"/>
              <a:ea typeface="ＭＳ 明朝"/>
            </a:rPr>
            <a:t>　　　　部分は景気後退期を示す。</a:t>
          </a:r>
        </a:p>
      </xdr:txBody>
    </xdr:sp>
    <xdr:clientData/>
  </xdr:twoCellAnchor>
  <xdr:twoCellAnchor>
    <xdr:from>
      <xdr:col>10</xdr:col>
      <xdr:colOff>495300</xdr:colOff>
      <xdr:row>69</xdr:row>
      <xdr:rowOff>133350</xdr:rowOff>
    </xdr:from>
    <xdr:to>
      <xdr:col>11</xdr:col>
      <xdr:colOff>142875</xdr:colOff>
      <xdr:row>70</xdr:row>
      <xdr:rowOff>47625</xdr:rowOff>
    </xdr:to>
    <xdr:sp macro="" textlink="">
      <xdr:nvSpPr>
        <xdr:cNvPr id="18448751" name="Rectangle 16">
          <a:extLst>
            <a:ext uri="{FF2B5EF4-FFF2-40B4-BE49-F238E27FC236}">
              <a16:creationId xmlns:a16="http://schemas.microsoft.com/office/drawing/2014/main" id="{665A920C-1FB1-4688-B3D8-7F560BC23B1A}"/>
            </a:ext>
          </a:extLst>
        </xdr:cNvPr>
        <xdr:cNvSpPr>
          <a:spLocks noChangeArrowheads="1"/>
        </xdr:cNvSpPr>
      </xdr:nvSpPr>
      <xdr:spPr bwMode="auto">
        <a:xfrm>
          <a:off x="7258050" y="12363450"/>
          <a:ext cx="323850" cy="85725"/>
        </a:xfrm>
        <a:prstGeom prst="rect">
          <a:avLst/>
        </a:prstGeom>
        <a:solidFill>
          <a:srgbClr val="CCCCFF"/>
        </a:solidFill>
        <a:ln w="9525">
          <a:solidFill>
            <a:srgbClr val="000000"/>
          </a:solidFill>
          <a:miter lim="800000"/>
          <a:headEnd/>
          <a:tailEnd/>
        </a:ln>
      </xdr:spPr>
    </xdr:sp>
    <xdr:clientData/>
  </xdr:twoCellAnchor>
  <xdr:twoCellAnchor editAs="oneCell">
    <xdr:from>
      <xdr:col>0</xdr:col>
      <xdr:colOff>171450</xdr:colOff>
      <xdr:row>3</xdr:row>
      <xdr:rowOff>133350</xdr:rowOff>
    </xdr:from>
    <xdr:to>
      <xdr:col>13</xdr:col>
      <xdr:colOff>438150</xdr:colOff>
      <xdr:row>24</xdr:row>
      <xdr:rowOff>14018</xdr:rowOff>
    </xdr:to>
    <xdr:pic>
      <xdr:nvPicPr>
        <xdr:cNvPr id="2" name="図 1">
          <a:extLst>
            <a:ext uri="{FF2B5EF4-FFF2-40B4-BE49-F238E27FC236}">
              <a16:creationId xmlns:a16="http://schemas.microsoft.com/office/drawing/2014/main" id="{F59DBC10-E86C-4A87-B2BA-2A099EE86009}"/>
            </a:ext>
          </a:extLst>
        </xdr:cNvPr>
        <xdr:cNvPicPr>
          <a:picLocks noChangeAspect="1"/>
        </xdr:cNvPicPr>
      </xdr:nvPicPr>
      <xdr:blipFill>
        <a:blip xmlns:r="http://schemas.openxmlformats.org/officeDocument/2006/relationships" r:embed="rId1"/>
        <a:stretch>
          <a:fillRect/>
        </a:stretch>
      </xdr:blipFill>
      <xdr:spPr>
        <a:xfrm>
          <a:off x="171450" y="752475"/>
          <a:ext cx="9058275" cy="3481118"/>
        </a:xfrm>
        <a:prstGeom prst="rect">
          <a:avLst/>
        </a:prstGeom>
      </xdr:spPr>
    </xdr:pic>
    <xdr:clientData/>
  </xdr:twoCellAnchor>
  <xdr:twoCellAnchor editAs="oneCell">
    <xdr:from>
      <xdr:col>0</xdr:col>
      <xdr:colOff>114300</xdr:colOff>
      <xdr:row>26</xdr:row>
      <xdr:rowOff>95250</xdr:rowOff>
    </xdr:from>
    <xdr:to>
      <xdr:col>13</xdr:col>
      <xdr:colOff>419100</xdr:colOff>
      <xdr:row>46</xdr:row>
      <xdr:rowOff>47155</xdr:rowOff>
    </xdr:to>
    <xdr:pic>
      <xdr:nvPicPr>
        <xdr:cNvPr id="3" name="図 2">
          <a:extLst>
            <a:ext uri="{FF2B5EF4-FFF2-40B4-BE49-F238E27FC236}">
              <a16:creationId xmlns:a16="http://schemas.microsoft.com/office/drawing/2014/main" id="{6E495679-EFD0-4170-BD76-A23D47BB4139}"/>
            </a:ext>
          </a:extLst>
        </xdr:cNvPr>
        <xdr:cNvPicPr>
          <a:picLocks noChangeAspect="1"/>
        </xdr:cNvPicPr>
      </xdr:nvPicPr>
      <xdr:blipFill>
        <a:blip xmlns:r="http://schemas.openxmlformats.org/officeDocument/2006/relationships" r:embed="rId2"/>
        <a:stretch>
          <a:fillRect/>
        </a:stretch>
      </xdr:blipFill>
      <xdr:spPr>
        <a:xfrm>
          <a:off x="114300" y="4724400"/>
          <a:ext cx="9096375" cy="3371380"/>
        </a:xfrm>
        <a:prstGeom prst="rect">
          <a:avLst/>
        </a:prstGeom>
      </xdr:spPr>
    </xdr:pic>
    <xdr:clientData/>
  </xdr:twoCellAnchor>
  <xdr:twoCellAnchor editAs="oneCell">
    <xdr:from>
      <xdr:col>0</xdr:col>
      <xdr:colOff>1</xdr:colOff>
      <xdr:row>48</xdr:row>
      <xdr:rowOff>114300</xdr:rowOff>
    </xdr:from>
    <xdr:to>
      <xdr:col>13</xdr:col>
      <xdr:colOff>476250</xdr:colOff>
      <xdr:row>67</xdr:row>
      <xdr:rowOff>118393</xdr:rowOff>
    </xdr:to>
    <xdr:pic>
      <xdr:nvPicPr>
        <xdr:cNvPr id="4" name="図 3">
          <a:extLst>
            <a:ext uri="{FF2B5EF4-FFF2-40B4-BE49-F238E27FC236}">
              <a16:creationId xmlns:a16="http://schemas.microsoft.com/office/drawing/2014/main" id="{E27545B3-32B1-432A-80D5-8B9CE4DA29D6}"/>
            </a:ext>
          </a:extLst>
        </xdr:cNvPr>
        <xdr:cNvPicPr>
          <a:picLocks noChangeAspect="1"/>
        </xdr:cNvPicPr>
      </xdr:nvPicPr>
      <xdr:blipFill>
        <a:blip xmlns:r="http://schemas.openxmlformats.org/officeDocument/2006/relationships" r:embed="rId3"/>
        <a:stretch>
          <a:fillRect/>
        </a:stretch>
      </xdr:blipFill>
      <xdr:spPr>
        <a:xfrm>
          <a:off x="1" y="8572500"/>
          <a:ext cx="9267824" cy="32616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27</xdr:row>
      <xdr:rowOff>104774</xdr:rowOff>
    </xdr:from>
    <xdr:to>
      <xdr:col>7</xdr:col>
      <xdr:colOff>762000</xdr:colOff>
      <xdr:row>45</xdr:row>
      <xdr:rowOff>38099</xdr:rowOff>
    </xdr:to>
    <xdr:graphicFrame macro="">
      <xdr:nvGraphicFramePr>
        <xdr:cNvPr id="2" name="グラフ 1">
          <a:extLst>
            <a:ext uri="{FF2B5EF4-FFF2-40B4-BE49-F238E27FC236}">
              <a16:creationId xmlns:a16="http://schemas.microsoft.com/office/drawing/2014/main" id="{264ABC90-82CB-47FB-B857-C47EC5CB5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20"/>
  <sheetViews>
    <sheetView zoomScaleNormal="100" zoomScaleSheetLayoutView="85" workbookViewId="0">
      <pane xSplit="2" ySplit="2" topLeftCell="C3" activePane="bottomRight" state="frozen"/>
      <selection pane="topRight" activeCell="C1" sqref="C1"/>
      <selection pane="bottomLeft" activeCell="A3" sqref="A3"/>
      <selection pane="bottomRight" activeCell="G20" sqref="G20"/>
    </sheetView>
  </sheetViews>
  <sheetFormatPr defaultRowHeight="13.5"/>
  <cols>
    <col min="1" max="1" width="4.5" customWidth="1"/>
    <col min="2" max="2" width="24.125" customWidth="1"/>
    <col min="3" max="3" width="39.875" customWidth="1"/>
    <col min="4" max="5" width="10.875" customWidth="1"/>
    <col min="6" max="6" width="24.875" customWidth="1"/>
    <col min="7" max="7" width="16.125" customWidth="1"/>
    <col min="9" max="9" width="2.125" customWidth="1"/>
  </cols>
  <sheetData>
    <row r="1" spans="1:9" ht="16.5" customHeight="1" thickBot="1">
      <c r="A1" s="347" t="s">
        <v>543</v>
      </c>
      <c r="B1" s="343"/>
      <c r="C1" s="343"/>
      <c r="D1" s="343"/>
      <c r="E1" s="348">
        <v>44636</v>
      </c>
      <c r="F1" s="343"/>
    </row>
    <row r="2" spans="1:9" ht="16.5" customHeight="1" thickBot="1">
      <c r="A2" s="1025"/>
      <c r="B2" s="1040" t="s">
        <v>540</v>
      </c>
      <c r="C2" s="1034" t="s">
        <v>559</v>
      </c>
      <c r="D2" s="2720" t="s">
        <v>541</v>
      </c>
      <c r="E2" s="2720"/>
      <c r="F2" s="1026" t="s">
        <v>542</v>
      </c>
    </row>
    <row r="3" spans="1:9" ht="16.5" customHeight="1">
      <c r="A3" s="1027">
        <v>1</v>
      </c>
      <c r="B3" s="1041" t="s">
        <v>616</v>
      </c>
      <c r="C3" s="1035" t="s">
        <v>581</v>
      </c>
      <c r="D3" s="696" t="s">
        <v>578</v>
      </c>
      <c r="E3" s="695" t="s">
        <v>1350</v>
      </c>
      <c r="F3" s="999" t="s">
        <v>634</v>
      </c>
    </row>
    <row r="4" spans="1:9" ht="16.5" customHeight="1">
      <c r="A4" s="1027">
        <v>2</v>
      </c>
      <c r="B4" s="1041" t="s">
        <v>617</v>
      </c>
      <c r="C4" s="1035" t="s">
        <v>592</v>
      </c>
      <c r="D4" s="696" t="s">
        <v>577</v>
      </c>
      <c r="E4" s="695" t="s">
        <v>1350</v>
      </c>
      <c r="F4" s="999"/>
    </row>
    <row r="5" spans="1:9" ht="16.5" customHeight="1">
      <c r="A5" s="1027">
        <v>3</v>
      </c>
      <c r="B5" s="1041" t="s">
        <v>618</v>
      </c>
      <c r="C5" s="1035" t="s">
        <v>592</v>
      </c>
      <c r="D5" s="696" t="s">
        <v>577</v>
      </c>
      <c r="E5" s="695" t="s">
        <v>1350</v>
      </c>
      <c r="F5" s="999"/>
    </row>
    <row r="6" spans="1:9" ht="16.5" customHeight="1">
      <c r="A6" s="1027">
        <v>4</v>
      </c>
      <c r="B6" s="1041" t="s">
        <v>619</v>
      </c>
      <c r="C6" s="1035" t="s">
        <v>592</v>
      </c>
      <c r="D6" s="696" t="s">
        <v>577</v>
      </c>
      <c r="E6" s="698" t="s">
        <v>1350</v>
      </c>
      <c r="F6" s="999"/>
    </row>
    <row r="7" spans="1:9" ht="16.5" customHeight="1">
      <c r="A7" s="1028">
        <v>5</v>
      </c>
      <c r="B7" s="1042" t="s">
        <v>551</v>
      </c>
      <c r="C7" s="1036" t="s">
        <v>593</v>
      </c>
      <c r="D7" s="701" t="s">
        <v>576</v>
      </c>
      <c r="E7" s="695" t="s">
        <v>1350</v>
      </c>
      <c r="F7" s="1001"/>
    </row>
    <row r="8" spans="1:9" ht="16.5" customHeight="1">
      <c r="A8" s="1027">
        <v>6</v>
      </c>
      <c r="B8" s="1041" t="s">
        <v>552</v>
      </c>
      <c r="C8" s="1035" t="s">
        <v>593</v>
      </c>
      <c r="D8" s="702" t="s">
        <v>576</v>
      </c>
      <c r="E8" s="695" t="s">
        <v>1350</v>
      </c>
      <c r="F8" s="999"/>
      <c r="H8" t="s">
        <v>548</v>
      </c>
    </row>
    <row r="9" spans="1:9" ht="16.5" customHeight="1">
      <c r="A9" s="1027">
        <v>7</v>
      </c>
      <c r="B9" s="1041" t="s">
        <v>553</v>
      </c>
      <c r="C9" s="1035" t="s">
        <v>593</v>
      </c>
      <c r="D9" s="702" t="s">
        <v>576</v>
      </c>
      <c r="E9" s="695" t="s">
        <v>1350</v>
      </c>
      <c r="F9" s="999"/>
    </row>
    <row r="10" spans="1:9" ht="16.5" customHeight="1">
      <c r="A10" s="1029">
        <v>8</v>
      </c>
      <c r="B10" s="1043" t="s">
        <v>554</v>
      </c>
      <c r="C10" s="1037" t="s">
        <v>585</v>
      </c>
      <c r="D10" s="1023" t="s">
        <v>586</v>
      </c>
      <c r="E10" s="1024" t="s">
        <v>1011</v>
      </c>
      <c r="F10" s="1030" t="s">
        <v>635</v>
      </c>
      <c r="G10" s="2715" t="s">
        <v>1346</v>
      </c>
      <c r="H10" s="1266"/>
    </row>
    <row r="11" spans="1:9" ht="16.5" customHeight="1">
      <c r="A11" s="1028">
        <v>9</v>
      </c>
      <c r="B11" s="1042" t="s">
        <v>555</v>
      </c>
      <c r="C11" s="1035" t="s">
        <v>581</v>
      </c>
      <c r="D11" s="701" t="s">
        <v>582</v>
      </c>
      <c r="E11" s="695" t="s">
        <v>1350</v>
      </c>
      <c r="F11" s="1001"/>
      <c r="G11" s="1046" t="s">
        <v>339</v>
      </c>
      <c r="H11" s="1046" t="s">
        <v>965</v>
      </c>
      <c r="I11" t="s">
        <v>548</v>
      </c>
    </row>
    <row r="12" spans="1:9" ht="16.5" customHeight="1">
      <c r="A12" s="1027">
        <v>10</v>
      </c>
      <c r="B12" s="1041" t="s">
        <v>556</v>
      </c>
      <c r="C12" s="1035" t="s">
        <v>580</v>
      </c>
      <c r="D12" s="702" t="s">
        <v>583</v>
      </c>
      <c r="E12" s="695" t="s">
        <v>1350</v>
      </c>
      <c r="F12" s="999"/>
      <c r="G12" s="1046" t="s">
        <v>548</v>
      </c>
    </row>
    <row r="13" spans="1:9" ht="16.5" customHeight="1">
      <c r="A13" s="1027">
        <v>11</v>
      </c>
      <c r="B13" s="1041" t="s">
        <v>557</v>
      </c>
      <c r="C13" s="1035" t="s">
        <v>579</v>
      </c>
      <c r="D13" s="702" t="s">
        <v>584</v>
      </c>
      <c r="E13" s="695" t="s">
        <v>1350</v>
      </c>
      <c r="F13" s="999"/>
    </row>
    <row r="14" spans="1:9" ht="16.5" customHeight="1">
      <c r="A14" s="1027">
        <v>12</v>
      </c>
      <c r="B14" s="1041" t="s">
        <v>545</v>
      </c>
      <c r="C14" s="1035" t="s">
        <v>581</v>
      </c>
      <c r="D14" s="702" t="s">
        <v>582</v>
      </c>
      <c r="E14" s="695" t="s">
        <v>1350</v>
      </c>
      <c r="F14" s="999" t="s">
        <v>548</v>
      </c>
    </row>
    <row r="15" spans="1:9" ht="16.5" customHeight="1">
      <c r="A15" s="1027">
        <v>13</v>
      </c>
      <c r="B15" s="1041" t="s">
        <v>547</v>
      </c>
      <c r="C15" s="1035" t="s">
        <v>581</v>
      </c>
      <c r="D15" s="702" t="s">
        <v>582</v>
      </c>
      <c r="E15" s="695" t="s">
        <v>1350</v>
      </c>
      <c r="F15" s="999"/>
    </row>
    <row r="16" spans="1:9" ht="16.5" customHeight="1">
      <c r="A16" s="1031">
        <v>14</v>
      </c>
      <c r="B16" s="1044" t="s">
        <v>558</v>
      </c>
      <c r="C16" s="1038" t="s">
        <v>632</v>
      </c>
      <c r="D16" s="703" t="s">
        <v>594</v>
      </c>
      <c r="E16" s="695" t="s">
        <v>1350</v>
      </c>
      <c r="F16" s="1000"/>
    </row>
    <row r="17" spans="1:6" ht="16.5" customHeight="1">
      <c r="A17" s="1028">
        <v>15</v>
      </c>
      <c r="B17" s="1042" t="s">
        <v>587</v>
      </c>
      <c r="C17" s="1035" t="s">
        <v>590</v>
      </c>
      <c r="D17" s="694" t="s">
        <v>591</v>
      </c>
      <c r="E17" s="697" t="s">
        <v>591</v>
      </c>
      <c r="F17" s="1001" t="s">
        <v>637</v>
      </c>
    </row>
    <row r="18" spans="1:6" ht="16.5" customHeight="1">
      <c r="A18" s="1027">
        <v>16</v>
      </c>
      <c r="B18" s="1041" t="s">
        <v>549</v>
      </c>
      <c r="C18" s="1035" t="s">
        <v>588</v>
      </c>
      <c r="D18" s="696" t="s">
        <v>589</v>
      </c>
      <c r="E18" s="695" t="s">
        <v>1350</v>
      </c>
      <c r="F18" s="1032" t="s">
        <v>631</v>
      </c>
    </row>
    <row r="19" spans="1:6" ht="16.5" customHeight="1" thickBot="1">
      <c r="A19" s="1033">
        <v>17</v>
      </c>
      <c r="B19" s="1045" t="s">
        <v>550</v>
      </c>
      <c r="C19" s="1039" t="s">
        <v>630</v>
      </c>
      <c r="D19" s="1021" t="s">
        <v>578</v>
      </c>
      <c r="E19" s="1021" t="s">
        <v>1350</v>
      </c>
      <c r="F19" s="1002" t="s">
        <v>633</v>
      </c>
    </row>
    <row r="20" spans="1:6">
      <c r="A20" t="s">
        <v>636</v>
      </c>
    </row>
  </sheetData>
  <mergeCells count="1">
    <mergeCell ref="D2:E2"/>
  </mergeCells>
  <phoneticPr fontId="3"/>
  <pageMargins left="0.7" right="0.7" top="0.75" bottom="0.75" header="0.3" footer="0.3"/>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8AECD-A2F2-4C67-B28D-3F83E0513856}">
  <sheetPr>
    <pageSetUpPr fitToPage="1"/>
  </sheetPr>
  <dimension ref="A1:O38"/>
  <sheetViews>
    <sheetView workbookViewId="0">
      <selection activeCell="J4" sqref="J4"/>
    </sheetView>
  </sheetViews>
  <sheetFormatPr defaultRowHeight="13.5"/>
  <cols>
    <col min="1" max="1" width="15.125" style="1266" customWidth="1"/>
    <col min="2" max="2" width="11" style="1266" customWidth="1"/>
    <col min="3" max="3" width="11.125" style="1266" customWidth="1"/>
    <col min="4" max="4" width="7.875" style="1266" customWidth="1"/>
    <col min="5" max="5" width="11.125" style="1266" customWidth="1"/>
    <col min="6" max="6" width="7.875" style="1266" customWidth="1"/>
    <col min="7" max="7" width="12.5" style="1266" customWidth="1"/>
    <col min="8" max="8" width="7.625" style="1266" customWidth="1"/>
    <col min="9" max="9" width="9" style="1266"/>
    <col min="10" max="10" width="7.875" style="1266" customWidth="1"/>
    <col min="11" max="11" width="6.625" style="1266" customWidth="1"/>
    <col min="12" max="12" width="3.875" style="1266" customWidth="1"/>
    <col min="13" max="13" width="6.75" style="1266" customWidth="1"/>
    <col min="14" max="249" width="9" style="1266"/>
    <col min="250" max="250" width="16.375" style="1266" customWidth="1"/>
    <col min="251" max="252" width="11.125" style="1266" customWidth="1"/>
    <col min="253" max="253" width="7.875" style="1266" customWidth="1"/>
    <col min="254" max="254" width="11.125" style="1266" customWidth="1"/>
    <col min="255" max="255" width="9.5" style="1266" customWidth="1"/>
    <col min="256" max="256" width="12.5" style="1266" customWidth="1"/>
    <col min="257" max="257" width="8.125" style="1266" customWidth="1"/>
    <col min="258" max="505" width="9" style="1266"/>
    <col min="506" max="506" width="16.375" style="1266" customWidth="1"/>
    <col min="507" max="508" width="11.125" style="1266" customWidth="1"/>
    <col min="509" max="509" width="7.875" style="1266" customWidth="1"/>
    <col min="510" max="510" width="11.125" style="1266" customWidth="1"/>
    <col min="511" max="511" width="9.5" style="1266" customWidth="1"/>
    <col min="512" max="512" width="12.5" style="1266" customWidth="1"/>
    <col min="513" max="513" width="8.125" style="1266" customWidth="1"/>
    <col min="514" max="761" width="9" style="1266"/>
    <col min="762" max="762" width="16.375" style="1266" customWidth="1"/>
    <col min="763" max="764" width="11.125" style="1266" customWidth="1"/>
    <col min="765" max="765" width="7.875" style="1266" customWidth="1"/>
    <col min="766" max="766" width="11.125" style="1266" customWidth="1"/>
    <col min="767" max="767" width="9.5" style="1266" customWidth="1"/>
    <col min="768" max="768" width="12.5" style="1266" customWidth="1"/>
    <col min="769" max="769" width="8.125" style="1266" customWidth="1"/>
    <col min="770" max="1017" width="9" style="1266"/>
    <col min="1018" max="1018" width="16.375" style="1266" customWidth="1"/>
    <col min="1019" max="1020" width="11.125" style="1266" customWidth="1"/>
    <col min="1021" max="1021" width="7.875" style="1266" customWidth="1"/>
    <col min="1022" max="1022" width="11.125" style="1266" customWidth="1"/>
    <col min="1023" max="1023" width="9.5" style="1266" customWidth="1"/>
    <col min="1024" max="1024" width="12.5" style="1266" customWidth="1"/>
    <col min="1025" max="1025" width="8.125" style="1266" customWidth="1"/>
    <col min="1026" max="1273" width="9" style="1266"/>
    <col min="1274" max="1274" width="16.375" style="1266" customWidth="1"/>
    <col min="1275" max="1276" width="11.125" style="1266" customWidth="1"/>
    <col min="1277" max="1277" width="7.875" style="1266" customWidth="1"/>
    <col min="1278" max="1278" width="11.125" style="1266" customWidth="1"/>
    <col min="1279" max="1279" width="9.5" style="1266" customWidth="1"/>
    <col min="1280" max="1280" width="12.5" style="1266" customWidth="1"/>
    <col min="1281" max="1281" width="8.125" style="1266" customWidth="1"/>
    <col min="1282" max="1529" width="9" style="1266"/>
    <col min="1530" max="1530" width="16.375" style="1266" customWidth="1"/>
    <col min="1531" max="1532" width="11.125" style="1266" customWidth="1"/>
    <col min="1533" max="1533" width="7.875" style="1266" customWidth="1"/>
    <col min="1534" max="1534" width="11.125" style="1266" customWidth="1"/>
    <col min="1535" max="1535" width="9.5" style="1266" customWidth="1"/>
    <col min="1536" max="1536" width="12.5" style="1266" customWidth="1"/>
    <col min="1537" max="1537" width="8.125" style="1266" customWidth="1"/>
    <col min="1538" max="1785" width="9" style="1266"/>
    <col min="1786" max="1786" width="16.375" style="1266" customWidth="1"/>
    <col min="1787" max="1788" width="11.125" style="1266" customWidth="1"/>
    <col min="1789" max="1789" width="7.875" style="1266" customWidth="1"/>
    <col min="1790" max="1790" width="11.125" style="1266" customWidth="1"/>
    <col min="1791" max="1791" width="9.5" style="1266" customWidth="1"/>
    <col min="1792" max="1792" width="12.5" style="1266" customWidth="1"/>
    <col min="1793" max="1793" width="8.125" style="1266" customWidth="1"/>
    <col min="1794" max="2041" width="9" style="1266"/>
    <col min="2042" max="2042" width="16.375" style="1266" customWidth="1"/>
    <col min="2043" max="2044" width="11.125" style="1266" customWidth="1"/>
    <col min="2045" max="2045" width="7.875" style="1266" customWidth="1"/>
    <col min="2046" max="2046" width="11.125" style="1266" customWidth="1"/>
    <col min="2047" max="2047" width="9.5" style="1266" customWidth="1"/>
    <col min="2048" max="2048" width="12.5" style="1266" customWidth="1"/>
    <col min="2049" max="2049" width="8.125" style="1266" customWidth="1"/>
    <col min="2050" max="2297" width="9" style="1266"/>
    <col min="2298" max="2298" width="16.375" style="1266" customWidth="1"/>
    <col min="2299" max="2300" width="11.125" style="1266" customWidth="1"/>
    <col min="2301" max="2301" width="7.875" style="1266" customWidth="1"/>
    <col min="2302" max="2302" width="11.125" style="1266" customWidth="1"/>
    <col min="2303" max="2303" width="9.5" style="1266" customWidth="1"/>
    <col min="2304" max="2304" width="12.5" style="1266" customWidth="1"/>
    <col min="2305" max="2305" width="8.125" style="1266" customWidth="1"/>
    <col min="2306" max="2553" width="9" style="1266"/>
    <col min="2554" max="2554" width="16.375" style="1266" customWidth="1"/>
    <col min="2555" max="2556" width="11.125" style="1266" customWidth="1"/>
    <col min="2557" max="2557" width="7.875" style="1266" customWidth="1"/>
    <col min="2558" max="2558" width="11.125" style="1266" customWidth="1"/>
    <col min="2559" max="2559" width="9.5" style="1266" customWidth="1"/>
    <col min="2560" max="2560" width="12.5" style="1266" customWidth="1"/>
    <col min="2561" max="2561" width="8.125" style="1266" customWidth="1"/>
    <col min="2562" max="2809" width="9" style="1266"/>
    <col min="2810" max="2810" width="16.375" style="1266" customWidth="1"/>
    <col min="2811" max="2812" width="11.125" style="1266" customWidth="1"/>
    <col min="2813" max="2813" width="7.875" style="1266" customWidth="1"/>
    <col min="2814" max="2814" width="11.125" style="1266" customWidth="1"/>
    <col min="2815" max="2815" width="9.5" style="1266" customWidth="1"/>
    <col min="2816" max="2816" width="12.5" style="1266" customWidth="1"/>
    <col min="2817" max="2817" width="8.125" style="1266" customWidth="1"/>
    <col min="2818" max="3065" width="9" style="1266"/>
    <col min="3066" max="3066" width="16.375" style="1266" customWidth="1"/>
    <col min="3067" max="3068" width="11.125" style="1266" customWidth="1"/>
    <col min="3069" max="3069" width="7.875" style="1266" customWidth="1"/>
    <col min="3070" max="3070" width="11.125" style="1266" customWidth="1"/>
    <col min="3071" max="3071" width="9.5" style="1266" customWidth="1"/>
    <col min="3072" max="3072" width="12.5" style="1266" customWidth="1"/>
    <col min="3073" max="3073" width="8.125" style="1266" customWidth="1"/>
    <col min="3074" max="3321" width="9" style="1266"/>
    <col min="3322" max="3322" width="16.375" style="1266" customWidth="1"/>
    <col min="3323" max="3324" width="11.125" style="1266" customWidth="1"/>
    <col min="3325" max="3325" width="7.875" style="1266" customWidth="1"/>
    <col min="3326" max="3326" width="11.125" style="1266" customWidth="1"/>
    <col min="3327" max="3327" width="9.5" style="1266" customWidth="1"/>
    <col min="3328" max="3328" width="12.5" style="1266" customWidth="1"/>
    <col min="3329" max="3329" width="8.125" style="1266" customWidth="1"/>
    <col min="3330" max="3577" width="9" style="1266"/>
    <col min="3578" max="3578" width="16.375" style="1266" customWidth="1"/>
    <col min="3579" max="3580" width="11.125" style="1266" customWidth="1"/>
    <col min="3581" max="3581" width="7.875" style="1266" customWidth="1"/>
    <col min="3582" max="3582" width="11.125" style="1266" customWidth="1"/>
    <col min="3583" max="3583" width="9.5" style="1266" customWidth="1"/>
    <col min="3584" max="3584" width="12.5" style="1266" customWidth="1"/>
    <col min="3585" max="3585" width="8.125" style="1266" customWidth="1"/>
    <col min="3586" max="3833" width="9" style="1266"/>
    <col min="3834" max="3834" width="16.375" style="1266" customWidth="1"/>
    <col min="3835" max="3836" width="11.125" style="1266" customWidth="1"/>
    <col min="3837" max="3837" width="7.875" style="1266" customWidth="1"/>
    <col min="3838" max="3838" width="11.125" style="1266" customWidth="1"/>
    <col min="3839" max="3839" width="9.5" style="1266" customWidth="1"/>
    <col min="3840" max="3840" width="12.5" style="1266" customWidth="1"/>
    <col min="3841" max="3841" width="8.125" style="1266" customWidth="1"/>
    <col min="3842" max="4089" width="9" style="1266"/>
    <col min="4090" max="4090" width="16.375" style="1266" customWidth="1"/>
    <col min="4091" max="4092" width="11.125" style="1266" customWidth="1"/>
    <col min="4093" max="4093" width="7.875" style="1266" customWidth="1"/>
    <col min="4094" max="4094" width="11.125" style="1266" customWidth="1"/>
    <col min="4095" max="4095" width="9.5" style="1266" customWidth="1"/>
    <col min="4096" max="4096" width="12.5" style="1266" customWidth="1"/>
    <col min="4097" max="4097" width="8.125" style="1266" customWidth="1"/>
    <col min="4098" max="4345" width="9" style="1266"/>
    <col min="4346" max="4346" width="16.375" style="1266" customWidth="1"/>
    <col min="4347" max="4348" width="11.125" style="1266" customWidth="1"/>
    <col min="4349" max="4349" width="7.875" style="1266" customWidth="1"/>
    <col min="4350" max="4350" width="11.125" style="1266" customWidth="1"/>
    <col min="4351" max="4351" width="9.5" style="1266" customWidth="1"/>
    <col min="4352" max="4352" width="12.5" style="1266" customWidth="1"/>
    <col min="4353" max="4353" width="8.125" style="1266" customWidth="1"/>
    <col min="4354" max="4601" width="9" style="1266"/>
    <col min="4602" max="4602" width="16.375" style="1266" customWidth="1"/>
    <col min="4603" max="4604" width="11.125" style="1266" customWidth="1"/>
    <col min="4605" max="4605" width="7.875" style="1266" customWidth="1"/>
    <col min="4606" max="4606" width="11.125" style="1266" customWidth="1"/>
    <col min="4607" max="4607" width="9.5" style="1266" customWidth="1"/>
    <col min="4608" max="4608" width="12.5" style="1266" customWidth="1"/>
    <col min="4609" max="4609" width="8.125" style="1266" customWidth="1"/>
    <col min="4610" max="4857" width="9" style="1266"/>
    <col min="4858" max="4858" width="16.375" style="1266" customWidth="1"/>
    <col min="4859" max="4860" width="11.125" style="1266" customWidth="1"/>
    <col min="4861" max="4861" width="7.875" style="1266" customWidth="1"/>
    <col min="4862" max="4862" width="11.125" style="1266" customWidth="1"/>
    <col min="4863" max="4863" width="9.5" style="1266" customWidth="1"/>
    <col min="4864" max="4864" width="12.5" style="1266" customWidth="1"/>
    <col min="4865" max="4865" width="8.125" style="1266" customWidth="1"/>
    <col min="4866" max="5113" width="9" style="1266"/>
    <col min="5114" max="5114" width="16.375" style="1266" customWidth="1"/>
    <col min="5115" max="5116" width="11.125" style="1266" customWidth="1"/>
    <col min="5117" max="5117" width="7.875" style="1266" customWidth="1"/>
    <col min="5118" max="5118" width="11.125" style="1266" customWidth="1"/>
    <col min="5119" max="5119" width="9.5" style="1266" customWidth="1"/>
    <col min="5120" max="5120" width="12.5" style="1266" customWidth="1"/>
    <col min="5121" max="5121" width="8.125" style="1266" customWidth="1"/>
    <col min="5122" max="5369" width="9" style="1266"/>
    <col min="5370" max="5370" width="16.375" style="1266" customWidth="1"/>
    <col min="5371" max="5372" width="11.125" style="1266" customWidth="1"/>
    <col min="5373" max="5373" width="7.875" style="1266" customWidth="1"/>
    <col min="5374" max="5374" width="11.125" style="1266" customWidth="1"/>
    <col min="5375" max="5375" width="9.5" style="1266" customWidth="1"/>
    <col min="5376" max="5376" width="12.5" style="1266" customWidth="1"/>
    <col min="5377" max="5377" width="8.125" style="1266" customWidth="1"/>
    <col min="5378" max="5625" width="9" style="1266"/>
    <col min="5626" max="5626" width="16.375" style="1266" customWidth="1"/>
    <col min="5627" max="5628" width="11.125" style="1266" customWidth="1"/>
    <col min="5629" max="5629" width="7.875" style="1266" customWidth="1"/>
    <col min="5630" max="5630" width="11.125" style="1266" customWidth="1"/>
    <col min="5631" max="5631" width="9.5" style="1266" customWidth="1"/>
    <col min="5632" max="5632" width="12.5" style="1266" customWidth="1"/>
    <col min="5633" max="5633" width="8.125" style="1266" customWidth="1"/>
    <col min="5634" max="5881" width="9" style="1266"/>
    <col min="5882" max="5882" width="16.375" style="1266" customWidth="1"/>
    <col min="5883" max="5884" width="11.125" style="1266" customWidth="1"/>
    <col min="5885" max="5885" width="7.875" style="1266" customWidth="1"/>
    <col min="5886" max="5886" width="11.125" style="1266" customWidth="1"/>
    <col min="5887" max="5887" width="9.5" style="1266" customWidth="1"/>
    <col min="5888" max="5888" width="12.5" style="1266" customWidth="1"/>
    <col min="5889" max="5889" width="8.125" style="1266" customWidth="1"/>
    <col min="5890" max="6137" width="9" style="1266"/>
    <col min="6138" max="6138" width="16.375" style="1266" customWidth="1"/>
    <col min="6139" max="6140" width="11.125" style="1266" customWidth="1"/>
    <col min="6141" max="6141" width="7.875" style="1266" customWidth="1"/>
    <col min="6142" max="6142" width="11.125" style="1266" customWidth="1"/>
    <col min="6143" max="6143" width="9.5" style="1266" customWidth="1"/>
    <col min="6144" max="6144" width="12.5" style="1266" customWidth="1"/>
    <col min="6145" max="6145" width="8.125" style="1266" customWidth="1"/>
    <col min="6146" max="6393" width="9" style="1266"/>
    <col min="6394" max="6394" width="16.375" style="1266" customWidth="1"/>
    <col min="6395" max="6396" width="11.125" style="1266" customWidth="1"/>
    <col min="6397" max="6397" width="7.875" style="1266" customWidth="1"/>
    <col min="6398" max="6398" width="11.125" style="1266" customWidth="1"/>
    <col min="6399" max="6399" width="9.5" style="1266" customWidth="1"/>
    <col min="6400" max="6400" width="12.5" style="1266" customWidth="1"/>
    <col min="6401" max="6401" width="8.125" style="1266" customWidth="1"/>
    <col min="6402" max="6649" width="9" style="1266"/>
    <col min="6650" max="6650" width="16.375" style="1266" customWidth="1"/>
    <col min="6651" max="6652" width="11.125" style="1266" customWidth="1"/>
    <col min="6653" max="6653" width="7.875" style="1266" customWidth="1"/>
    <col min="6654" max="6654" width="11.125" style="1266" customWidth="1"/>
    <col min="6655" max="6655" width="9.5" style="1266" customWidth="1"/>
    <col min="6656" max="6656" width="12.5" style="1266" customWidth="1"/>
    <col min="6657" max="6657" width="8.125" style="1266" customWidth="1"/>
    <col min="6658" max="6905" width="9" style="1266"/>
    <col min="6906" max="6906" width="16.375" style="1266" customWidth="1"/>
    <col min="6907" max="6908" width="11.125" style="1266" customWidth="1"/>
    <col min="6909" max="6909" width="7.875" style="1266" customWidth="1"/>
    <col min="6910" max="6910" width="11.125" style="1266" customWidth="1"/>
    <col min="6911" max="6911" width="9.5" style="1266" customWidth="1"/>
    <col min="6912" max="6912" width="12.5" style="1266" customWidth="1"/>
    <col min="6913" max="6913" width="8.125" style="1266" customWidth="1"/>
    <col min="6914" max="7161" width="9" style="1266"/>
    <col min="7162" max="7162" width="16.375" style="1266" customWidth="1"/>
    <col min="7163" max="7164" width="11.125" style="1266" customWidth="1"/>
    <col min="7165" max="7165" width="7.875" style="1266" customWidth="1"/>
    <col min="7166" max="7166" width="11.125" style="1266" customWidth="1"/>
    <col min="7167" max="7167" width="9.5" style="1266" customWidth="1"/>
    <col min="7168" max="7168" width="12.5" style="1266" customWidth="1"/>
    <col min="7169" max="7169" width="8.125" style="1266" customWidth="1"/>
    <col min="7170" max="7417" width="9" style="1266"/>
    <col min="7418" max="7418" width="16.375" style="1266" customWidth="1"/>
    <col min="7419" max="7420" width="11.125" style="1266" customWidth="1"/>
    <col min="7421" max="7421" width="7.875" style="1266" customWidth="1"/>
    <col min="7422" max="7422" width="11.125" style="1266" customWidth="1"/>
    <col min="7423" max="7423" width="9.5" style="1266" customWidth="1"/>
    <col min="7424" max="7424" width="12.5" style="1266" customWidth="1"/>
    <col min="7425" max="7425" width="8.125" style="1266" customWidth="1"/>
    <col min="7426" max="7673" width="9" style="1266"/>
    <col min="7674" max="7674" width="16.375" style="1266" customWidth="1"/>
    <col min="7675" max="7676" width="11.125" style="1266" customWidth="1"/>
    <col min="7677" max="7677" width="7.875" style="1266" customWidth="1"/>
    <col min="7678" max="7678" width="11.125" style="1266" customWidth="1"/>
    <col min="7679" max="7679" width="9.5" style="1266" customWidth="1"/>
    <col min="7680" max="7680" width="12.5" style="1266" customWidth="1"/>
    <col min="7681" max="7681" width="8.125" style="1266" customWidth="1"/>
    <col min="7682" max="7929" width="9" style="1266"/>
    <col min="7930" max="7930" width="16.375" style="1266" customWidth="1"/>
    <col min="7931" max="7932" width="11.125" style="1266" customWidth="1"/>
    <col min="7933" max="7933" width="7.875" style="1266" customWidth="1"/>
    <col min="7934" max="7934" width="11.125" style="1266" customWidth="1"/>
    <col min="7935" max="7935" width="9.5" style="1266" customWidth="1"/>
    <col min="7936" max="7936" width="12.5" style="1266" customWidth="1"/>
    <col min="7937" max="7937" width="8.125" style="1266" customWidth="1"/>
    <col min="7938" max="8185" width="9" style="1266"/>
    <col min="8186" max="8186" width="16.375" style="1266" customWidth="1"/>
    <col min="8187" max="8188" width="11.125" style="1266" customWidth="1"/>
    <col min="8189" max="8189" width="7.875" style="1266" customWidth="1"/>
    <col min="8190" max="8190" width="11.125" style="1266" customWidth="1"/>
    <col min="8191" max="8191" width="9.5" style="1266" customWidth="1"/>
    <col min="8192" max="8192" width="12.5" style="1266" customWidth="1"/>
    <col min="8193" max="8193" width="8.125" style="1266" customWidth="1"/>
    <col min="8194" max="8441" width="9" style="1266"/>
    <col min="8442" max="8442" width="16.375" style="1266" customWidth="1"/>
    <col min="8443" max="8444" width="11.125" style="1266" customWidth="1"/>
    <col min="8445" max="8445" width="7.875" style="1266" customWidth="1"/>
    <col min="8446" max="8446" width="11.125" style="1266" customWidth="1"/>
    <col min="8447" max="8447" width="9.5" style="1266" customWidth="1"/>
    <col min="8448" max="8448" width="12.5" style="1266" customWidth="1"/>
    <col min="8449" max="8449" width="8.125" style="1266" customWidth="1"/>
    <col min="8450" max="8697" width="9" style="1266"/>
    <col min="8698" max="8698" width="16.375" style="1266" customWidth="1"/>
    <col min="8699" max="8700" width="11.125" style="1266" customWidth="1"/>
    <col min="8701" max="8701" width="7.875" style="1266" customWidth="1"/>
    <col min="8702" max="8702" width="11.125" style="1266" customWidth="1"/>
    <col min="8703" max="8703" width="9.5" style="1266" customWidth="1"/>
    <col min="8704" max="8704" width="12.5" style="1266" customWidth="1"/>
    <col min="8705" max="8705" width="8.125" style="1266" customWidth="1"/>
    <col min="8706" max="8953" width="9" style="1266"/>
    <col min="8954" max="8954" width="16.375" style="1266" customWidth="1"/>
    <col min="8955" max="8956" width="11.125" style="1266" customWidth="1"/>
    <col min="8957" max="8957" width="7.875" style="1266" customWidth="1"/>
    <col min="8958" max="8958" width="11.125" style="1266" customWidth="1"/>
    <col min="8959" max="8959" width="9.5" style="1266" customWidth="1"/>
    <col min="8960" max="8960" width="12.5" style="1266" customWidth="1"/>
    <col min="8961" max="8961" width="8.125" style="1266" customWidth="1"/>
    <col min="8962" max="9209" width="9" style="1266"/>
    <col min="9210" max="9210" width="16.375" style="1266" customWidth="1"/>
    <col min="9211" max="9212" width="11.125" style="1266" customWidth="1"/>
    <col min="9213" max="9213" width="7.875" style="1266" customWidth="1"/>
    <col min="9214" max="9214" width="11.125" style="1266" customWidth="1"/>
    <col min="9215" max="9215" width="9.5" style="1266" customWidth="1"/>
    <col min="9216" max="9216" width="12.5" style="1266" customWidth="1"/>
    <col min="9217" max="9217" width="8.125" style="1266" customWidth="1"/>
    <col min="9218" max="9465" width="9" style="1266"/>
    <col min="9466" max="9466" width="16.375" style="1266" customWidth="1"/>
    <col min="9467" max="9468" width="11.125" style="1266" customWidth="1"/>
    <col min="9469" max="9469" width="7.875" style="1266" customWidth="1"/>
    <col min="9470" max="9470" width="11.125" style="1266" customWidth="1"/>
    <col min="9471" max="9471" width="9.5" style="1266" customWidth="1"/>
    <col min="9472" max="9472" width="12.5" style="1266" customWidth="1"/>
    <col min="9473" max="9473" width="8.125" style="1266" customWidth="1"/>
    <col min="9474" max="9721" width="9" style="1266"/>
    <col min="9722" max="9722" width="16.375" style="1266" customWidth="1"/>
    <col min="9723" max="9724" width="11.125" style="1266" customWidth="1"/>
    <col min="9725" max="9725" width="7.875" style="1266" customWidth="1"/>
    <col min="9726" max="9726" width="11.125" style="1266" customWidth="1"/>
    <col min="9727" max="9727" width="9.5" style="1266" customWidth="1"/>
    <col min="9728" max="9728" width="12.5" style="1266" customWidth="1"/>
    <col min="9729" max="9729" width="8.125" style="1266" customWidth="1"/>
    <col min="9730" max="9977" width="9" style="1266"/>
    <col min="9978" max="9978" width="16.375" style="1266" customWidth="1"/>
    <col min="9979" max="9980" width="11.125" style="1266" customWidth="1"/>
    <col min="9981" max="9981" width="7.875" style="1266" customWidth="1"/>
    <col min="9982" max="9982" width="11.125" style="1266" customWidth="1"/>
    <col min="9983" max="9983" width="9.5" style="1266" customWidth="1"/>
    <col min="9984" max="9984" width="12.5" style="1266" customWidth="1"/>
    <col min="9985" max="9985" width="8.125" style="1266" customWidth="1"/>
    <col min="9986" max="10233" width="9" style="1266"/>
    <col min="10234" max="10234" width="16.375" style="1266" customWidth="1"/>
    <col min="10235" max="10236" width="11.125" style="1266" customWidth="1"/>
    <col min="10237" max="10237" width="7.875" style="1266" customWidth="1"/>
    <col min="10238" max="10238" width="11.125" style="1266" customWidth="1"/>
    <col min="10239" max="10239" width="9.5" style="1266" customWidth="1"/>
    <col min="10240" max="10240" width="12.5" style="1266" customWidth="1"/>
    <col min="10241" max="10241" width="8.125" style="1266" customWidth="1"/>
    <col min="10242" max="10489" width="9" style="1266"/>
    <col min="10490" max="10490" width="16.375" style="1266" customWidth="1"/>
    <col min="10491" max="10492" width="11.125" style="1266" customWidth="1"/>
    <col min="10493" max="10493" width="7.875" style="1266" customWidth="1"/>
    <col min="10494" max="10494" width="11.125" style="1266" customWidth="1"/>
    <col min="10495" max="10495" width="9.5" style="1266" customWidth="1"/>
    <col min="10496" max="10496" width="12.5" style="1266" customWidth="1"/>
    <col min="10497" max="10497" width="8.125" style="1266" customWidth="1"/>
    <col min="10498" max="10745" width="9" style="1266"/>
    <col min="10746" max="10746" width="16.375" style="1266" customWidth="1"/>
    <col min="10747" max="10748" width="11.125" style="1266" customWidth="1"/>
    <col min="10749" max="10749" width="7.875" style="1266" customWidth="1"/>
    <col min="10750" max="10750" width="11.125" style="1266" customWidth="1"/>
    <col min="10751" max="10751" width="9.5" style="1266" customWidth="1"/>
    <col min="10752" max="10752" width="12.5" style="1266" customWidth="1"/>
    <col min="10753" max="10753" width="8.125" style="1266" customWidth="1"/>
    <col min="10754" max="11001" width="9" style="1266"/>
    <col min="11002" max="11002" width="16.375" style="1266" customWidth="1"/>
    <col min="11003" max="11004" width="11.125" style="1266" customWidth="1"/>
    <col min="11005" max="11005" width="7.875" style="1266" customWidth="1"/>
    <col min="11006" max="11006" width="11.125" style="1266" customWidth="1"/>
    <col min="11007" max="11007" width="9.5" style="1266" customWidth="1"/>
    <col min="11008" max="11008" width="12.5" style="1266" customWidth="1"/>
    <col min="11009" max="11009" width="8.125" style="1266" customWidth="1"/>
    <col min="11010" max="11257" width="9" style="1266"/>
    <col min="11258" max="11258" width="16.375" style="1266" customWidth="1"/>
    <col min="11259" max="11260" width="11.125" style="1266" customWidth="1"/>
    <col min="11261" max="11261" width="7.875" style="1266" customWidth="1"/>
    <col min="11262" max="11262" width="11.125" style="1266" customWidth="1"/>
    <col min="11263" max="11263" width="9.5" style="1266" customWidth="1"/>
    <col min="11264" max="11264" width="12.5" style="1266" customWidth="1"/>
    <col min="11265" max="11265" width="8.125" style="1266" customWidth="1"/>
    <col min="11266" max="11513" width="9" style="1266"/>
    <col min="11514" max="11514" width="16.375" style="1266" customWidth="1"/>
    <col min="11515" max="11516" width="11.125" style="1266" customWidth="1"/>
    <col min="11517" max="11517" width="7.875" style="1266" customWidth="1"/>
    <col min="11518" max="11518" width="11.125" style="1266" customWidth="1"/>
    <col min="11519" max="11519" width="9.5" style="1266" customWidth="1"/>
    <col min="11520" max="11520" width="12.5" style="1266" customWidth="1"/>
    <col min="11521" max="11521" width="8.125" style="1266" customWidth="1"/>
    <col min="11522" max="11769" width="9" style="1266"/>
    <col min="11770" max="11770" width="16.375" style="1266" customWidth="1"/>
    <col min="11771" max="11772" width="11.125" style="1266" customWidth="1"/>
    <col min="11773" max="11773" width="7.875" style="1266" customWidth="1"/>
    <col min="11774" max="11774" width="11.125" style="1266" customWidth="1"/>
    <col min="11775" max="11775" width="9.5" style="1266" customWidth="1"/>
    <col min="11776" max="11776" width="12.5" style="1266" customWidth="1"/>
    <col min="11777" max="11777" width="8.125" style="1266" customWidth="1"/>
    <col min="11778" max="12025" width="9" style="1266"/>
    <col min="12026" max="12026" width="16.375" style="1266" customWidth="1"/>
    <col min="12027" max="12028" width="11.125" style="1266" customWidth="1"/>
    <col min="12029" max="12029" width="7.875" style="1266" customWidth="1"/>
    <col min="12030" max="12030" width="11.125" style="1266" customWidth="1"/>
    <col min="12031" max="12031" width="9.5" style="1266" customWidth="1"/>
    <col min="12032" max="12032" width="12.5" style="1266" customWidth="1"/>
    <col min="12033" max="12033" width="8.125" style="1266" customWidth="1"/>
    <col min="12034" max="12281" width="9" style="1266"/>
    <col min="12282" max="12282" width="16.375" style="1266" customWidth="1"/>
    <col min="12283" max="12284" width="11.125" style="1266" customWidth="1"/>
    <col min="12285" max="12285" width="7.875" style="1266" customWidth="1"/>
    <col min="12286" max="12286" width="11.125" style="1266" customWidth="1"/>
    <col min="12287" max="12287" width="9.5" style="1266" customWidth="1"/>
    <col min="12288" max="12288" width="12.5" style="1266" customWidth="1"/>
    <col min="12289" max="12289" width="8.125" style="1266" customWidth="1"/>
    <col min="12290" max="12537" width="9" style="1266"/>
    <col min="12538" max="12538" width="16.375" style="1266" customWidth="1"/>
    <col min="12539" max="12540" width="11.125" style="1266" customWidth="1"/>
    <col min="12541" max="12541" width="7.875" style="1266" customWidth="1"/>
    <col min="12542" max="12542" width="11.125" style="1266" customWidth="1"/>
    <col min="12543" max="12543" width="9.5" style="1266" customWidth="1"/>
    <col min="12544" max="12544" width="12.5" style="1266" customWidth="1"/>
    <col min="12545" max="12545" width="8.125" style="1266" customWidth="1"/>
    <col min="12546" max="12793" width="9" style="1266"/>
    <col min="12794" max="12794" width="16.375" style="1266" customWidth="1"/>
    <col min="12795" max="12796" width="11.125" style="1266" customWidth="1"/>
    <col min="12797" max="12797" width="7.875" style="1266" customWidth="1"/>
    <col min="12798" max="12798" width="11.125" style="1266" customWidth="1"/>
    <col min="12799" max="12799" width="9.5" style="1266" customWidth="1"/>
    <col min="12800" max="12800" width="12.5" style="1266" customWidth="1"/>
    <col min="12801" max="12801" width="8.125" style="1266" customWidth="1"/>
    <col min="12802" max="13049" width="9" style="1266"/>
    <col min="13050" max="13050" width="16.375" style="1266" customWidth="1"/>
    <col min="13051" max="13052" width="11.125" style="1266" customWidth="1"/>
    <col min="13053" max="13053" width="7.875" style="1266" customWidth="1"/>
    <col min="13054" max="13054" width="11.125" style="1266" customWidth="1"/>
    <col min="13055" max="13055" width="9.5" style="1266" customWidth="1"/>
    <col min="13056" max="13056" width="12.5" style="1266" customWidth="1"/>
    <col min="13057" max="13057" width="8.125" style="1266" customWidth="1"/>
    <col min="13058" max="13305" width="9" style="1266"/>
    <col min="13306" max="13306" width="16.375" style="1266" customWidth="1"/>
    <col min="13307" max="13308" width="11.125" style="1266" customWidth="1"/>
    <col min="13309" max="13309" width="7.875" style="1266" customWidth="1"/>
    <col min="13310" max="13310" width="11.125" style="1266" customWidth="1"/>
    <col min="13311" max="13311" width="9.5" style="1266" customWidth="1"/>
    <col min="13312" max="13312" width="12.5" style="1266" customWidth="1"/>
    <col min="13313" max="13313" width="8.125" style="1266" customWidth="1"/>
    <col min="13314" max="13561" width="9" style="1266"/>
    <col min="13562" max="13562" width="16.375" style="1266" customWidth="1"/>
    <col min="13563" max="13564" width="11.125" style="1266" customWidth="1"/>
    <col min="13565" max="13565" width="7.875" style="1266" customWidth="1"/>
    <col min="13566" max="13566" width="11.125" style="1266" customWidth="1"/>
    <col min="13567" max="13567" width="9.5" style="1266" customWidth="1"/>
    <col min="13568" max="13568" width="12.5" style="1266" customWidth="1"/>
    <col min="13569" max="13569" width="8.125" style="1266" customWidth="1"/>
    <col min="13570" max="13817" width="9" style="1266"/>
    <col min="13818" max="13818" width="16.375" style="1266" customWidth="1"/>
    <col min="13819" max="13820" width="11.125" style="1266" customWidth="1"/>
    <col min="13821" max="13821" width="7.875" style="1266" customWidth="1"/>
    <col min="13822" max="13822" width="11.125" style="1266" customWidth="1"/>
    <col min="13823" max="13823" width="9.5" style="1266" customWidth="1"/>
    <col min="13824" max="13824" width="12.5" style="1266" customWidth="1"/>
    <col min="13825" max="13825" width="8.125" style="1266" customWidth="1"/>
    <col min="13826" max="14073" width="9" style="1266"/>
    <col min="14074" max="14074" width="16.375" style="1266" customWidth="1"/>
    <col min="14075" max="14076" width="11.125" style="1266" customWidth="1"/>
    <col min="14077" max="14077" width="7.875" style="1266" customWidth="1"/>
    <col min="14078" max="14078" width="11.125" style="1266" customWidth="1"/>
    <col min="14079" max="14079" width="9.5" style="1266" customWidth="1"/>
    <col min="14080" max="14080" width="12.5" style="1266" customWidth="1"/>
    <col min="14081" max="14081" width="8.125" style="1266" customWidth="1"/>
    <col min="14082" max="14329" width="9" style="1266"/>
    <col min="14330" max="14330" width="16.375" style="1266" customWidth="1"/>
    <col min="14331" max="14332" width="11.125" style="1266" customWidth="1"/>
    <col min="14333" max="14333" width="7.875" style="1266" customWidth="1"/>
    <col min="14334" max="14334" width="11.125" style="1266" customWidth="1"/>
    <col min="14335" max="14335" width="9.5" style="1266" customWidth="1"/>
    <col min="14336" max="14336" width="12.5" style="1266" customWidth="1"/>
    <col min="14337" max="14337" width="8.125" style="1266" customWidth="1"/>
    <col min="14338" max="14585" width="9" style="1266"/>
    <col min="14586" max="14586" width="16.375" style="1266" customWidth="1"/>
    <col min="14587" max="14588" width="11.125" style="1266" customWidth="1"/>
    <col min="14589" max="14589" width="7.875" style="1266" customWidth="1"/>
    <col min="14590" max="14590" width="11.125" style="1266" customWidth="1"/>
    <col min="14591" max="14591" width="9.5" style="1266" customWidth="1"/>
    <col min="14592" max="14592" width="12.5" style="1266" customWidth="1"/>
    <col min="14593" max="14593" width="8.125" style="1266" customWidth="1"/>
    <col min="14594" max="14841" width="9" style="1266"/>
    <col min="14842" max="14842" width="16.375" style="1266" customWidth="1"/>
    <col min="14843" max="14844" width="11.125" style="1266" customWidth="1"/>
    <col min="14845" max="14845" width="7.875" style="1266" customWidth="1"/>
    <col min="14846" max="14846" width="11.125" style="1266" customWidth="1"/>
    <col min="14847" max="14847" width="9.5" style="1266" customWidth="1"/>
    <col min="14848" max="14848" width="12.5" style="1266" customWidth="1"/>
    <col min="14849" max="14849" width="8.125" style="1266" customWidth="1"/>
    <col min="14850" max="15097" width="9" style="1266"/>
    <col min="15098" max="15098" width="16.375" style="1266" customWidth="1"/>
    <col min="15099" max="15100" width="11.125" style="1266" customWidth="1"/>
    <col min="15101" max="15101" width="7.875" style="1266" customWidth="1"/>
    <col min="15102" max="15102" width="11.125" style="1266" customWidth="1"/>
    <col min="15103" max="15103" width="9.5" style="1266" customWidth="1"/>
    <col min="15104" max="15104" width="12.5" style="1266" customWidth="1"/>
    <col min="15105" max="15105" width="8.125" style="1266" customWidth="1"/>
    <col min="15106" max="15353" width="9" style="1266"/>
    <col min="15354" max="15354" width="16.375" style="1266" customWidth="1"/>
    <col min="15355" max="15356" width="11.125" style="1266" customWidth="1"/>
    <col min="15357" max="15357" width="7.875" style="1266" customWidth="1"/>
    <col min="15358" max="15358" width="11.125" style="1266" customWidth="1"/>
    <col min="15359" max="15359" width="9.5" style="1266" customWidth="1"/>
    <col min="15360" max="15360" width="12.5" style="1266" customWidth="1"/>
    <col min="15361" max="15361" width="8.125" style="1266" customWidth="1"/>
    <col min="15362" max="15609" width="9" style="1266"/>
    <col min="15610" max="15610" width="16.375" style="1266" customWidth="1"/>
    <col min="15611" max="15612" width="11.125" style="1266" customWidth="1"/>
    <col min="15613" max="15613" width="7.875" style="1266" customWidth="1"/>
    <col min="15614" max="15614" width="11.125" style="1266" customWidth="1"/>
    <col min="15615" max="15615" width="9.5" style="1266" customWidth="1"/>
    <col min="15616" max="15616" width="12.5" style="1266" customWidth="1"/>
    <col min="15617" max="15617" width="8.125" style="1266" customWidth="1"/>
    <col min="15618" max="15865" width="9" style="1266"/>
    <col min="15866" max="15866" width="16.375" style="1266" customWidth="1"/>
    <col min="15867" max="15868" width="11.125" style="1266" customWidth="1"/>
    <col min="15869" max="15869" width="7.875" style="1266" customWidth="1"/>
    <col min="15870" max="15870" width="11.125" style="1266" customWidth="1"/>
    <col min="15871" max="15871" width="9.5" style="1266" customWidth="1"/>
    <col min="15872" max="15872" width="12.5" style="1266" customWidth="1"/>
    <col min="15873" max="15873" width="8.125" style="1266" customWidth="1"/>
    <col min="15874" max="16121" width="9" style="1266"/>
    <col min="16122" max="16122" width="16.375" style="1266" customWidth="1"/>
    <col min="16123" max="16124" width="11.125" style="1266" customWidth="1"/>
    <col min="16125" max="16125" width="7.875" style="1266" customWidth="1"/>
    <col min="16126" max="16126" width="11.125" style="1266" customWidth="1"/>
    <col min="16127" max="16127" width="9.5" style="1266" customWidth="1"/>
    <col min="16128" max="16128" width="12.5" style="1266" customWidth="1"/>
    <col min="16129" max="16129" width="8.125" style="1266" customWidth="1"/>
    <col min="16130" max="16384" width="9" style="1266"/>
  </cols>
  <sheetData>
    <row r="1" spans="1:15" ht="15" customHeight="1">
      <c r="A1" s="1630" t="s">
        <v>966</v>
      </c>
      <c r="B1" s="1263"/>
      <c r="C1" s="1263"/>
      <c r="D1" s="1263"/>
      <c r="E1" s="1263" t="s">
        <v>967</v>
      </c>
      <c r="F1" s="1263"/>
      <c r="G1" s="1263"/>
      <c r="H1" s="1263"/>
      <c r="I1" s="1263"/>
      <c r="J1" s="1263"/>
      <c r="K1" s="1263"/>
      <c r="L1" s="1263"/>
      <c r="M1" s="1263"/>
    </row>
    <row r="2" spans="1:15" ht="15" customHeight="1">
      <c r="A2" s="2757" t="s">
        <v>968</v>
      </c>
      <c r="B2" s="2757" t="s">
        <v>969</v>
      </c>
      <c r="C2" s="2761" t="s">
        <v>970</v>
      </c>
      <c r="D2" s="2762"/>
      <c r="E2" s="2761" t="s">
        <v>971</v>
      </c>
      <c r="F2" s="2762"/>
      <c r="G2" s="697" t="s">
        <v>1110</v>
      </c>
      <c r="H2" s="1631"/>
      <c r="I2" s="1263"/>
      <c r="J2" s="1263"/>
      <c r="K2" s="1263"/>
      <c r="L2" s="1263"/>
      <c r="M2" s="1263"/>
    </row>
    <row r="3" spans="1:15" ht="24">
      <c r="A3" s="2758"/>
      <c r="B3" s="2758"/>
      <c r="C3" s="1632" t="s">
        <v>972</v>
      </c>
      <c r="D3" s="1633" t="s">
        <v>973</v>
      </c>
      <c r="E3" s="1634" t="s">
        <v>972</v>
      </c>
      <c r="F3" s="1633" t="s">
        <v>973</v>
      </c>
      <c r="G3" s="1635" t="s">
        <v>974</v>
      </c>
      <c r="H3" s="1636" t="s">
        <v>975</v>
      </c>
      <c r="I3" s="1263"/>
      <c r="J3" s="1263"/>
      <c r="K3" s="1263"/>
      <c r="L3" s="1263"/>
      <c r="M3" s="1263"/>
    </row>
    <row r="4" spans="1:15" ht="15" customHeight="1">
      <c r="A4" s="1637" t="s">
        <v>294</v>
      </c>
      <c r="B4" s="696" t="s">
        <v>976</v>
      </c>
      <c r="C4" s="1638">
        <f>'8_2関連指標2'!R6/100</f>
        <v>202639.67</v>
      </c>
      <c r="D4" s="1639">
        <f>((C5-C4)/C4)^(1/5)</f>
        <v>0.46072539416436042</v>
      </c>
      <c r="E4" s="1640">
        <f>'8_2関連指標2'!D6/100</f>
        <v>185760.82</v>
      </c>
      <c r="F4" s="1639">
        <f>((E5-E4)/E4)^(1/5)</f>
        <v>0.57991037744688068</v>
      </c>
      <c r="G4" s="1641">
        <v>36923</v>
      </c>
      <c r="H4" s="696" t="s">
        <v>1107</v>
      </c>
      <c r="I4" s="1263"/>
      <c r="J4" s="1263"/>
      <c r="K4" s="1263"/>
      <c r="L4" s="1263"/>
      <c r="M4" s="1263">
        <v>2001</v>
      </c>
    </row>
    <row r="5" spans="1:15" ht="15" customHeight="1">
      <c r="A5" s="1642" t="s">
        <v>977</v>
      </c>
      <c r="B5" s="698" t="s">
        <v>978</v>
      </c>
      <c r="C5" s="1643">
        <f>'8_2関連指標2'!R11/100</f>
        <v>206846.30877687313</v>
      </c>
      <c r="D5" s="1644" t="s">
        <v>548</v>
      </c>
      <c r="E5" s="1645">
        <f>'8_2関連指標2'!D11/100</f>
        <v>197943.94000000003</v>
      </c>
      <c r="F5" s="1644" t="s">
        <v>548</v>
      </c>
      <c r="G5" s="1646">
        <v>39264</v>
      </c>
      <c r="H5" s="698" t="s">
        <v>548</v>
      </c>
      <c r="I5" s="1263"/>
      <c r="J5" s="1263" t="s">
        <v>1125</v>
      </c>
      <c r="K5" s="1263"/>
      <c r="L5" s="1822" t="s">
        <v>979</v>
      </c>
      <c r="M5" s="1263">
        <v>2006</v>
      </c>
    </row>
    <row r="6" spans="1:15" ht="15" customHeight="1">
      <c r="A6" s="1647" t="s">
        <v>980</v>
      </c>
      <c r="B6" s="1648" t="s">
        <v>981</v>
      </c>
      <c r="C6" s="1649">
        <f>'8_2関連指標2'!R20/100</f>
        <v>203890.3209058021</v>
      </c>
      <c r="D6" s="1650">
        <f>((C7-C6)/C6)^(1/5)</f>
        <v>0.61352619911324946</v>
      </c>
      <c r="E6" s="1651">
        <f>'8_2関連指標2'!D20/100</f>
        <v>203890.32</v>
      </c>
      <c r="F6" s="1650">
        <f>((E7-E6)/E6)^(1/5)</f>
        <v>0.61352621586965284</v>
      </c>
      <c r="G6" s="1652">
        <v>41306</v>
      </c>
      <c r="H6" s="1648" t="s">
        <v>1108</v>
      </c>
      <c r="I6" s="1263"/>
      <c r="J6" s="1263"/>
      <c r="K6" s="1263"/>
      <c r="L6" s="1263"/>
      <c r="M6" s="1263">
        <v>2013</v>
      </c>
      <c r="O6" s="1266" t="s">
        <v>1142</v>
      </c>
    </row>
    <row r="7" spans="1:15" ht="15" customHeight="1">
      <c r="A7" s="1653" t="s">
        <v>982</v>
      </c>
      <c r="B7" s="1654" t="s">
        <v>983</v>
      </c>
      <c r="C7" s="1655">
        <f>'8_2関連指標2'!R25/100</f>
        <v>221614.33856418313</v>
      </c>
      <c r="D7" s="1656"/>
      <c r="E7" s="1657">
        <f>'8_2関連指標2'!D25/100</f>
        <v>221614.34</v>
      </c>
      <c r="F7" s="1656"/>
      <c r="G7" s="1658">
        <v>43586</v>
      </c>
      <c r="H7" s="1654"/>
      <c r="I7" s="1263"/>
      <c r="J7" s="1263"/>
      <c r="K7" s="1263"/>
      <c r="L7" s="1822" t="s">
        <v>979</v>
      </c>
      <c r="M7" s="1263">
        <v>2018</v>
      </c>
    </row>
    <row r="8" spans="1:15" ht="15" customHeight="1">
      <c r="A8" s="1258" t="s">
        <v>984</v>
      </c>
      <c r="B8" s="1258"/>
      <c r="C8" s="1638"/>
      <c r="D8" s="1638"/>
      <c r="E8" s="1638"/>
      <c r="F8" s="1638"/>
      <c r="G8" s="1258"/>
      <c r="H8" s="1258"/>
      <c r="I8" s="1263"/>
      <c r="J8" s="1263"/>
      <c r="K8" s="1263"/>
      <c r="L8" s="1263"/>
      <c r="M8" s="1263"/>
      <c r="O8" s="1266" t="s">
        <v>1142</v>
      </c>
    </row>
    <row r="9" spans="1:15">
      <c r="A9" s="1263"/>
      <c r="B9" s="1263"/>
      <c r="C9" s="1263"/>
      <c r="D9" s="1263"/>
      <c r="E9" s="1263"/>
      <c r="F9" s="1263"/>
      <c r="G9" s="1263"/>
      <c r="H9" s="1263"/>
      <c r="I9" s="1263"/>
      <c r="J9" s="1263"/>
      <c r="K9" s="1263"/>
      <c r="L9" s="1263"/>
      <c r="M9" s="1263"/>
      <c r="O9" s="1266" t="s">
        <v>1142</v>
      </c>
    </row>
    <row r="10" spans="1:15">
      <c r="A10" s="1263"/>
      <c r="B10" s="1263"/>
      <c r="C10" s="1263"/>
      <c r="D10" s="1263"/>
      <c r="E10" s="1263"/>
      <c r="F10" s="1263"/>
      <c r="G10" s="1263"/>
      <c r="H10" s="1263"/>
      <c r="I10" s="1263"/>
      <c r="J10" s="1263"/>
      <c r="K10" s="1263"/>
      <c r="L10" s="1263"/>
      <c r="M10" s="1263"/>
    </row>
    <row r="11" spans="1:15">
      <c r="A11" s="1630" t="s">
        <v>985</v>
      </c>
      <c r="B11" s="1263"/>
      <c r="C11" s="1263"/>
      <c r="D11" s="1263"/>
      <c r="E11" s="1263"/>
      <c r="F11" s="1263"/>
      <c r="G11" s="1263"/>
      <c r="H11" s="1263"/>
      <c r="I11" s="1263" t="s">
        <v>967</v>
      </c>
      <c r="J11" s="1263"/>
      <c r="K11" s="1263"/>
      <c r="L11" s="1263"/>
      <c r="M11" s="1263"/>
    </row>
    <row r="12" spans="1:15" ht="15" customHeight="1">
      <c r="A12" s="2757" t="s">
        <v>968</v>
      </c>
      <c r="B12" s="2757" t="s">
        <v>969</v>
      </c>
      <c r="C12" s="2759" t="s">
        <v>986</v>
      </c>
      <c r="D12" s="2760"/>
      <c r="E12" s="2761" t="s">
        <v>987</v>
      </c>
      <c r="F12" s="2762"/>
      <c r="G12" s="2761" t="s">
        <v>988</v>
      </c>
      <c r="H12" s="2762"/>
      <c r="I12" s="2763" t="s">
        <v>989</v>
      </c>
      <c r="J12" s="2755" t="s">
        <v>1109</v>
      </c>
      <c r="K12" s="1659"/>
      <c r="L12" s="1263"/>
      <c r="M12" s="1263"/>
    </row>
    <row r="13" spans="1:15" ht="24">
      <c r="A13" s="2758"/>
      <c r="B13" s="2758"/>
      <c r="C13" s="1632" t="s">
        <v>972</v>
      </c>
      <c r="D13" s="1633" t="s">
        <v>973</v>
      </c>
      <c r="E13" s="1634" t="s">
        <v>972</v>
      </c>
      <c r="F13" s="1633" t="s">
        <v>973</v>
      </c>
      <c r="G13" s="1634" t="s">
        <v>972</v>
      </c>
      <c r="H13" s="1633" t="s">
        <v>973</v>
      </c>
      <c r="I13" s="2764"/>
      <c r="J13" s="2756"/>
      <c r="K13" s="1660" t="s">
        <v>973</v>
      </c>
      <c r="L13" s="1263"/>
      <c r="M13" s="1263"/>
    </row>
    <row r="14" spans="1:15">
      <c r="A14" s="1637" t="s">
        <v>294</v>
      </c>
      <c r="B14" s="696" t="s">
        <v>976</v>
      </c>
      <c r="C14" s="1638">
        <f>'8_2関連指標2'!E6/100</f>
        <v>122589.59</v>
      </c>
      <c r="D14" s="1661">
        <f>((C15-C14)/C14)^(1/5)</f>
        <v>0.52845641060652115</v>
      </c>
      <c r="E14" s="1640">
        <f>'8_2関連指標2'!G6/100</f>
        <v>23468</v>
      </c>
      <c r="F14" s="1661">
        <f>((E15-E14)/E14)^(1/5)</f>
        <v>0.75047488889411285</v>
      </c>
      <c r="G14" s="1640">
        <f>'8_2関連指標2'!S6/100</f>
        <v>135297.56</v>
      </c>
      <c r="H14" s="1661">
        <f>((G15-G14)/G14)^(1/5)</f>
        <v>-0.71488237599915994</v>
      </c>
      <c r="I14" s="1662">
        <v>6.3</v>
      </c>
      <c r="J14" s="1662">
        <v>99</v>
      </c>
      <c r="K14" s="1661">
        <f>((J15-J14)/J14)^(1/5)</f>
        <v>-0.43822480617126508</v>
      </c>
      <c r="L14" s="1263"/>
      <c r="M14" s="1263">
        <v>2001</v>
      </c>
    </row>
    <row r="15" spans="1:15">
      <c r="A15" s="1642" t="s">
        <v>977</v>
      </c>
      <c r="B15" s="698" t="s">
        <v>978</v>
      </c>
      <c r="C15" s="1643">
        <f>'8_2関連指標2'!E11/100</f>
        <v>127642.01</v>
      </c>
      <c r="D15" s="1663" t="s">
        <v>339</v>
      </c>
      <c r="E15" s="1645">
        <f>'8_2関連指標2'!G11/100</f>
        <v>29054.720000000001</v>
      </c>
      <c r="F15" s="1663" t="s">
        <v>339</v>
      </c>
      <c r="G15" s="1645">
        <f>'8_2関連指標2'!S11/100</f>
        <v>110035.84</v>
      </c>
      <c r="H15" s="1663" t="s">
        <v>339</v>
      </c>
      <c r="I15" s="1664">
        <v>4.5999999999999996</v>
      </c>
      <c r="J15" s="1662">
        <v>97.4</v>
      </c>
      <c r="K15" s="1663" t="s">
        <v>339</v>
      </c>
      <c r="L15" s="1822" t="s">
        <v>979</v>
      </c>
      <c r="M15" s="1263">
        <v>2006</v>
      </c>
    </row>
    <row r="16" spans="1:15">
      <c r="A16" s="1647" t="s">
        <v>980</v>
      </c>
      <c r="B16" s="1648" t="s">
        <v>981</v>
      </c>
      <c r="C16" s="1649">
        <f>'8_2関連指標2'!E20/100</f>
        <v>129482.68</v>
      </c>
      <c r="D16" s="1665">
        <f>((C17-C16)/C16)^(1/5)</f>
        <v>0.48223129154351119</v>
      </c>
      <c r="E16" s="1651">
        <f>'8_2関連指標2'!G20/100</f>
        <v>34577.629999999997</v>
      </c>
      <c r="F16" s="1665">
        <f>((E17-E16)/E16)^(1/5)</f>
        <v>0.6204061680717371</v>
      </c>
      <c r="G16" s="1651">
        <f>'8_2関連指標2'!S20/100</f>
        <v>107525.38</v>
      </c>
      <c r="H16" s="1665">
        <f>((G17-G16)/G16)^(1/5)</f>
        <v>0.56051153231490058</v>
      </c>
      <c r="I16" s="1666">
        <v>4.0999999999999996</v>
      </c>
      <c r="J16" s="1667">
        <v>97.1</v>
      </c>
      <c r="K16" s="1665">
        <f>((J17-J16)/J16)^(1/5)</f>
        <v>0.5310225028883081</v>
      </c>
      <c r="L16" s="1263"/>
      <c r="M16" s="1263">
        <v>2013</v>
      </c>
    </row>
    <row r="17" spans="1:13">
      <c r="A17" s="1653" t="s">
        <v>982</v>
      </c>
      <c r="B17" s="1654" t="s">
        <v>983</v>
      </c>
      <c r="C17" s="1655">
        <f>'8_2関連指標2'!E25/100</f>
        <v>132859.35</v>
      </c>
      <c r="D17" s="1668"/>
      <c r="E17" s="1657">
        <f>'8_2関連指標2'!G25/100</f>
        <v>37755.79</v>
      </c>
      <c r="F17" s="1668"/>
      <c r="G17" s="1657">
        <f>'8_2関連指標2'!S25/100</f>
        <v>113474.24000000001</v>
      </c>
      <c r="H17" s="1668"/>
      <c r="I17" s="1669">
        <v>2.6</v>
      </c>
      <c r="J17" s="1669">
        <v>101.2</v>
      </c>
      <c r="K17" s="1668"/>
      <c r="L17" s="1822" t="s">
        <v>979</v>
      </c>
      <c r="M17" s="1263">
        <v>2018</v>
      </c>
    </row>
    <row r="18" spans="1:13">
      <c r="A18" s="1258" t="s">
        <v>984</v>
      </c>
      <c r="B18" s="1258"/>
      <c r="C18" s="1263"/>
      <c r="D18" s="1263"/>
      <c r="E18" s="1263"/>
      <c r="F18" s="1263"/>
      <c r="G18" s="1263"/>
      <c r="H18" s="1263"/>
      <c r="I18" s="1263"/>
      <c r="J18" s="1263"/>
      <c r="K18" s="1263"/>
      <c r="L18" s="1263"/>
      <c r="M18" s="1263"/>
    </row>
    <row r="19" spans="1:13">
      <c r="A19" s="1263"/>
      <c r="B19" s="1263"/>
      <c r="C19" s="1263"/>
      <c r="D19" s="1263"/>
      <c r="E19" s="1263"/>
      <c r="F19" s="1263"/>
      <c r="G19" s="1263"/>
      <c r="H19" s="1263"/>
      <c r="I19" s="1263"/>
      <c r="J19" s="1263"/>
      <c r="K19" s="1263"/>
      <c r="L19" s="1263"/>
      <c r="M19" s="1263"/>
    </row>
    <row r="20" spans="1:13">
      <c r="A20" s="1263"/>
      <c r="B20" s="1263"/>
      <c r="C20" s="1263"/>
      <c r="D20" s="1263"/>
      <c r="E20" s="1263"/>
      <c r="F20" s="1263"/>
      <c r="G20" s="1263"/>
      <c r="H20" s="1263"/>
      <c r="I20" s="1263"/>
      <c r="J20" s="1263"/>
      <c r="K20" s="1263"/>
      <c r="L20" s="1263"/>
      <c r="M20" s="1263"/>
    </row>
    <row r="21" spans="1:13">
      <c r="A21" s="1630" t="s">
        <v>1015</v>
      </c>
      <c r="B21" s="1263"/>
      <c r="C21" s="1263"/>
      <c r="D21" s="1263"/>
      <c r="E21" s="1263" t="s">
        <v>967</v>
      </c>
      <c r="F21" s="1263"/>
      <c r="G21" s="1263"/>
      <c r="H21" s="1263"/>
      <c r="I21" s="1263"/>
      <c r="J21" s="1263"/>
      <c r="K21" s="1263"/>
      <c r="L21" s="1263"/>
      <c r="M21" s="1263"/>
    </row>
    <row r="22" spans="1:13">
      <c r="A22" s="2757" t="s">
        <v>968</v>
      </c>
      <c r="B22" s="2757" t="s">
        <v>969</v>
      </c>
      <c r="C22" s="2761" t="s">
        <v>970</v>
      </c>
      <c r="D22" s="2762"/>
      <c r="E22" s="2761" t="s">
        <v>971</v>
      </c>
      <c r="F22" s="2762"/>
      <c r="G22" s="697" t="s">
        <v>1110</v>
      </c>
      <c r="H22" s="1631"/>
      <c r="I22" s="1263"/>
      <c r="J22" s="1263"/>
      <c r="K22" s="1263"/>
      <c r="L22" s="1263"/>
      <c r="M22" s="1263"/>
    </row>
    <row r="23" spans="1:13" ht="24">
      <c r="A23" s="2758"/>
      <c r="B23" s="2758"/>
      <c r="C23" s="1632" t="s">
        <v>972</v>
      </c>
      <c r="D23" s="1633" t="s">
        <v>973</v>
      </c>
      <c r="E23" s="1634" t="s">
        <v>972</v>
      </c>
      <c r="F23" s="1633" t="s">
        <v>973</v>
      </c>
      <c r="G23" s="1635" t="s">
        <v>974</v>
      </c>
      <c r="H23" s="1636" t="s">
        <v>1116</v>
      </c>
      <c r="I23" s="1263"/>
      <c r="J23" s="1263"/>
      <c r="K23" s="1263"/>
      <c r="L23" s="1263"/>
      <c r="M23" s="1263"/>
    </row>
    <row r="24" spans="1:13">
      <c r="A24" s="1637" t="s">
        <v>294</v>
      </c>
      <c r="B24" s="696" t="s">
        <v>1020</v>
      </c>
      <c r="C24" s="1638">
        <f>'8_2関連指標2'!R14/100</f>
        <v>202049.3033231342</v>
      </c>
      <c r="D24" s="1661">
        <f>(C25-C24)/C24*100</f>
        <v>-7.0528160520518943</v>
      </c>
      <c r="E24" s="1640">
        <f>'8_2関連指標2'!D14/100</f>
        <v>195458.78</v>
      </c>
      <c r="F24" s="1661">
        <f>(E25-E24)/E24*100</f>
        <v>-6.8886647097664273</v>
      </c>
      <c r="G24" s="1641">
        <v>39114</v>
      </c>
      <c r="H24" s="696" t="s">
        <v>1019</v>
      </c>
      <c r="I24" s="1263"/>
      <c r="J24" s="1263"/>
      <c r="K24" s="1263"/>
      <c r="L24" s="1263"/>
      <c r="M24" s="1263">
        <v>2008</v>
      </c>
    </row>
    <row r="25" spans="1:13">
      <c r="A25" s="1642" t="s">
        <v>1017</v>
      </c>
      <c r="B25" s="698" t="s">
        <v>1115</v>
      </c>
      <c r="C25" s="1643">
        <f>'8_2関連指標2'!R15/100</f>
        <v>187799.13762530117</v>
      </c>
      <c r="D25" s="1808" t="s">
        <v>548</v>
      </c>
      <c r="E25" s="1645">
        <f>'8_2関連指標2'!D15/100</f>
        <v>181994.28</v>
      </c>
      <c r="F25" s="1808" t="s">
        <v>548</v>
      </c>
      <c r="G25" s="1646">
        <v>39873</v>
      </c>
      <c r="H25" s="698" t="s">
        <v>548</v>
      </c>
      <c r="I25" s="1263"/>
      <c r="J25" s="1263"/>
      <c r="K25" s="1263"/>
      <c r="L25" s="1822" t="s">
        <v>1021</v>
      </c>
      <c r="M25" s="1263">
        <v>2008</v>
      </c>
    </row>
    <row r="26" spans="1:13">
      <c r="A26" s="1647" t="s">
        <v>980</v>
      </c>
      <c r="B26" s="1648" t="s">
        <v>950</v>
      </c>
      <c r="C26" s="1649">
        <f>'8_2関連指標2'!R27/100</f>
        <v>221951.70758533722</v>
      </c>
      <c r="D26" s="1665">
        <f>(C27-C26)/C26*100</f>
        <v>-2.0943508999812277</v>
      </c>
      <c r="E26" s="1651">
        <f>'8_2関連指標2'!D27/100</f>
        <v>221951.71</v>
      </c>
      <c r="F26" s="1665">
        <f>(E27-E26)/E26*100</f>
        <v>-2.6066345692943758</v>
      </c>
      <c r="G26" s="1652">
        <v>43466</v>
      </c>
      <c r="H26" s="1648" t="s">
        <v>1141</v>
      </c>
      <c r="I26" s="1263"/>
      <c r="J26" s="1263"/>
      <c r="K26" s="1263"/>
      <c r="L26" s="1263"/>
      <c r="M26" s="1263">
        <v>2019</v>
      </c>
    </row>
    <row r="27" spans="1:13">
      <c r="A27" s="1653" t="s">
        <v>1018</v>
      </c>
      <c r="B27" s="1654" t="s">
        <v>951</v>
      </c>
      <c r="C27" s="1655">
        <f>'8_2関連指標2'!R28/100</f>
        <v>217303.26</v>
      </c>
      <c r="D27" s="1809"/>
      <c r="E27" s="1657">
        <f>'8_2関連指標2'!D28/100</f>
        <v>216166.24</v>
      </c>
      <c r="F27" s="1809"/>
      <c r="G27" s="1658">
        <v>43952</v>
      </c>
      <c r="H27" s="1654"/>
      <c r="I27" s="1263"/>
      <c r="J27" s="1263"/>
      <c r="K27" s="1263"/>
      <c r="L27" s="1822" t="s">
        <v>1021</v>
      </c>
      <c r="M27" s="1263">
        <v>2020</v>
      </c>
    </row>
    <row r="28" spans="1:13">
      <c r="A28" s="1258" t="s">
        <v>984</v>
      </c>
      <c r="B28" s="1258"/>
      <c r="C28" s="1638"/>
      <c r="D28" s="1638"/>
      <c r="E28" s="1638"/>
      <c r="F28" s="1638"/>
      <c r="G28" s="1258"/>
      <c r="H28" s="1258"/>
      <c r="I28" s="1263"/>
      <c r="J28" s="1263"/>
      <c r="K28" s="1263"/>
      <c r="L28" s="1263"/>
      <c r="M28" s="1263"/>
    </row>
    <row r="29" spans="1:13">
      <c r="A29" s="1263"/>
      <c r="B29" s="1263"/>
      <c r="C29" s="1263"/>
      <c r="D29" s="1263"/>
      <c r="E29" s="1263"/>
      <c r="F29" s="1263"/>
      <c r="G29" s="1263"/>
      <c r="H29" s="1263"/>
      <c r="I29" s="1263"/>
      <c r="J29" s="1263"/>
      <c r="K29" s="1263"/>
      <c r="L29" s="1263"/>
      <c r="M29" s="1263"/>
    </row>
    <row r="30" spans="1:13">
      <c r="A30" s="1263"/>
      <c r="B30" s="1263"/>
      <c r="C30" s="1263"/>
      <c r="D30" s="1263"/>
      <c r="E30" s="1263"/>
      <c r="F30" s="1263"/>
      <c r="G30" s="1263"/>
      <c r="H30" s="1263"/>
      <c r="I30" s="1263"/>
      <c r="J30" s="1263"/>
      <c r="K30" s="1263"/>
      <c r="L30" s="1263"/>
      <c r="M30" s="1263"/>
    </row>
    <row r="31" spans="1:13">
      <c r="A31" s="1630" t="s">
        <v>1016</v>
      </c>
      <c r="B31" s="1263"/>
      <c r="C31" s="1263"/>
      <c r="D31" s="1263"/>
      <c r="E31" s="1263"/>
      <c r="F31" s="1263"/>
      <c r="H31" s="1263"/>
      <c r="I31" s="1263" t="s">
        <v>967</v>
      </c>
      <c r="J31" s="1263"/>
      <c r="K31" s="1263"/>
      <c r="L31" s="1263"/>
      <c r="M31" s="1263"/>
    </row>
    <row r="32" spans="1:13">
      <c r="A32" s="2757" t="s">
        <v>968</v>
      </c>
      <c r="B32" s="2757" t="s">
        <v>969</v>
      </c>
      <c r="C32" s="2759" t="s">
        <v>986</v>
      </c>
      <c r="D32" s="2760"/>
      <c r="E32" s="2761" t="s">
        <v>987</v>
      </c>
      <c r="F32" s="2762"/>
      <c r="G32" s="2761" t="s">
        <v>988</v>
      </c>
      <c r="H32" s="2762"/>
      <c r="I32" s="2763" t="s">
        <v>989</v>
      </c>
      <c r="J32" s="2755" t="s">
        <v>1109</v>
      </c>
      <c r="K32" s="1659"/>
      <c r="L32" s="1263"/>
      <c r="M32" s="1263"/>
    </row>
    <row r="33" spans="1:13" ht="24">
      <c r="A33" s="2758"/>
      <c r="B33" s="2758"/>
      <c r="C33" s="1632" t="s">
        <v>972</v>
      </c>
      <c r="D33" s="1633" t="s">
        <v>973</v>
      </c>
      <c r="E33" s="1634" t="s">
        <v>972</v>
      </c>
      <c r="F33" s="1633" t="s">
        <v>973</v>
      </c>
      <c r="G33" s="1634" t="s">
        <v>972</v>
      </c>
      <c r="H33" s="1633" t="s">
        <v>973</v>
      </c>
      <c r="I33" s="2764"/>
      <c r="J33" s="2756"/>
      <c r="K33" s="1660" t="s">
        <v>973</v>
      </c>
      <c r="L33" s="1263"/>
      <c r="M33" s="1263"/>
    </row>
    <row r="34" spans="1:13">
      <c r="A34" s="1637" t="s">
        <v>294</v>
      </c>
      <c r="B34" s="696" t="s">
        <v>1020</v>
      </c>
      <c r="C34" s="1638">
        <f>'8_2関連指標2'!E14/100</f>
        <v>125472.19</v>
      </c>
      <c r="D34" s="1661">
        <f>(C35-C34)/C34*100</f>
        <v>0.86786562026214176</v>
      </c>
      <c r="E34" s="1640">
        <f>'8_2関連指標2'!G14/100</f>
        <v>29919.98</v>
      </c>
      <c r="F34" s="1661">
        <f>(E35-E34)/E34*100</f>
        <v>-4.8445219548943532</v>
      </c>
      <c r="G34" s="1640">
        <f>'8_2関連指標2'!S14/100</f>
        <v>109989.55</v>
      </c>
      <c r="H34" s="1661">
        <f>(G35-G34)/G34*100</f>
        <v>-0.57810037408099746</v>
      </c>
      <c r="I34" s="1662">
        <v>4.2</v>
      </c>
      <c r="J34" s="1810">
        <v>95.9</v>
      </c>
      <c r="K34" s="1661">
        <f>(J35-J34)/J34*100</f>
        <v>-1.1470281543274332</v>
      </c>
      <c r="L34" s="1263"/>
      <c r="M34" s="1263">
        <v>2008</v>
      </c>
    </row>
    <row r="35" spans="1:13">
      <c r="A35" s="1642" t="s">
        <v>1017</v>
      </c>
      <c r="B35" s="698" t="s">
        <v>1115</v>
      </c>
      <c r="C35" s="1643">
        <f>'8_2関連指標2'!E15/100</f>
        <v>126561.12</v>
      </c>
      <c r="D35" s="1663" t="s">
        <v>339</v>
      </c>
      <c r="E35" s="1645">
        <f>'8_2関連指標2'!G15/100</f>
        <v>28470.5</v>
      </c>
      <c r="F35" s="1663" t="s">
        <v>339</v>
      </c>
      <c r="G35" s="1645">
        <f>'8_2関連指標2'!S15/100</f>
        <v>109353.7</v>
      </c>
      <c r="H35" s="1663" t="s">
        <v>339</v>
      </c>
      <c r="I35" s="1664">
        <v>5.2</v>
      </c>
      <c r="J35" s="1810">
        <v>94.8</v>
      </c>
      <c r="K35" s="1663" t="s">
        <v>339</v>
      </c>
      <c r="L35" s="1822" t="s">
        <v>1021</v>
      </c>
      <c r="M35" s="1263">
        <v>2009</v>
      </c>
    </row>
    <row r="36" spans="1:13">
      <c r="A36" s="1647" t="s">
        <v>980</v>
      </c>
      <c r="B36" s="1648" t="s">
        <v>950</v>
      </c>
      <c r="C36" s="1649">
        <f>'8_2関連指標2'!E27/100</f>
        <v>132217.22</v>
      </c>
      <c r="D36" s="1665">
        <f>(C37-C36)/C36*100</f>
        <v>-1.4489035543176578</v>
      </c>
      <c r="E36" s="1651">
        <f>'8_2関連指標2'!G27/100</f>
        <v>37927.26</v>
      </c>
      <c r="F36" s="1665">
        <f>(E37-E36)/E36*100</f>
        <v>3.2336635971066592</v>
      </c>
      <c r="G36" s="1651">
        <f>'8_2関連指標2'!S27/100</f>
        <v>118686.47</v>
      </c>
      <c r="H36" s="1665">
        <f>(G37-G36)/G36*100</f>
        <v>-3.7263388151994099</v>
      </c>
      <c r="I36" s="1666">
        <v>2.2999999999999998</v>
      </c>
      <c r="J36" s="1811">
        <v>99.3</v>
      </c>
      <c r="K36" s="1665">
        <f>(J37-J36)/J36*100</f>
        <v>0.70493454179255066</v>
      </c>
      <c r="L36" s="1823"/>
      <c r="M36" s="1263">
        <v>2019</v>
      </c>
    </row>
    <row r="37" spans="1:13">
      <c r="A37" s="1653" t="s">
        <v>1018</v>
      </c>
      <c r="B37" s="1654" t="s">
        <v>951</v>
      </c>
      <c r="C37" s="1655">
        <f>'8_2関連指標2'!E28/100</f>
        <v>130301.52</v>
      </c>
      <c r="D37" s="1668"/>
      <c r="E37" s="1657">
        <f>'8_2関連指標2'!G28/100</f>
        <v>39153.699999999997</v>
      </c>
      <c r="F37" s="1668"/>
      <c r="G37" s="1657">
        <f>'8_2関連指標2'!S28/100</f>
        <v>114263.81</v>
      </c>
      <c r="H37" s="1668"/>
      <c r="I37" s="1669">
        <v>2.7</v>
      </c>
      <c r="J37" s="1812">
        <v>100</v>
      </c>
      <c r="K37" s="1668"/>
      <c r="L37" s="1822" t="s">
        <v>1021</v>
      </c>
      <c r="M37" s="1263">
        <v>2020</v>
      </c>
    </row>
    <row r="38" spans="1:13">
      <c r="A38" s="1258" t="s">
        <v>984</v>
      </c>
      <c r="B38" s="1258"/>
      <c r="C38" s="1263"/>
      <c r="D38" s="1263"/>
      <c r="E38" s="1263"/>
      <c r="F38" s="1263"/>
      <c r="G38" s="1263"/>
      <c r="H38" s="1263"/>
      <c r="I38" s="1263"/>
      <c r="J38" s="1263"/>
      <c r="K38" s="1263"/>
      <c r="L38" s="1263"/>
      <c r="M38" s="1263"/>
    </row>
  </sheetData>
  <mergeCells count="22">
    <mergeCell ref="A2:A3"/>
    <mergeCell ref="B2:B3"/>
    <mergeCell ref="C2:D2"/>
    <mergeCell ref="E2:F2"/>
    <mergeCell ref="A12:A13"/>
    <mergeCell ref="B12:B13"/>
    <mergeCell ref="C12:D12"/>
    <mergeCell ref="E12:F12"/>
    <mergeCell ref="G12:H12"/>
    <mergeCell ref="I12:I13"/>
    <mergeCell ref="J12:J13"/>
    <mergeCell ref="A22:A23"/>
    <mergeCell ref="B22:B23"/>
    <mergeCell ref="C22:D22"/>
    <mergeCell ref="E22:F22"/>
    <mergeCell ref="J32:J33"/>
    <mergeCell ref="A32:A33"/>
    <mergeCell ref="B32:B33"/>
    <mergeCell ref="C32:D32"/>
    <mergeCell ref="E32:F32"/>
    <mergeCell ref="G32:H32"/>
    <mergeCell ref="I32:I33"/>
  </mergeCells>
  <phoneticPr fontId="3"/>
  <pageMargins left="0.7" right="0.7" top="0.75" bottom="0.75" header="0.3" footer="0.3"/>
  <pageSetup paperSize="9" scale="9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73E69-ECCC-4CC8-A1C5-BD8194155437}">
  <sheetPr>
    <pageSetUpPr fitToPage="1"/>
  </sheetPr>
  <dimension ref="A1:AE36"/>
  <sheetViews>
    <sheetView zoomScaleNormal="100" workbookViewId="0">
      <pane xSplit="3" ySplit="4" topLeftCell="D5" activePane="bottomRight" state="frozen"/>
      <selection pane="topRight" activeCell="D1" sqref="D1"/>
      <selection pane="bottomLeft" activeCell="A6" sqref="A6"/>
      <selection pane="bottomRight" activeCell="E14" sqref="E14"/>
    </sheetView>
  </sheetViews>
  <sheetFormatPr defaultColWidth="9" defaultRowHeight="13.5"/>
  <cols>
    <col min="1" max="1" width="10.5" style="2" customWidth="1"/>
    <col min="2" max="2" width="9.375" style="2" customWidth="1"/>
    <col min="3" max="3" width="10.75" style="2" customWidth="1"/>
    <col min="4" max="4" width="10.375" style="2" bestFit="1" customWidth="1"/>
    <col min="5" max="5" width="10.25" style="2" bestFit="1" customWidth="1"/>
    <col min="6" max="6" width="9.125" style="2" bestFit="1" customWidth="1"/>
    <col min="7" max="7" width="9.25" style="2" bestFit="1" customWidth="1"/>
    <col min="8" max="8" width="10.125" style="2" customWidth="1"/>
    <col min="9" max="10" width="9.25" style="2" bestFit="1" customWidth="1"/>
    <col min="11" max="11" width="9.375" style="2" bestFit="1" customWidth="1"/>
    <col min="12" max="12" width="11.875" style="2" bestFit="1" customWidth="1"/>
    <col min="13" max="13" width="11.875" style="2" customWidth="1"/>
    <col min="14" max="15" width="10.25" style="2" bestFit="1" customWidth="1"/>
    <col min="16" max="16" width="11.625" style="2" customWidth="1"/>
    <col min="17" max="17" width="5.625" style="1671" customWidth="1"/>
    <col min="18" max="18" width="10.625" style="1671" customWidth="1"/>
    <col min="19" max="19" width="10.625" style="2" customWidth="1"/>
    <col min="20" max="20" width="7.625" style="2" customWidth="1"/>
    <col min="21" max="23" width="10.625" style="2" customWidth="1"/>
    <col min="24" max="16384" width="9" style="2"/>
  </cols>
  <sheetData>
    <row r="1" spans="1:31">
      <c r="A1" s="1670" t="s">
        <v>990</v>
      </c>
      <c r="N1" s="2" t="s">
        <v>1126</v>
      </c>
      <c r="U1" s="1105"/>
      <c r="V1" s="1105"/>
      <c r="W1" s="1105"/>
      <c r="X1" s="1105"/>
      <c r="Y1" s="1105"/>
      <c r="Z1" s="1105"/>
      <c r="AA1" s="1105"/>
      <c r="AB1" s="1105"/>
      <c r="AC1" s="1105"/>
      <c r="AD1" s="1105"/>
      <c r="AE1" s="1105"/>
    </row>
    <row r="2" spans="1:31">
      <c r="A2" s="1672"/>
      <c r="B2" s="1672"/>
      <c r="C2" s="1672"/>
      <c r="D2" s="1672" t="s">
        <v>1013</v>
      </c>
      <c r="E2" s="1672"/>
      <c r="F2" s="1672"/>
      <c r="G2" s="1672"/>
      <c r="H2" s="1672"/>
      <c r="I2" s="1672"/>
      <c r="J2" s="1672"/>
      <c r="K2" s="1672"/>
      <c r="L2" s="1672"/>
      <c r="M2" s="1672"/>
      <c r="N2" s="1672"/>
      <c r="O2" s="1672"/>
      <c r="P2" s="1672"/>
      <c r="R2" s="1107"/>
      <c r="S2" s="1672" t="s">
        <v>1013</v>
      </c>
      <c r="T2" s="1672"/>
      <c r="U2" s="1105"/>
      <c r="V2" s="1105"/>
      <c r="W2" s="1105"/>
      <c r="X2" s="1105"/>
      <c r="Y2" s="1105"/>
      <c r="Z2" s="1105"/>
      <c r="AA2" s="1105"/>
      <c r="AB2" s="1105"/>
      <c r="AC2" s="1105"/>
      <c r="AD2" s="1105"/>
      <c r="AE2" s="1105"/>
    </row>
    <row r="3" spans="1:31">
      <c r="A3" s="1105"/>
      <c r="B3" s="1105"/>
      <c r="C3" s="1105"/>
      <c r="D3" s="1105" t="s">
        <v>991</v>
      </c>
      <c r="E3" s="1105" t="s">
        <v>992</v>
      </c>
      <c r="F3" s="1105"/>
      <c r="G3" s="1105" t="s">
        <v>993</v>
      </c>
      <c r="H3" s="1105" t="s">
        <v>993</v>
      </c>
      <c r="I3" s="1105" t="s">
        <v>994</v>
      </c>
      <c r="J3" s="1105" t="s">
        <v>995</v>
      </c>
      <c r="K3" s="1105" t="s">
        <v>996</v>
      </c>
      <c r="L3" s="1105" t="s">
        <v>997</v>
      </c>
      <c r="M3" s="1105"/>
      <c r="N3" s="1105"/>
      <c r="O3" s="1105"/>
      <c r="P3" s="1105"/>
      <c r="R3" s="1105" t="s">
        <v>991</v>
      </c>
      <c r="S3" s="1105" t="s">
        <v>998</v>
      </c>
      <c r="T3" s="1673" t="s">
        <v>783</v>
      </c>
      <c r="U3" s="1105"/>
      <c r="V3" s="1105"/>
      <c r="W3" s="1105"/>
      <c r="X3" s="1105"/>
      <c r="Y3" s="1105"/>
      <c r="Z3" s="1105"/>
      <c r="AA3" s="1105"/>
      <c r="AB3" s="1105"/>
      <c r="AC3" s="1105"/>
      <c r="AD3" s="1105"/>
      <c r="AE3" s="1105"/>
    </row>
    <row r="4" spans="1:31">
      <c r="A4" s="1800" t="s">
        <v>1111</v>
      </c>
      <c r="B4" s="1675" t="s">
        <v>1129</v>
      </c>
      <c r="C4" s="1674"/>
      <c r="D4" s="1675" t="s">
        <v>1114</v>
      </c>
      <c r="E4" s="1674" t="s">
        <v>999</v>
      </c>
      <c r="F4" s="1674" t="s">
        <v>1000</v>
      </c>
      <c r="G4" s="1674" t="s">
        <v>1001</v>
      </c>
      <c r="H4" s="1674" t="s">
        <v>1002</v>
      </c>
      <c r="I4" s="1674" t="s">
        <v>999</v>
      </c>
      <c r="J4" s="1674" t="s">
        <v>1003</v>
      </c>
      <c r="K4" s="1674" t="s">
        <v>1002</v>
      </c>
      <c r="L4" s="1674"/>
      <c r="M4" s="1674" t="s">
        <v>1004</v>
      </c>
      <c r="N4" s="1674" t="s">
        <v>1005</v>
      </c>
      <c r="O4" s="1674" t="s">
        <v>1006</v>
      </c>
      <c r="P4" s="1674" t="s">
        <v>1007</v>
      </c>
      <c r="R4" s="1917" t="s">
        <v>1113</v>
      </c>
      <c r="S4" s="1917" t="s">
        <v>1113</v>
      </c>
      <c r="T4" s="1674"/>
      <c r="U4" s="1105"/>
      <c r="V4" s="1105"/>
      <c r="W4" s="1105"/>
      <c r="X4" s="1105"/>
      <c r="Y4" s="1105"/>
      <c r="Z4" s="1105"/>
      <c r="AA4" s="1105"/>
      <c r="AB4" s="1105"/>
      <c r="AC4" s="1105"/>
      <c r="AD4" s="1105"/>
      <c r="AE4" s="1105"/>
    </row>
    <row r="5" spans="1:31">
      <c r="A5" s="1676" t="s">
        <v>294</v>
      </c>
      <c r="B5" s="1798" t="s">
        <v>790</v>
      </c>
      <c r="C5" s="1706">
        <v>37226</v>
      </c>
      <c r="D5" s="1707"/>
      <c r="E5" s="1707"/>
      <c r="F5" s="1707"/>
      <c r="G5" s="1707"/>
      <c r="H5" s="1707"/>
      <c r="I5" s="1707"/>
      <c r="J5" s="1707"/>
      <c r="K5" s="1707"/>
      <c r="L5" s="1707"/>
      <c r="M5" s="1707"/>
      <c r="N5" s="1707"/>
      <c r="O5" s="1707"/>
      <c r="P5" s="1707"/>
      <c r="Q5" s="1678"/>
      <c r="R5" s="1683"/>
      <c r="S5" s="1683"/>
      <c r="T5" s="1704" t="s">
        <v>1009</v>
      </c>
      <c r="U5" s="1105"/>
      <c r="V5" s="1105"/>
      <c r="W5" s="1105"/>
      <c r="X5" s="1105"/>
      <c r="Y5" s="1105"/>
      <c r="Z5" s="1105"/>
      <c r="AA5" s="1105"/>
      <c r="AB5" s="1105"/>
      <c r="AC5" s="1105"/>
      <c r="AD5" s="1105"/>
      <c r="AE5" s="1105"/>
    </row>
    <row r="6" spans="1:31">
      <c r="A6" s="2" t="s">
        <v>1008</v>
      </c>
      <c r="B6" s="1105">
        <v>2001</v>
      </c>
      <c r="C6" s="1799"/>
      <c r="D6" s="1709">
        <v>18576082</v>
      </c>
      <c r="E6" s="1709">
        <v>12258959</v>
      </c>
      <c r="F6" s="1709">
        <v>867525.99999999988</v>
      </c>
      <c r="G6" s="1709">
        <v>2346800</v>
      </c>
      <c r="H6" s="1709">
        <v>-12319.999999999985</v>
      </c>
      <c r="I6" s="1709">
        <v>3048499.0000000005</v>
      </c>
      <c r="J6" s="1709">
        <v>1352079</v>
      </c>
      <c r="K6" s="1709">
        <v>68716</v>
      </c>
      <c r="L6" s="1709">
        <v>-1354176.9999999963</v>
      </c>
      <c r="M6" s="1709">
        <v>-1010235</v>
      </c>
      <c r="N6" s="1709">
        <v>15041948</v>
      </c>
      <c r="O6" s="1709">
        <v>16052183</v>
      </c>
      <c r="P6" s="1709">
        <v>-343941.99999999627</v>
      </c>
      <c r="Q6" s="1678"/>
      <c r="R6" s="1710">
        <v>20263967</v>
      </c>
      <c r="S6" s="1710">
        <v>13529756</v>
      </c>
      <c r="T6" s="1704"/>
      <c r="U6" s="1105"/>
      <c r="V6" s="1105"/>
      <c r="W6" s="1105"/>
      <c r="X6" s="1105"/>
      <c r="Y6" s="1105"/>
      <c r="Z6" s="1105"/>
      <c r="AA6" s="1105"/>
      <c r="AB6" s="1105"/>
      <c r="AC6" s="1105"/>
      <c r="AD6" s="1105"/>
      <c r="AE6" s="1105"/>
    </row>
    <row r="7" spans="1:31">
      <c r="B7" s="1105">
        <v>2002</v>
      </c>
      <c r="C7" s="1105"/>
      <c r="D7" s="1709">
        <v>18606032.999999996</v>
      </c>
      <c r="E7" s="1709">
        <v>12256828.999999998</v>
      </c>
      <c r="F7" s="1709">
        <v>856548.99999999988</v>
      </c>
      <c r="G7" s="1709">
        <v>2254914</v>
      </c>
      <c r="H7" s="1709">
        <v>-102175.00000000003</v>
      </c>
      <c r="I7" s="1709">
        <v>3118149</v>
      </c>
      <c r="J7" s="1709">
        <v>1187299.0000000002</v>
      </c>
      <c r="K7" s="1709">
        <v>18715.999999999993</v>
      </c>
      <c r="L7" s="1709">
        <v>-984248.00000000093</v>
      </c>
      <c r="M7" s="1709">
        <v>-451008.00000000047</v>
      </c>
      <c r="N7" s="1709">
        <v>15419027</v>
      </c>
      <c r="O7" s="1709">
        <v>15870035</v>
      </c>
      <c r="P7" s="1709">
        <v>-533240.00000000047</v>
      </c>
      <c r="Q7" s="1678"/>
      <c r="R7" s="1710">
        <v>19975743</v>
      </c>
      <c r="S7" s="1710">
        <v>12850464</v>
      </c>
      <c r="T7" s="1680"/>
      <c r="U7" s="1105"/>
      <c r="V7" s="1105"/>
      <c r="W7" s="1105"/>
      <c r="X7" s="1105"/>
      <c r="Y7" s="1105"/>
      <c r="Z7" s="1105"/>
      <c r="AA7" s="1105"/>
      <c r="AB7" s="1105"/>
      <c r="AC7" s="1105"/>
      <c r="AD7" s="1105"/>
      <c r="AE7" s="1105"/>
    </row>
    <row r="8" spans="1:31">
      <c r="A8" s="957" t="s">
        <v>297</v>
      </c>
      <c r="B8" s="1105">
        <v>2003</v>
      </c>
      <c r="C8" s="1105"/>
      <c r="D8" s="1709">
        <v>18549049</v>
      </c>
      <c r="E8" s="1709">
        <v>12308537</v>
      </c>
      <c r="F8" s="1709">
        <v>813128</v>
      </c>
      <c r="G8" s="1709">
        <v>2320639</v>
      </c>
      <c r="H8" s="1709">
        <v>-38148.999999999985</v>
      </c>
      <c r="I8" s="1709">
        <v>3164547.0000000009</v>
      </c>
      <c r="J8" s="1709">
        <v>1081103</v>
      </c>
      <c r="K8" s="1709">
        <v>-54768.999999999993</v>
      </c>
      <c r="L8" s="1709">
        <v>-1045987</v>
      </c>
      <c r="M8" s="1709">
        <v>-399273</v>
      </c>
      <c r="N8" s="1709">
        <v>15438038</v>
      </c>
      <c r="O8" s="1709">
        <v>15837311</v>
      </c>
      <c r="P8" s="1709">
        <v>-646714</v>
      </c>
      <c r="Q8" s="1678"/>
      <c r="R8" s="1710">
        <v>19793033</v>
      </c>
      <c r="S8" s="1710">
        <v>12252913</v>
      </c>
      <c r="T8" s="1680"/>
      <c r="U8" s="1105"/>
      <c r="V8" s="1105"/>
      <c r="W8" s="1105"/>
      <c r="X8" s="1105"/>
      <c r="Y8" s="1105"/>
      <c r="Z8" s="1105"/>
      <c r="AA8" s="1105"/>
      <c r="AB8" s="1105"/>
      <c r="AC8" s="1105"/>
      <c r="AD8" s="1105"/>
      <c r="AE8" s="1105"/>
    </row>
    <row r="9" spans="1:31">
      <c r="B9" s="1105">
        <v>2004</v>
      </c>
      <c r="C9" s="1105"/>
      <c r="D9" s="1709">
        <v>19012293</v>
      </c>
      <c r="E9" s="1709">
        <v>12436277</v>
      </c>
      <c r="F9" s="1709">
        <v>799031</v>
      </c>
      <c r="G9" s="1709">
        <v>2370489.9999999995</v>
      </c>
      <c r="H9" s="1709">
        <v>21513.999999999993</v>
      </c>
      <c r="I9" s="1709">
        <v>3241399</v>
      </c>
      <c r="J9" s="1709">
        <v>1030182</v>
      </c>
      <c r="K9" s="1709">
        <v>-48489</v>
      </c>
      <c r="L9" s="1709">
        <v>-838110.99999999814</v>
      </c>
      <c r="M9" s="1709">
        <v>72872.999999999534</v>
      </c>
      <c r="N9" s="1709">
        <v>16043315</v>
      </c>
      <c r="O9" s="1709">
        <v>15970442</v>
      </c>
      <c r="P9" s="1709">
        <v>-910983.99999999767</v>
      </c>
      <c r="Q9" s="1678"/>
      <c r="R9" s="1710">
        <v>20010093</v>
      </c>
      <c r="S9" s="1710">
        <v>12103923</v>
      </c>
      <c r="T9" s="1680"/>
      <c r="U9" s="1105"/>
      <c r="V9" s="1105"/>
      <c r="W9" s="1105"/>
      <c r="X9" s="1105"/>
      <c r="Y9" s="1105"/>
      <c r="Z9" s="1105"/>
      <c r="AA9" s="1105"/>
      <c r="AB9" s="1105"/>
      <c r="AC9" s="1105"/>
      <c r="AD9" s="1105"/>
      <c r="AE9" s="1105"/>
    </row>
    <row r="10" spans="1:31">
      <c r="B10" s="1105">
        <v>2005</v>
      </c>
      <c r="C10" s="1105"/>
      <c r="D10" s="1709">
        <v>19187464</v>
      </c>
      <c r="E10" s="1709">
        <v>12640589</v>
      </c>
      <c r="F10" s="1709">
        <v>790037</v>
      </c>
      <c r="G10" s="1709">
        <v>2560586</v>
      </c>
      <c r="H10" s="1709">
        <v>44733.000000000007</v>
      </c>
      <c r="I10" s="1709">
        <v>3243362.9999999995</v>
      </c>
      <c r="J10" s="1709">
        <v>990182.99999999988</v>
      </c>
      <c r="K10" s="1709">
        <v>-9272</v>
      </c>
      <c r="L10" s="1709">
        <v>-1072755</v>
      </c>
      <c r="M10" s="1709">
        <v>-827690.9999999986</v>
      </c>
      <c r="N10" s="1709">
        <v>16436836.000000004</v>
      </c>
      <c r="O10" s="1709">
        <v>17264527</v>
      </c>
      <c r="P10" s="1709">
        <v>-245064.0000000014</v>
      </c>
      <c r="Q10" s="1678"/>
      <c r="R10" s="1710">
        <v>20020256.999999996</v>
      </c>
      <c r="S10" s="1710">
        <v>10909292</v>
      </c>
      <c r="T10" s="1680"/>
      <c r="U10" s="1105"/>
      <c r="V10" s="1105"/>
      <c r="W10" s="1105"/>
      <c r="X10" s="1105"/>
      <c r="Y10" s="1105"/>
      <c r="Z10" s="1105"/>
      <c r="AA10" s="1105"/>
      <c r="AB10" s="1105"/>
      <c r="AC10" s="1105"/>
      <c r="AD10" s="1105"/>
      <c r="AE10" s="1105"/>
    </row>
    <row r="11" spans="1:31">
      <c r="B11" s="1105">
        <v>2006</v>
      </c>
      <c r="C11" s="1105"/>
      <c r="D11" s="1709">
        <v>19794394.000000004</v>
      </c>
      <c r="E11" s="1709">
        <v>12764201</v>
      </c>
      <c r="F11" s="1709">
        <v>815208.00000000012</v>
      </c>
      <c r="G11" s="1709">
        <v>2905472</v>
      </c>
      <c r="H11" s="1709">
        <v>63202</v>
      </c>
      <c r="I11" s="1709">
        <v>3247198.9999999995</v>
      </c>
      <c r="J11" s="1709">
        <v>780759</v>
      </c>
      <c r="K11" s="1709">
        <v>-179.00000000000011</v>
      </c>
      <c r="L11" s="1709">
        <v>-781467.99999999627</v>
      </c>
      <c r="M11" s="1709">
        <v>-318764.99999999534</v>
      </c>
      <c r="N11" s="1709">
        <v>17709933.000000004</v>
      </c>
      <c r="O11" s="1709">
        <v>18028698</v>
      </c>
      <c r="P11" s="1709">
        <v>-462703.00000000093</v>
      </c>
      <c r="Q11" s="1678"/>
      <c r="R11" s="1710">
        <v>20684630.877687313</v>
      </c>
      <c r="S11" s="1710">
        <v>11003584</v>
      </c>
      <c r="T11" s="1680"/>
      <c r="U11" s="1105"/>
      <c r="V11" s="1105"/>
      <c r="W11" s="1105"/>
      <c r="X11" s="1105"/>
      <c r="Y11" s="1105"/>
      <c r="Z11" s="1105"/>
      <c r="AA11" s="1105"/>
      <c r="AB11" s="1105"/>
      <c r="AC11" s="1105"/>
      <c r="AD11" s="1105"/>
      <c r="AE11" s="1105"/>
    </row>
    <row r="12" spans="1:31">
      <c r="A12" s="1676" t="s">
        <v>294</v>
      </c>
      <c r="B12" s="1681" t="s">
        <v>1127</v>
      </c>
      <c r="C12" s="1681">
        <v>39264</v>
      </c>
      <c r="D12" s="1682"/>
      <c r="E12" s="1682"/>
      <c r="F12" s="1682"/>
      <c r="G12" s="1682"/>
      <c r="H12" s="1682"/>
      <c r="I12" s="1682"/>
      <c r="J12" s="1682"/>
      <c r="K12" s="1682"/>
      <c r="L12" s="1682"/>
      <c r="M12" s="1682"/>
      <c r="N12" s="1682"/>
      <c r="O12" s="1682"/>
      <c r="P12" s="1682"/>
      <c r="Q12" s="1678"/>
      <c r="R12" s="1683"/>
      <c r="S12" s="1683"/>
      <c r="T12" s="1684" t="s">
        <v>1010</v>
      </c>
      <c r="U12" s="1105"/>
      <c r="V12" s="1105"/>
      <c r="W12" s="1105"/>
      <c r="X12" s="1105"/>
      <c r="Y12" s="1105"/>
      <c r="Z12" s="1105"/>
      <c r="AA12" s="1105"/>
      <c r="AB12" s="1105"/>
      <c r="AC12" s="1105"/>
      <c r="AD12" s="1105"/>
      <c r="AE12" s="1105"/>
    </row>
    <row r="13" spans="1:31">
      <c r="A13" s="2" t="s">
        <v>1022</v>
      </c>
      <c r="B13" s="1672">
        <v>2007</v>
      </c>
      <c r="C13" s="1677"/>
      <c r="D13" s="1708">
        <v>19894538</v>
      </c>
      <c r="E13" s="1708">
        <v>12957109.999999998</v>
      </c>
      <c r="F13" s="1708">
        <v>700026</v>
      </c>
      <c r="G13" s="1708">
        <v>2814832.0000000005</v>
      </c>
      <c r="H13" s="1708">
        <v>64497.000000000015</v>
      </c>
      <c r="I13" s="1708">
        <v>3260817.9999999995</v>
      </c>
      <c r="J13" s="1708">
        <v>668643</v>
      </c>
      <c r="K13" s="1708">
        <v>-272.00000000000006</v>
      </c>
      <c r="L13" s="1708">
        <v>-571115.99999999814</v>
      </c>
      <c r="M13" s="1708">
        <v>381092</v>
      </c>
      <c r="N13" s="1708">
        <v>18123891</v>
      </c>
      <c r="O13" s="1708">
        <v>17742799</v>
      </c>
      <c r="P13" s="1708">
        <v>-952207.99999999814</v>
      </c>
      <c r="Q13" s="1678"/>
      <c r="R13" s="1711">
        <v>20640540.67909437</v>
      </c>
      <c r="S13" s="1711">
        <v>11016983</v>
      </c>
      <c r="T13" s="1679"/>
      <c r="U13" s="1105"/>
      <c r="V13" s="1105"/>
      <c r="W13" s="1105"/>
      <c r="X13" s="1105"/>
      <c r="Y13" s="1105"/>
      <c r="Z13" s="1105"/>
      <c r="AA13" s="1105"/>
      <c r="AB13" s="1105"/>
      <c r="AC13" s="1105"/>
      <c r="AD13" s="1105"/>
      <c r="AE13" s="1105"/>
    </row>
    <row r="14" spans="1:31">
      <c r="A14" s="957" t="s">
        <v>298</v>
      </c>
      <c r="B14" s="1105">
        <v>2008</v>
      </c>
      <c r="C14" s="1700"/>
      <c r="D14" s="1709">
        <v>19545878</v>
      </c>
      <c r="E14" s="1709">
        <v>12547219</v>
      </c>
      <c r="F14" s="1709">
        <v>659339.99999999977</v>
      </c>
      <c r="G14" s="1709">
        <v>2991998</v>
      </c>
      <c r="H14" s="1709">
        <v>-99212</v>
      </c>
      <c r="I14" s="1709">
        <v>3333818.9999999995</v>
      </c>
      <c r="J14" s="1709">
        <v>651595</v>
      </c>
      <c r="K14" s="1709">
        <v>496</v>
      </c>
      <c r="L14" s="1709">
        <v>-539377.00000000186</v>
      </c>
      <c r="M14" s="1709">
        <v>-191281.00000000233</v>
      </c>
      <c r="N14" s="1709">
        <v>17357972.999999996</v>
      </c>
      <c r="O14" s="1709">
        <v>17549254</v>
      </c>
      <c r="P14" s="1709">
        <v>-348095.99999999953</v>
      </c>
      <c r="Q14" s="1678"/>
      <c r="R14" s="1710">
        <v>20204930.332313418</v>
      </c>
      <c r="S14" s="1710">
        <v>10998955</v>
      </c>
      <c r="T14" s="1704"/>
      <c r="U14" s="1105"/>
      <c r="V14" s="1105"/>
      <c r="W14" s="1105"/>
      <c r="X14" s="1105"/>
      <c r="Y14" s="1105"/>
      <c r="Z14" s="1105"/>
      <c r="AA14" s="1105"/>
      <c r="AB14" s="1105"/>
      <c r="AC14" s="1105"/>
      <c r="AD14" s="1105"/>
      <c r="AE14" s="1105"/>
    </row>
    <row r="15" spans="1:31">
      <c r="A15" s="957"/>
      <c r="B15" s="1105">
        <v>2009</v>
      </c>
      <c r="C15" s="1700"/>
      <c r="D15" s="1709">
        <v>18199428</v>
      </c>
      <c r="E15" s="1709">
        <v>12656112</v>
      </c>
      <c r="F15" s="1709">
        <v>521757</v>
      </c>
      <c r="G15" s="1709">
        <v>2847050</v>
      </c>
      <c r="H15" s="1709">
        <v>54946.999999999985</v>
      </c>
      <c r="I15" s="1709">
        <v>3429342.9999999995</v>
      </c>
      <c r="J15" s="1709">
        <v>737221.99999999988</v>
      </c>
      <c r="K15" s="1709">
        <v>129</v>
      </c>
      <c r="L15" s="1709">
        <v>-2047131.9999999972</v>
      </c>
      <c r="M15" s="1709">
        <v>-1380868.0000000005</v>
      </c>
      <c r="N15" s="1709">
        <v>15247634</v>
      </c>
      <c r="O15" s="1709">
        <v>16628502</v>
      </c>
      <c r="P15" s="1709">
        <v>-666263.99999999674</v>
      </c>
      <c r="Q15" s="1678"/>
      <c r="R15" s="1710">
        <v>18779913.762530118</v>
      </c>
      <c r="S15" s="1710">
        <v>10935370</v>
      </c>
      <c r="T15" s="1704"/>
      <c r="U15" s="1105"/>
      <c r="V15" s="1105"/>
      <c r="W15" s="1105"/>
      <c r="X15" s="1105"/>
      <c r="Y15" s="1105"/>
      <c r="Z15" s="1105"/>
      <c r="AA15" s="1105"/>
      <c r="AB15" s="1105"/>
      <c r="AC15" s="1105"/>
      <c r="AD15" s="1105"/>
      <c r="AE15" s="1105"/>
    </row>
    <row r="16" spans="1:31">
      <c r="B16" s="1916" t="s">
        <v>1128</v>
      </c>
      <c r="C16" s="1681">
        <v>39873</v>
      </c>
      <c r="D16" s="1682"/>
      <c r="E16" s="1682"/>
      <c r="F16" s="1682"/>
      <c r="G16" s="1682"/>
      <c r="H16" s="1682"/>
      <c r="I16" s="1682"/>
      <c r="J16" s="1682"/>
      <c r="K16" s="1682"/>
      <c r="L16" s="1682"/>
      <c r="M16" s="1682"/>
      <c r="N16" s="1682"/>
      <c r="O16" s="1682"/>
      <c r="P16" s="1682"/>
      <c r="Q16" s="1678"/>
      <c r="R16" s="1683"/>
      <c r="S16" s="1683"/>
      <c r="T16" s="1684" t="s">
        <v>1024</v>
      </c>
      <c r="U16" s="1105"/>
      <c r="V16" s="1105"/>
      <c r="W16" s="1105"/>
      <c r="X16" s="1105"/>
      <c r="Y16" s="1105"/>
      <c r="Z16" s="1105"/>
      <c r="AA16" s="1105"/>
      <c r="AB16" s="1105"/>
      <c r="AC16" s="1105"/>
      <c r="AD16" s="1105"/>
      <c r="AE16" s="1105"/>
    </row>
    <row r="17" spans="1:31">
      <c r="B17" s="1685"/>
      <c r="C17" s="1686"/>
      <c r="D17" s="1687"/>
      <c r="E17" s="1687"/>
      <c r="F17" s="1687"/>
      <c r="G17" s="1687"/>
      <c r="H17" s="1687"/>
      <c r="I17" s="1687"/>
      <c r="J17" s="1687"/>
      <c r="K17" s="1687"/>
      <c r="L17" s="1687"/>
      <c r="M17" s="1687"/>
      <c r="N17" s="1687"/>
      <c r="O17" s="1687"/>
      <c r="P17" s="1687"/>
      <c r="Q17" s="1688"/>
      <c r="R17" s="1687"/>
      <c r="S17" s="1687"/>
      <c r="U17" s="1105"/>
      <c r="V17" s="1105"/>
      <c r="W17" s="1105"/>
      <c r="X17" s="1105"/>
      <c r="Y17" s="1105"/>
      <c r="Z17" s="1105"/>
      <c r="AA17" s="1105"/>
      <c r="AB17" s="1105"/>
      <c r="AC17" s="1105"/>
      <c r="AD17" s="1105"/>
      <c r="AE17" s="1105"/>
    </row>
    <row r="18" spans="1:31">
      <c r="A18" s="1801" t="s">
        <v>1112</v>
      </c>
      <c r="B18" s="1689" t="s">
        <v>1140</v>
      </c>
      <c r="C18" s="1105"/>
      <c r="D18" s="1105"/>
      <c r="E18" s="1105"/>
      <c r="N18" s="2" t="s">
        <v>1126</v>
      </c>
      <c r="R18" s="2"/>
      <c r="T18" s="1689"/>
      <c r="U18" s="1105"/>
      <c r="V18" s="1105"/>
      <c r="W18" s="1105"/>
      <c r="X18" s="1105"/>
      <c r="Y18" s="1105"/>
      <c r="Z18" s="1105"/>
      <c r="AA18" s="1105"/>
      <c r="AB18" s="1105"/>
      <c r="AC18" s="1105"/>
      <c r="AD18" s="1105"/>
      <c r="AE18" s="1105"/>
    </row>
    <row r="19" spans="1:31">
      <c r="A19" s="1676" t="s">
        <v>1011</v>
      </c>
      <c r="B19" s="1677" t="s">
        <v>1127</v>
      </c>
      <c r="C19" s="1677">
        <v>41609</v>
      </c>
      <c r="D19" s="1690"/>
      <c r="E19" s="1690"/>
      <c r="F19" s="1690"/>
      <c r="G19" s="1690"/>
      <c r="H19" s="1690"/>
      <c r="I19" s="1690"/>
      <c r="J19" s="1690"/>
      <c r="K19" s="1690"/>
      <c r="L19" s="1690"/>
      <c r="M19" s="1690"/>
      <c r="N19" s="1690" t="s">
        <v>1130</v>
      </c>
      <c r="O19" s="1690" t="s">
        <v>1131</v>
      </c>
      <c r="P19" s="1690"/>
      <c r="Q19" s="1691"/>
      <c r="R19" s="1692"/>
      <c r="S19" s="1692"/>
      <c r="T19" s="1693" t="s">
        <v>1012</v>
      </c>
      <c r="U19" s="1105"/>
      <c r="V19" s="1105"/>
      <c r="W19" s="1105"/>
      <c r="X19" s="1105"/>
      <c r="Y19" s="1105"/>
      <c r="Z19" s="1105"/>
      <c r="AA19" s="1105"/>
      <c r="AB19" s="1105"/>
      <c r="AC19" s="1105"/>
      <c r="AD19" s="1105"/>
      <c r="AE19" s="1105"/>
    </row>
    <row r="20" spans="1:31">
      <c r="A20" s="2" t="s">
        <v>1008</v>
      </c>
      <c r="B20" s="1105">
        <v>2013</v>
      </c>
      <c r="C20" s="1799"/>
      <c r="D20" s="1712">
        <v>20389032</v>
      </c>
      <c r="E20" s="1712">
        <v>12948268</v>
      </c>
      <c r="F20" s="1712">
        <v>725953</v>
      </c>
      <c r="G20" s="1712">
        <v>3457763</v>
      </c>
      <c r="H20" s="1712">
        <v>30969</v>
      </c>
      <c r="I20" s="1712">
        <v>3025723</v>
      </c>
      <c r="J20" s="1712">
        <v>584407</v>
      </c>
      <c r="K20" s="1712">
        <v>19479</v>
      </c>
      <c r="L20" s="1712">
        <v>-569215</v>
      </c>
      <c r="M20" s="1712">
        <v>-654859</v>
      </c>
      <c r="N20" s="1918">
        <v>16006171</v>
      </c>
      <c r="O20" s="1918">
        <v>17171763</v>
      </c>
      <c r="P20" s="1712">
        <v>85645</v>
      </c>
      <c r="Q20" s="1691"/>
      <c r="R20" s="1713">
        <v>20389032.09058021</v>
      </c>
      <c r="S20" s="1713">
        <v>10752538</v>
      </c>
      <c r="T20" s="1703"/>
      <c r="U20" s="1105"/>
      <c r="V20" s="1105"/>
      <c r="W20" s="1105"/>
      <c r="X20" s="1105"/>
      <c r="Y20" s="1105"/>
      <c r="Z20" s="1105"/>
      <c r="AA20" s="1105"/>
      <c r="AB20" s="1105"/>
      <c r="AC20" s="1105"/>
      <c r="AD20" s="1105"/>
      <c r="AE20" s="1105"/>
    </row>
    <row r="21" spans="1:31">
      <c r="B21" s="1105">
        <v>2014</v>
      </c>
      <c r="C21" s="1105"/>
      <c r="D21" s="1712">
        <v>20567696</v>
      </c>
      <c r="E21" s="1712">
        <v>12809404</v>
      </c>
      <c r="F21" s="1712">
        <v>709584</v>
      </c>
      <c r="G21" s="1712">
        <v>3591932</v>
      </c>
      <c r="H21" s="1712">
        <v>-29690</v>
      </c>
      <c r="I21" s="1712">
        <v>3098290</v>
      </c>
      <c r="J21" s="1712">
        <v>550005</v>
      </c>
      <c r="K21" s="1712">
        <v>18790</v>
      </c>
      <c r="L21" s="1712">
        <v>-340858</v>
      </c>
      <c r="M21" s="1712">
        <v>19189</v>
      </c>
      <c r="N21" s="1918">
        <v>16688815</v>
      </c>
      <c r="O21" s="1918">
        <v>17192503</v>
      </c>
      <c r="P21" s="1712">
        <v>-360047</v>
      </c>
      <c r="Q21" s="1691"/>
      <c r="R21" s="1713">
        <v>20567696.164607108</v>
      </c>
      <c r="S21" s="1713">
        <v>10852025</v>
      </c>
      <c r="T21" s="1694"/>
      <c r="U21" s="1105"/>
      <c r="V21" s="1105"/>
      <c r="W21" s="1105"/>
      <c r="X21" s="1105"/>
      <c r="Y21" s="1105"/>
      <c r="Z21" s="1105"/>
      <c r="AA21" s="1105"/>
      <c r="AB21" s="1105"/>
      <c r="AC21" s="1105"/>
      <c r="AD21" s="1105"/>
      <c r="AE21" s="1105"/>
    </row>
    <row r="22" spans="1:31">
      <c r="A22" s="957" t="s">
        <v>297</v>
      </c>
      <c r="B22" s="1105">
        <v>2015</v>
      </c>
      <c r="C22" s="1105"/>
      <c r="D22" s="1712">
        <v>21554593</v>
      </c>
      <c r="E22" s="1712">
        <v>12930958</v>
      </c>
      <c r="F22" s="1712">
        <v>747140</v>
      </c>
      <c r="G22" s="1712">
        <v>3590601</v>
      </c>
      <c r="H22" s="1712">
        <v>152787</v>
      </c>
      <c r="I22" s="1712">
        <v>3142138</v>
      </c>
      <c r="J22" s="1712">
        <v>588472</v>
      </c>
      <c r="K22" s="1712">
        <v>-11049</v>
      </c>
      <c r="L22" s="1712">
        <v>260151</v>
      </c>
      <c r="M22" s="1712">
        <v>115905</v>
      </c>
      <c r="N22" s="1918">
        <v>16831456</v>
      </c>
      <c r="O22" s="1918">
        <v>17242773</v>
      </c>
      <c r="P22" s="1712">
        <v>144245</v>
      </c>
      <c r="Q22" s="1691"/>
      <c r="R22" s="1713">
        <v>21554592.776564572</v>
      </c>
      <c r="S22" s="1713">
        <v>10682467</v>
      </c>
      <c r="T22" s="1694"/>
      <c r="U22" s="1105"/>
      <c r="V22" s="1105"/>
      <c r="W22" s="1105"/>
      <c r="X22" s="1105"/>
      <c r="Y22" s="1105"/>
      <c r="Z22" s="1105"/>
      <c r="AA22" s="1105"/>
      <c r="AB22" s="1105"/>
      <c r="AC22" s="1105"/>
      <c r="AD22" s="1105"/>
      <c r="AE22" s="1105"/>
    </row>
    <row r="23" spans="1:31">
      <c r="B23" s="1105">
        <v>2016</v>
      </c>
      <c r="C23" s="1105"/>
      <c r="D23" s="1712">
        <v>21739084</v>
      </c>
      <c r="E23" s="1712">
        <v>12885590</v>
      </c>
      <c r="F23" s="1712">
        <v>752439</v>
      </c>
      <c r="G23" s="1712">
        <v>3674182</v>
      </c>
      <c r="H23" s="1712">
        <v>-66803</v>
      </c>
      <c r="I23" s="1712">
        <v>3157186</v>
      </c>
      <c r="J23" s="1712">
        <v>596982</v>
      </c>
      <c r="K23" s="1712">
        <v>-25100</v>
      </c>
      <c r="L23" s="1712">
        <v>610941</v>
      </c>
      <c r="M23" s="1712">
        <v>206117</v>
      </c>
      <c r="N23" s="1918">
        <v>16375902</v>
      </c>
      <c r="O23" s="1918">
        <v>16721580</v>
      </c>
      <c r="P23" s="1712">
        <v>404823</v>
      </c>
      <c r="Q23" s="1691"/>
      <c r="R23" s="1713">
        <v>21739083.899145197</v>
      </c>
      <c r="S23" s="1713">
        <v>10883824</v>
      </c>
      <c r="T23" s="1694"/>
      <c r="U23" s="1105"/>
      <c r="V23" s="1105"/>
      <c r="W23" s="1105"/>
      <c r="X23" s="1105"/>
      <c r="Y23" s="1105"/>
      <c r="Z23" s="1105"/>
      <c r="AA23" s="1105"/>
      <c r="AB23" s="1105"/>
      <c r="AC23" s="1105"/>
      <c r="AD23" s="1105"/>
      <c r="AE23" s="1105"/>
    </row>
    <row r="24" spans="1:31">
      <c r="B24" s="1105">
        <v>2017</v>
      </c>
      <c r="C24" s="1105"/>
      <c r="D24" s="1712">
        <v>22104717</v>
      </c>
      <c r="E24" s="1712">
        <v>13118418</v>
      </c>
      <c r="F24" s="1712">
        <v>707441</v>
      </c>
      <c r="G24" s="1712">
        <v>3797858</v>
      </c>
      <c r="H24" s="1712">
        <v>55267</v>
      </c>
      <c r="I24" s="1712">
        <v>3197399</v>
      </c>
      <c r="J24" s="1712">
        <v>560780</v>
      </c>
      <c r="K24" s="1712">
        <v>14247</v>
      </c>
      <c r="L24" s="1712">
        <v>487089</v>
      </c>
      <c r="M24" s="1712">
        <v>593869</v>
      </c>
      <c r="N24" s="1918">
        <v>17362735</v>
      </c>
      <c r="O24" s="1918">
        <v>17338560</v>
      </c>
      <c r="P24" s="1712">
        <v>-106780</v>
      </c>
      <c r="Q24" s="1691"/>
      <c r="R24" s="1713">
        <v>22104716.715406783</v>
      </c>
      <c r="S24" s="1713">
        <v>10970570</v>
      </c>
      <c r="T24" s="1694"/>
      <c r="U24" s="1105"/>
      <c r="V24" s="1105"/>
      <c r="W24" s="1105"/>
      <c r="X24" s="1105"/>
      <c r="Y24" s="1105"/>
      <c r="Z24" s="1105"/>
      <c r="AA24" s="1105"/>
      <c r="AB24" s="1105"/>
      <c r="AC24" s="1105"/>
      <c r="AD24" s="1105"/>
      <c r="AE24" s="1105"/>
    </row>
    <row r="25" spans="1:31">
      <c r="B25" s="1105">
        <v>2018</v>
      </c>
      <c r="C25" s="1105"/>
      <c r="D25" s="1712">
        <v>22161434</v>
      </c>
      <c r="E25" s="1712">
        <v>13285935</v>
      </c>
      <c r="F25" s="1712">
        <v>673732</v>
      </c>
      <c r="G25" s="1712">
        <v>3775579</v>
      </c>
      <c r="H25" s="1712">
        <v>96090</v>
      </c>
      <c r="I25" s="1712">
        <v>3217905</v>
      </c>
      <c r="J25" s="1712">
        <v>535031</v>
      </c>
      <c r="K25" s="1712">
        <v>-12883</v>
      </c>
      <c r="L25" s="1712">
        <v>436931</v>
      </c>
      <c r="M25" s="1712">
        <v>523902</v>
      </c>
      <c r="N25" s="1918">
        <v>17667883</v>
      </c>
      <c r="O25" s="1918">
        <v>17720821</v>
      </c>
      <c r="P25" s="1712">
        <v>-86970</v>
      </c>
      <c r="Q25" s="1691"/>
      <c r="R25" s="1713">
        <v>22161433.856418312</v>
      </c>
      <c r="S25" s="1713">
        <v>11347424</v>
      </c>
      <c r="T25" s="1694"/>
      <c r="U25" s="1105"/>
      <c r="V25" s="1105"/>
      <c r="W25" s="1105"/>
      <c r="X25" s="1105"/>
      <c r="Y25" s="1105"/>
      <c r="Z25" s="1105"/>
      <c r="AA25" s="1105"/>
      <c r="AB25" s="1105"/>
      <c r="AC25" s="1105"/>
      <c r="AD25" s="1105"/>
      <c r="AE25" s="1105"/>
    </row>
    <row r="26" spans="1:31">
      <c r="A26" s="1676" t="s">
        <v>1011</v>
      </c>
      <c r="B26" s="1681" t="s">
        <v>1127</v>
      </c>
      <c r="C26" s="1681">
        <v>43466</v>
      </c>
      <c r="D26" s="1695"/>
      <c r="E26" s="1695"/>
      <c r="F26" s="1695"/>
      <c r="G26" s="1695"/>
      <c r="H26" s="1695"/>
      <c r="I26" s="1695"/>
      <c r="J26" s="1695"/>
      <c r="K26" s="1695"/>
      <c r="L26" s="1695"/>
      <c r="M26" s="1695"/>
      <c r="N26" s="1804"/>
      <c r="O26" s="1804"/>
      <c r="P26" s="1695"/>
      <c r="Q26" s="1691"/>
      <c r="R26" s="1696"/>
      <c r="S26" s="1696"/>
      <c r="T26" s="1697" t="s">
        <v>1014</v>
      </c>
      <c r="U26" s="1105"/>
      <c r="V26" s="1105"/>
      <c r="W26" s="1105"/>
      <c r="X26" s="1105"/>
      <c r="Y26" s="1105"/>
      <c r="Z26" s="1105"/>
      <c r="AA26" s="1105"/>
      <c r="AB26" s="1105"/>
      <c r="AC26" s="1105"/>
      <c r="AD26" s="1105"/>
      <c r="AE26" s="1105"/>
    </row>
    <row r="27" spans="1:31">
      <c r="A27" s="2" t="s">
        <v>1022</v>
      </c>
      <c r="B27" s="1672">
        <v>2019</v>
      </c>
      <c r="C27" s="1677"/>
      <c r="D27" s="1714">
        <v>22195171</v>
      </c>
      <c r="E27" s="1714">
        <v>13221722</v>
      </c>
      <c r="F27" s="1714">
        <v>721543</v>
      </c>
      <c r="G27" s="1714">
        <v>3792726</v>
      </c>
      <c r="H27" s="1714">
        <v>125542</v>
      </c>
      <c r="I27" s="1714">
        <v>3329664</v>
      </c>
      <c r="J27" s="1714">
        <v>609029</v>
      </c>
      <c r="K27" s="1714">
        <v>33756</v>
      </c>
      <c r="L27" s="1714">
        <v>179304</v>
      </c>
      <c r="M27" s="1714">
        <v>106951</v>
      </c>
      <c r="N27" s="1919">
        <v>17319665</v>
      </c>
      <c r="O27" s="1919">
        <v>17815597</v>
      </c>
      <c r="P27" s="1714">
        <v>72353</v>
      </c>
      <c r="Q27" s="1691"/>
      <c r="R27" s="1715">
        <v>22195170.758533724</v>
      </c>
      <c r="S27" s="1715">
        <v>11868647</v>
      </c>
      <c r="T27" s="1693"/>
      <c r="U27" s="1105"/>
      <c r="V27" s="1105"/>
      <c r="W27" s="1105"/>
      <c r="X27" s="1105"/>
      <c r="Y27" s="1105"/>
      <c r="Z27" s="1105"/>
      <c r="AA27" s="1105"/>
      <c r="AB27" s="1105"/>
      <c r="AC27" s="1105"/>
      <c r="AD27" s="1105"/>
      <c r="AE27" s="1105"/>
    </row>
    <row r="28" spans="1:31">
      <c r="A28" s="957" t="s">
        <v>1023</v>
      </c>
      <c r="B28" s="1105">
        <v>2020</v>
      </c>
      <c r="C28" s="1700"/>
      <c r="D28" s="1802">
        <f>ROUND(D27*D34/ABS(D33),0)</f>
        <v>21616624</v>
      </c>
      <c r="E28" s="1802">
        <f t="shared" ref="E28:M28" si="0">ROUND(E27*E34/ABS(E33),0)</f>
        <v>13030152</v>
      </c>
      <c r="F28" s="1802">
        <f t="shared" si="0"/>
        <v>666437</v>
      </c>
      <c r="G28" s="1802">
        <f t="shared" si="0"/>
        <v>3915370</v>
      </c>
      <c r="H28" s="1802">
        <f t="shared" si="0"/>
        <v>-112800</v>
      </c>
      <c r="I28" s="1802">
        <f t="shared" si="0"/>
        <v>3330895</v>
      </c>
      <c r="J28" s="1802">
        <f t="shared" si="0"/>
        <v>665811</v>
      </c>
      <c r="K28" s="1802">
        <f t="shared" si="0"/>
        <v>16695</v>
      </c>
      <c r="L28" s="1802">
        <f t="shared" si="0"/>
        <v>-329655</v>
      </c>
      <c r="M28" s="1802">
        <f t="shared" si="0"/>
        <v>-343386</v>
      </c>
      <c r="N28" s="1802"/>
      <c r="O28" s="1802"/>
      <c r="P28" s="1802"/>
      <c r="Q28" s="1691"/>
      <c r="R28" s="1802">
        <f t="shared" ref="R28:S28" si="1">ROUND(R27*R34/ABS(R33),0)</f>
        <v>21730326</v>
      </c>
      <c r="S28" s="1802">
        <f t="shared" si="1"/>
        <v>11426381</v>
      </c>
      <c r="T28" s="1703"/>
      <c r="U28" s="1105"/>
      <c r="V28" s="1105"/>
      <c r="W28" s="1105"/>
      <c r="X28" s="1105"/>
      <c r="Y28" s="1105"/>
      <c r="Z28" s="1105"/>
      <c r="AA28" s="1105"/>
      <c r="AB28" s="1105"/>
      <c r="AC28" s="1105"/>
      <c r="AD28" s="1105"/>
      <c r="AE28" s="1105"/>
    </row>
    <row r="29" spans="1:31">
      <c r="B29" s="1105"/>
      <c r="C29" s="1700">
        <v>43952</v>
      </c>
      <c r="D29" s="1701"/>
      <c r="E29" s="1701"/>
      <c r="F29" s="1701"/>
      <c r="G29" s="1701"/>
      <c r="H29" s="1701"/>
      <c r="I29" s="1701"/>
      <c r="J29" s="1701"/>
      <c r="K29" s="1701"/>
      <c r="L29" s="1701"/>
      <c r="M29" s="1701"/>
      <c r="N29" s="1701"/>
      <c r="O29" s="1701"/>
      <c r="P29" s="1701"/>
      <c r="Q29" s="1691"/>
      <c r="R29" s="1702"/>
      <c r="S29" s="1702"/>
      <c r="T29" s="1703"/>
      <c r="U29" s="1105"/>
      <c r="V29" s="1105"/>
      <c r="W29" s="1105"/>
      <c r="X29" s="1105"/>
      <c r="Y29" s="1105"/>
      <c r="Z29" s="1105"/>
      <c r="AA29" s="1105"/>
      <c r="AB29" s="1105"/>
      <c r="AC29" s="1105"/>
      <c r="AD29" s="1105"/>
      <c r="AE29" s="1105"/>
    </row>
    <row r="30" spans="1:31">
      <c r="B30" s="1705">
        <v>2021</v>
      </c>
      <c r="C30" s="1681"/>
      <c r="D30" s="1804"/>
      <c r="E30" s="1804"/>
      <c r="F30" s="1804"/>
      <c r="G30" s="1804"/>
      <c r="H30" s="1804"/>
      <c r="I30" s="1804"/>
      <c r="J30" s="1804"/>
      <c r="K30" s="1804"/>
      <c r="L30" s="1804"/>
      <c r="M30" s="1804"/>
      <c r="N30" s="1804"/>
      <c r="O30" s="1804"/>
      <c r="P30" s="1804"/>
      <c r="Q30" s="1691"/>
      <c r="R30" s="1803"/>
      <c r="S30" s="1803"/>
      <c r="T30" s="1697"/>
      <c r="U30" s="1105"/>
      <c r="V30" s="1105"/>
      <c r="W30" s="1105"/>
      <c r="X30" s="1105"/>
      <c r="Y30" s="1105"/>
      <c r="Z30" s="1105"/>
      <c r="AA30" s="1105"/>
      <c r="AB30" s="1105"/>
      <c r="AC30" s="1105"/>
      <c r="AD30" s="1105"/>
      <c r="AE30" s="1105"/>
    </row>
    <row r="31" spans="1:31">
      <c r="D31" s="1698"/>
      <c r="E31" s="1698"/>
      <c r="F31" s="1698"/>
      <c r="G31" s="1698"/>
      <c r="H31" s="1698"/>
      <c r="I31" s="1698"/>
      <c r="J31" s="1698"/>
      <c r="K31" s="1698"/>
      <c r="L31" s="1698"/>
      <c r="M31" s="1698"/>
      <c r="N31" s="1698"/>
      <c r="O31" s="1698"/>
      <c r="P31" s="1698"/>
      <c r="Q31" s="1688"/>
      <c r="R31" s="1698"/>
      <c r="S31" s="1698"/>
      <c r="U31" s="1105"/>
      <c r="V31" s="1105"/>
      <c r="W31" s="1105"/>
      <c r="X31" s="1105"/>
      <c r="Y31" s="1105"/>
      <c r="Z31" s="1105"/>
      <c r="AA31" s="1105"/>
      <c r="AB31" s="1105"/>
      <c r="AC31" s="1105"/>
      <c r="AD31" s="1105"/>
      <c r="AE31" s="1105"/>
    </row>
    <row r="32" spans="1:31">
      <c r="D32" s="1699"/>
      <c r="E32" s="1699"/>
      <c r="F32" s="1699"/>
      <c r="G32" s="1699"/>
      <c r="H32" s="1699"/>
      <c r="I32" s="1699"/>
      <c r="J32" s="1699"/>
      <c r="K32" s="1699"/>
      <c r="L32" s="1699"/>
      <c r="M32" s="1699"/>
      <c r="N32" s="1699"/>
      <c r="O32" s="1699"/>
      <c r="P32" s="1699"/>
      <c r="R32" s="1699"/>
      <c r="S32" s="1699"/>
      <c r="U32" s="1105"/>
      <c r="V32" s="1105"/>
      <c r="W32" s="1105"/>
      <c r="X32" s="1105"/>
      <c r="Y32" s="1105"/>
      <c r="Z32" s="1105"/>
      <c r="AA32" s="1105"/>
      <c r="AB32" s="1105"/>
      <c r="AC32" s="1105"/>
      <c r="AD32" s="1105"/>
      <c r="AE32" s="1105"/>
    </row>
    <row r="33" spans="2:31">
      <c r="B33" s="1805">
        <v>2019</v>
      </c>
      <c r="C33" s="2" t="s">
        <v>1124</v>
      </c>
      <c r="D33" s="1806">
        <v>20493015.980712812</v>
      </c>
      <c r="E33" s="1806">
        <v>12949999</v>
      </c>
      <c r="F33" s="1806">
        <v>487249</v>
      </c>
      <c r="G33" s="1806">
        <v>3119106</v>
      </c>
      <c r="H33" s="1806">
        <v>-9189</v>
      </c>
      <c r="I33" s="1806">
        <v>3828977</v>
      </c>
      <c r="J33" s="1806">
        <v>684632</v>
      </c>
      <c r="K33" s="1806">
        <v>218</v>
      </c>
      <c r="L33" s="1806">
        <v>-567976</v>
      </c>
      <c r="M33" s="1806">
        <v>-215437</v>
      </c>
      <c r="N33" s="1806">
        <v>16668095</v>
      </c>
      <c r="O33" s="1806">
        <v>16883532</v>
      </c>
      <c r="P33" s="1806">
        <v>-352539</v>
      </c>
      <c r="Q33" s="1691"/>
      <c r="R33" s="1712">
        <v>21153253.317468382</v>
      </c>
      <c r="S33" s="1807">
        <v>11351967</v>
      </c>
      <c r="U33" s="1105"/>
      <c r="V33" s="1105"/>
      <c r="W33" s="1105"/>
      <c r="X33" s="1105"/>
      <c r="Y33" s="1105"/>
      <c r="Z33" s="1105"/>
      <c r="AA33" s="1105"/>
      <c r="AB33" s="1105"/>
      <c r="AC33" s="1105"/>
      <c r="AD33" s="1105"/>
      <c r="AE33" s="1105"/>
    </row>
    <row r="34" spans="2:31">
      <c r="B34" s="1805">
        <v>2020</v>
      </c>
      <c r="C34" s="2" t="s">
        <v>1124</v>
      </c>
      <c r="D34" s="1806">
        <v>19958837.491213944</v>
      </c>
      <c r="E34" s="1806">
        <v>12762366.130401948</v>
      </c>
      <c r="F34" s="1806">
        <v>450036.61148086301</v>
      </c>
      <c r="G34" s="1806">
        <v>3219967.1032738928</v>
      </c>
      <c r="H34" s="1806">
        <v>-8256.3294775810318</v>
      </c>
      <c r="I34" s="1806">
        <v>3830392.8835227909</v>
      </c>
      <c r="J34" s="1806">
        <v>748462.43239411246</v>
      </c>
      <c r="K34" s="1806">
        <v>107.81744277645626</v>
      </c>
      <c r="L34" s="1806">
        <v>-1044239.1578248576</v>
      </c>
      <c r="M34" s="1806">
        <v>-691700.15782486089</v>
      </c>
      <c r="N34" s="1806">
        <v>15933923.142262768</v>
      </c>
      <c r="O34" s="1806">
        <v>16625623.300087627</v>
      </c>
      <c r="P34" s="1806">
        <v>-352538.99999999674</v>
      </c>
      <c r="Q34" s="1691"/>
      <c r="R34" s="1712">
        <v>20710229.530255765</v>
      </c>
      <c r="S34" s="1807">
        <v>10928954</v>
      </c>
      <c r="U34" s="1105"/>
      <c r="V34" s="1105"/>
      <c r="W34" s="1105"/>
      <c r="X34" s="1105"/>
      <c r="Y34" s="1105"/>
      <c r="Z34" s="1105"/>
      <c r="AA34" s="1105"/>
      <c r="AB34" s="1105"/>
      <c r="AC34" s="1105"/>
      <c r="AD34" s="1105"/>
      <c r="AE34" s="1105"/>
    </row>
    <row r="35" spans="2:31">
      <c r="U35" s="1105"/>
      <c r="V35" s="1105"/>
      <c r="W35" s="1105"/>
      <c r="X35" s="1105"/>
      <c r="Y35" s="1105"/>
      <c r="Z35" s="1105"/>
      <c r="AA35" s="1105"/>
      <c r="AB35" s="1105"/>
      <c r="AC35" s="1105"/>
      <c r="AD35" s="1105"/>
      <c r="AE35" s="1105"/>
    </row>
    <row r="36" spans="2:31">
      <c r="U36" s="1105"/>
      <c r="V36" s="1105"/>
      <c r="W36" s="1105"/>
      <c r="X36" s="1105"/>
      <c r="Y36" s="1105"/>
      <c r="Z36" s="1105"/>
      <c r="AA36" s="1105"/>
      <c r="AB36" s="1105"/>
      <c r="AC36" s="1105"/>
      <c r="AD36" s="1105"/>
      <c r="AE36" s="1105"/>
    </row>
  </sheetData>
  <phoneticPr fontId="3"/>
  <pageMargins left="0.7" right="0.7" top="0.75" bottom="0.75" header="0.3" footer="0.3"/>
  <pageSetup paperSize="9" scale="67"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59307-98AB-461A-9AC3-5004E0A89653}">
  <sheetPr>
    <pageSetUpPr fitToPage="1"/>
  </sheetPr>
  <dimension ref="A1:BK168"/>
  <sheetViews>
    <sheetView zoomScaleNormal="100" zoomScaleSheetLayoutView="85" workbookViewId="0">
      <selection activeCell="AB63" sqref="AB63"/>
    </sheetView>
  </sheetViews>
  <sheetFormatPr defaultColWidth="9" defaultRowHeight="13.5"/>
  <cols>
    <col min="1" max="1" width="2.125" style="57" customWidth="1"/>
    <col min="2" max="2" width="5.125" style="57" customWidth="1"/>
    <col min="3" max="3" width="17.125" style="57" customWidth="1"/>
    <col min="4" max="4" width="10.25" style="57" customWidth="1"/>
    <col min="5" max="5" width="7.125" style="2426" customWidth="1"/>
    <col min="6" max="34" width="7.125" style="57" customWidth="1"/>
    <col min="35" max="37" width="7.125" style="1761" customWidth="1"/>
    <col min="38" max="38" width="26.625" style="57" customWidth="1"/>
    <col min="39" max="39" width="13.75" style="57" customWidth="1"/>
    <col min="40" max="42" width="9" style="57"/>
    <col min="43" max="43" width="11" style="57" bestFit="1" customWidth="1"/>
    <col min="44" max="16384" width="9" style="57"/>
  </cols>
  <sheetData>
    <row r="1" spans="1:59" ht="15" thickBot="1">
      <c r="A1" s="2015"/>
      <c r="B1" s="2016" t="s">
        <v>1151</v>
      </c>
      <c r="C1" s="2017"/>
      <c r="D1" s="2017"/>
      <c r="E1" s="1716"/>
      <c r="F1" s="2018"/>
      <c r="G1" s="2018"/>
      <c r="H1" s="2018"/>
      <c r="I1" s="2018"/>
      <c r="J1" s="1717"/>
      <c r="K1" s="2018"/>
      <c r="L1" s="2019" t="s">
        <v>339</v>
      </c>
      <c r="M1" s="2020" t="s">
        <v>339</v>
      </c>
      <c r="N1" s="2018"/>
      <c r="O1" s="2018"/>
      <c r="P1" s="2018"/>
      <c r="Q1" s="2018"/>
      <c r="R1" s="2018" t="s">
        <v>790</v>
      </c>
      <c r="S1" s="2017"/>
      <c r="T1" s="1717"/>
      <c r="U1" s="1717"/>
      <c r="V1" s="1717"/>
      <c r="W1" s="1717"/>
      <c r="X1" s="1717"/>
      <c r="AA1" s="1717"/>
      <c r="AB1" s="1717" t="s">
        <v>790</v>
      </c>
      <c r="AC1" s="1717"/>
      <c r="AD1" s="1717"/>
      <c r="AE1" s="1717"/>
      <c r="AF1" s="1717" t="s">
        <v>548</v>
      </c>
      <c r="AG1" s="56" t="s">
        <v>790</v>
      </c>
      <c r="AH1" s="2771">
        <v>44636</v>
      </c>
      <c r="AI1" s="2771"/>
      <c r="AJ1" s="2021"/>
      <c r="AK1" s="2021" t="s">
        <v>790</v>
      </c>
      <c r="AL1" s="1716" t="s">
        <v>1152</v>
      </c>
      <c r="AM1" s="1717"/>
    </row>
    <row r="2" spans="1:59">
      <c r="A2" s="1717"/>
      <c r="B2" s="2022"/>
      <c r="C2" s="2023"/>
      <c r="D2" s="2024" t="s">
        <v>1025</v>
      </c>
      <c r="E2" s="2025" t="s">
        <v>1153</v>
      </c>
      <c r="F2" s="2766" t="s">
        <v>1026</v>
      </c>
      <c r="G2" s="2766"/>
      <c r="H2" s="2766"/>
      <c r="I2" s="2766"/>
      <c r="J2" s="2766"/>
      <c r="K2" s="2766"/>
      <c r="L2" s="2766"/>
      <c r="M2" s="2766"/>
      <c r="N2" s="2766"/>
      <c r="O2" s="2766"/>
      <c r="P2" s="2766"/>
      <c r="Q2" s="2766"/>
      <c r="R2" s="2766"/>
      <c r="S2" s="2766"/>
      <c r="T2" s="2766"/>
      <c r="U2" s="2766"/>
      <c r="V2" s="2766"/>
      <c r="W2" s="2766"/>
      <c r="X2" s="2766"/>
      <c r="Y2" s="2766"/>
      <c r="Z2" s="2766"/>
      <c r="AA2" s="2766"/>
      <c r="AB2" s="2766"/>
      <c r="AC2" s="2766"/>
      <c r="AD2" s="2766"/>
      <c r="AE2" s="2026"/>
      <c r="AF2" s="2026"/>
      <c r="AG2" s="2026"/>
      <c r="AH2" s="2026"/>
      <c r="AI2" s="2027"/>
      <c r="AJ2" s="2028"/>
      <c r="AK2" s="2029"/>
      <c r="AL2" s="2030" t="s">
        <v>1027</v>
      </c>
    </row>
    <row r="3" spans="1:59" ht="14.25" thickBot="1">
      <c r="A3" s="1717"/>
      <c r="B3" s="2772" t="s">
        <v>1028</v>
      </c>
      <c r="C3" s="2773"/>
      <c r="D3" s="2031" t="s">
        <v>1154</v>
      </c>
      <c r="E3" s="2032">
        <v>89</v>
      </c>
      <c r="F3" s="2033">
        <v>90</v>
      </c>
      <c r="G3" s="2034">
        <v>91</v>
      </c>
      <c r="H3" s="2034">
        <v>92</v>
      </c>
      <c r="I3" s="2034">
        <v>93</v>
      </c>
      <c r="J3" s="2034">
        <v>94</v>
      </c>
      <c r="K3" s="2034">
        <v>95</v>
      </c>
      <c r="L3" s="2033">
        <v>96</v>
      </c>
      <c r="M3" s="2034">
        <v>97</v>
      </c>
      <c r="N3" s="2034">
        <v>98</v>
      </c>
      <c r="O3" s="2034">
        <v>99</v>
      </c>
      <c r="P3" s="2034" t="s">
        <v>1155</v>
      </c>
      <c r="Q3" s="2034" t="s">
        <v>1156</v>
      </c>
      <c r="R3" s="2034" t="s">
        <v>1157</v>
      </c>
      <c r="S3" s="2034" t="s">
        <v>1158</v>
      </c>
      <c r="T3" s="2034" t="s">
        <v>1159</v>
      </c>
      <c r="U3" s="2034" t="s">
        <v>1160</v>
      </c>
      <c r="V3" s="2034" t="s">
        <v>1161</v>
      </c>
      <c r="W3" s="2034" t="s">
        <v>1162</v>
      </c>
      <c r="X3" s="2034" t="s">
        <v>1163</v>
      </c>
      <c r="Y3" s="2034" t="s">
        <v>1164</v>
      </c>
      <c r="Z3" s="2034" t="s">
        <v>1165</v>
      </c>
      <c r="AA3" s="2034" t="s">
        <v>1166</v>
      </c>
      <c r="AB3" s="2034" t="s">
        <v>1167</v>
      </c>
      <c r="AC3" s="2034" t="s">
        <v>29</v>
      </c>
      <c r="AD3" s="2035" t="s">
        <v>30</v>
      </c>
      <c r="AE3" s="2034">
        <v>15</v>
      </c>
      <c r="AF3" s="2034">
        <v>16</v>
      </c>
      <c r="AG3" s="2035">
        <v>17</v>
      </c>
      <c r="AH3" s="2034">
        <v>18</v>
      </c>
      <c r="AI3" s="1718">
        <v>19</v>
      </c>
      <c r="AJ3" s="2036">
        <v>20</v>
      </c>
      <c r="AK3" s="2037">
        <v>21</v>
      </c>
      <c r="AL3" s="2038" t="s">
        <v>548</v>
      </c>
    </row>
    <row r="4" spans="1:59" ht="13.5" customHeight="1">
      <c r="A4" s="1717"/>
      <c r="B4" s="2768" t="s">
        <v>1029</v>
      </c>
      <c r="C4" s="2039" t="s">
        <v>1030</v>
      </c>
      <c r="D4" s="2040" t="s">
        <v>1031</v>
      </c>
      <c r="E4" s="2041">
        <f t="shared" ref="E4:P4" si="0">E110/1000000</f>
        <v>16.895447536256317</v>
      </c>
      <c r="F4" s="2042">
        <f t="shared" si="0"/>
        <v>18.680360764224304</v>
      </c>
      <c r="G4" s="2042">
        <f t="shared" si="0"/>
        <v>20.006459594044699</v>
      </c>
      <c r="H4" s="2042">
        <f t="shared" si="0"/>
        <v>20.45980134562031</v>
      </c>
      <c r="I4" s="2042">
        <f t="shared" si="0"/>
        <v>20.982474315561848</v>
      </c>
      <c r="J4" s="2042">
        <f t="shared" si="0"/>
        <v>20.867889609232144</v>
      </c>
      <c r="K4" s="2042">
        <f t="shared" si="0"/>
        <v>21.69728999448148</v>
      </c>
      <c r="L4" s="2042">
        <f t="shared" si="0"/>
        <v>22.602007318417069</v>
      </c>
      <c r="M4" s="2042">
        <f t="shared" si="0"/>
        <v>22.499454314972493</v>
      </c>
      <c r="N4" s="2042">
        <f t="shared" si="0"/>
        <v>21.763367545596232</v>
      </c>
      <c r="O4" s="2042">
        <f t="shared" si="0"/>
        <v>21.08650744864331</v>
      </c>
      <c r="P4" s="2042">
        <f t="shared" si="0"/>
        <v>20.977926985864809</v>
      </c>
      <c r="Q4" s="2042">
        <f>Q110/1000000</f>
        <v>20.262517081697993</v>
      </c>
      <c r="R4" s="2042">
        <f t="shared" ref="R4:U4" si="1">R110/1000000</f>
        <v>20.103660106027171</v>
      </c>
      <c r="S4" s="2042">
        <f t="shared" si="1"/>
        <v>19.799796962055424</v>
      </c>
      <c r="T4" s="2042">
        <f t="shared" si="1"/>
        <v>19.975603350549541</v>
      </c>
      <c r="U4" s="2042">
        <f t="shared" si="1"/>
        <v>20.009858764908049</v>
      </c>
      <c r="V4" s="2043">
        <f>V109/1000000</f>
        <v>20.51334984709553</v>
      </c>
      <c r="W4" s="2043">
        <f t="shared" ref="W4:AK4" si="2">W109/1000000</f>
        <v>21.203036313154044</v>
      </c>
      <c r="X4" s="2043">
        <f t="shared" si="2"/>
        <v>21.183187601352106</v>
      </c>
      <c r="Y4" s="2043">
        <f t="shared" si="2"/>
        <v>19.601513428230501</v>
      </c>
      <c r="Z4" s="2043">
        <f t="shared" si="2"/>
        <v>20.321485453033127</v>
      </c>
      <c r="AA4" s="2043">
        <f t="shared" si="2"/>
        <v>19.935583836805083</v>
      </c>
      <c r="AB4" s="2043">
        <f t="shared" si="2"/>
        <v>19.841818180967302</v>
      </c>
      <c r="AC4" s="2043">
        <f t="shared" si="2"/>
        <v>20.238447330599218</v>
      </c>
      <c r="AD4" s="2043">
        <f t="shared" si="2"/>
        <v>20.438312177260716</v>
      </c>
      <c r="AE4" s="2043">
        <f t="shared" si="2"/>
        <v>21.34426842511855</v>
      </c>
      <c r="AF4" s="2043">
        <f t="shared" si="2"/>
        <v>21.740726079302661</v>
      </c>
      <c r="AG4" s="2043">
        <f t="shared" si="2"/>
        <v>22.012541992911817</v>
      </c>
      <c r="AH4" s="2043">
        <f t="shared" si="2"/>
        <v>22.151582437695506</v>
      </c>
      <c r="AI4" s="2043">
        <f t="shared" si="2"/>
        <v>22.216446426880577</v>
      </c>
      <c r="AJ4" s="2043">
        <f t="shared" si="2"/>
        <v>21.720301588062814</v>
      </c>
      <c r="AK4" s="2043">
        <f t="shared" si="2"/>
        <v>21.837044128803839</v>
      </c>
      <c r="AL4" s="2044" t="s">
        <v>1168</v>
      </c>
      <c r="AM4" s="2045" t="s">
        <v>790</v>
      </c>
      <c r="AN4" s="57" t="s">
        <v>790</v>
      </c>
    </row>
    <row r="5" spans="1:59">
      <c r="A5" s="1717"/>
      <c r="B5" s="2768"/>
      <c r="C5" s="2039" t="s">
        <v>548</v>
      </c>
      <c r="D5" s="2046" t="s">
        <v>1032</v>
      </c>
      <c r="E5" s="2047" t="s">
        <v>1033</v>
      </c>
      <c r="F5" s="1719">
        <f t="shared" ref="F5:AK5" si="3">ROUND((F4-E4)/E4*100,1)</f>
        <v>10.6</v>
      </c>
      <c r="G5" s="1719">
        <f t="shared" si="3"/>
        <v>7.1</v>
      </c>
      <c r="H5" s="1719">
        <f t="shared" si="3"/>
        <v>2.2999999999999998</v>
      </c>
      <c r="I5" s="1719">
        <f t="shared" si="3"/>
        <v>2.6</v>
      </c>
      <c r="J5" s="1719">
        <f t="shared" si="3"/>
        <v>-0.5</v>
      </c>
      <c r="K5" s="1719">
        <f t="shared" si="3"/>
        <v>4</v>
      </c>
      <c r="L5" s="1719">
        <f t="shared" si="3"/>
        <v>4.2</v>
      </c>
      <c r="M5" s="1719">
        <f t="shared" si="3"/>
        <v>-0.5</v>
      </c>
      <c r="N5" s="1719">
        <f t="shared" si="3"/>
        <v>-3.3</v>
      </c>
      <c r="O5" s="1719">
        <f t="shared" si="3"/>
        <v>-3.1</v>
      </c>
      <c r="P5" s="1719">
        <f t="shared" si="3"/>
        <v>-0.5</v>
      </c>
      <c r="Q5" s="1719">
        <f t="shared" si="3"/>
        <v>-3.4</v>
      </c>
      <c r="R5" s="1719">
        <f t="shared" si="3"/>
        <v>-0.8</v>
      </c>
      <c r="S5" s="1719">
        <f t="shared" si="3"/>
        <v>-1.5</v>
      </c>
      <c r="T5" s="1719">
        <f t="shared" si="3"/>
        <v>0.9</v>
      </c>
      <c r="U5" s="1719">
        <f t="shared" si="3"/>
        <v>0.2</v>
      </c>
      <c r="V5" s="1719">
        <f t="shared" si="3"/>
        <v>2.5</v>
      </c>
      <c r="W5" s="1719">
        <f t="shared" si="3"/>
        <v>3.4</v>
      </c>
      <c r="X5" s="1719">
        <f t="shared" si="3"/>
        <v>-0.1</v>
      </c>
      <c r="Y5" s="1719">
        <f t="shared" si="3"/>
        <v>-7.5</v>
      </c>
      <c r="Z5" s="1719">
        <f t="shared" si="3"/>
        <v>3.7</v>
      </c>
      <c r="AA5" s="1719">
        <f t="shared" si="3"/>
        <v>-1.9</v>
      </c>
      <c r="AB5" s="1719">
        <f t="shared" si="3"/>
        <v>-0.5</v>
      </c>
      <c r="AC5" s="1719">
        <f t="shared" si="3"/>
        <v>2</v>
      </c>
      <c r="AD5" s="1719">
        <f t="shared" si="3"/>
        <v>1</v>
      </c>
      <c r="AE5" s="1719">
        <f t="shared" si="3"/>
        <v>4.4000000000000004</v>
      </c>
      <c r="AF5" s="1719">
        <f t="shared" si="3"/>
        <v>1.9</v>
      </c>
      <c r="AG5" s="1719">
        <f t="shared" si="3"/>
        <v>1.3</v>
      </c>
      <c r="AH5" s="1719">
        <f t="shared" si="3"/>
        <v>0.6</v>
      </c>
      <c r="AI5" s="1719">
        <f t="shared" si="3"/>
        <v>0.3</v>
      </c>
      <c r="AJ5" s="2048">
        <f t="shared" si="3"/>
        <v>-2.2000000000000002</v>
      </c>
      <c r="AK5" s="2048">
        <f t="shared" si="3"/>
        <v>0.5</v>
      </c>
      <c r="AL5" s="2044" t="s">
        <v>1034</v>
      </c>
      <c r="AM5" s="2045" t="s">
        <v>790</v>
      </c>
      <c r="AN5" s="57" t="s">
        <v>790</v>
      </c>
    </row>
    <row r="6" spans="1:59">
      <c r="A6" s="1717"/>
      <c r="B6" s="2768"/>
      <c r="C6" s="2049" t="s">
        <v>1030</v>
      </c>
      <c r="D6" s="2050" t="s">
        <v>1035</v>
      </c>
      <c r="E6" s="2051">
        <f t="shared" ref="E6:P6" si="4">E113/1000000</f>
        <v>16.871700614679298</v>
      </c>
      <c r="F6" s="2052">
        <f t="shared" si="4"/>
        <v>18.279542755440794</v>
      </c>
      <c r="G6" s="2052">
        <f t="shared" si="4"/>
        <v>18.98704138474179</v>
      </c>
      <c r="H6" s="2052">
        <f t="shared" si="4"/>
        <v>18.99546756125746</v>
      </c>
      <c r="I6" s="2052">
        <f t="shared" si="4"/>
        <v>19.244895800435312</v>
      </c>
      <c r="J6" s="2052">
        <f t="shared" si="4"/>
        <v>19.06708111876463</v>
      </c>
      <c r="K6" s="2052">
        <f t="shared" si="4"/>
        <v>19.890348870758753</v>
      </c>
      <c r="L6" s="2052">
        <f t="shared" si="4"/>
        <v>20.579216623195709</v>
      </c>
      <c r="M6" s="2052">
        <f t="shared" si="4"/>
        <v>20.309856452264086</v>
      </c>
      <c r="N6" s="2052">
        <f t="shared" si="4"/>
        <v>19.568045631728598</v>
      </c>
      <c r="O6" s="2052">
        <f t="shared" si="4"/>
        <v>19.091934861700739</v>
      </c>
      <c r="P6" s="2052">
        <f t="shared" si="4"/>
        <v>19.23065228306929</v>
      </c>
      <c r="Q6" s="2052">
        <f>Q113/1000000</f>
        <v>18.95219671039991</v>
      </c>
      <c r="R6" s="2052">
        <f t="shared" ref="R6:U6" si="5">R113/1000000</f>
        <v>18.628023397103508</v>
      </c>
      <c r="S6" s="2052">
        <f t="shared" si="5"/>
        <v>18.514817560954857</v>
      </c>
      <c r="T6" s="2052">
        <f t="shared" si="5"/>
        <v>18.922023413031791</v>
      </c>
      <c r="U6" s="2052">
        <f t="shared" si="5"/>
        <v>19.129467372280349</v>
      </c>
      <c r="V6" s="2053">
        <f>V112/1000000</f>
        <v>20.153084533493708</v>
      </c>
      <c r="W6" s="2053">
        <f t="shared" ref="W6:AK6" si="6">W112/1000000</f>
        <v>21.03274703139552</v>
      </c>
      <c r="X6" s="2053">
        <f t="shared" si="6"/>
        <v>21.13729177092393</v>
      </c>
      <c r="Y6" s="2053">
        <f t="shared" si="6"/>
        <v>19.497932371551581</v>
      </c>
      <c r="Z6" s="2053">
        <f t="shared" si="6"/>
        <v>20.592291013413167</v>
      </c>
      <c r="AA6" s="2053">
        <f t="shared" si="6"/>
        <v>20.516857311745678</v>
      </c>
      <c r="AB6" s="2053">
        <f t="shared" si="6"/>
        <v>20.494785965230804</v>
      </c>
      <c r="AC6" s="2053">
        <f t="shared" si="6"/>
        <v>21.015405770973281</v>
      </c>
      <c r="AD6" s="2053">
        <f t="shared" si="6"/>
        <v>20.901389005717679</v>
      </c>
      <c r="AE6" s="2053">
        <f t="shared" si="6"/>
        <v>21.447245035304555</v>
      </c>
      <c r="AF6" s="2053">
        <f t="shared" si="6"/>
        <v>21.660404371412277</v>
      </c>
      <c r="AG6" s="2053">
        <f t="shared" si="6"/>
        <v>22.024935362529256</v>
      </c>
      <c r="AH6" s="2053">
        <f t="shared" si="6"/>
        <v>22.175609542769791</v>
      </c>
      <c r="AI6" s="2053">
        <f t="shared" si="6"/>
        <v>22.150878054296818</v>
      </c>
      <c r="AJ6" s="2053">
        <f t="shared" si="6"/>
        <v>21.426931601989253</v>
      </c>
      <c r="AK6" s="2053">
        <f t="shared" si="6"/>
        <v>21.914306534605064</v>
      </c>
      <c r="AL6" s="2054" t="s">
        <v>1169</v>
      </c>
      <c r="AM6" s="2045" t="s">
        <v>790</v>
      </c>
    </row>
    <row r="7" spans="1:59">
      <c r="A7" s="1717"/>
      <c r="B7" s="2769"/>
      <c r="C7" s="2055" t="s">
        <v>1170</v>
      </c>
      <c r="D7" s="2056" t="s">
        <v>1032</v>
      </c>
      <c r="E7" s="2047" t="s">
        <v>1033</v>
      </c>
      <c r="F7" s="1719">
        <f t="shared" ref="F7:AK7" si="7">ROUND((F6-E6)/E6*100,1)</f>
        <v>8.3000000000000007</v>
      </c>
      <c r="G7" s="1719">
        <f t="shared" si="7"/>
        <v>3.9</v>
      </c>
      <c r="H7" s="1719">
        <f t="shared" si="7"/>
        <v>0</v>
      </c>
      <c r="I7" s="1719">
        <f t="shared" si="7"/>
        <v>1.3</v>
      </c>
      <c r="J7" s="1719">
        <f t="shared" si="7"/>
        <v>-0.9</v>
      </c>
      <c r="K7" s="1719">
        <f t="shared" si="7"/>
        <v>4.3</v>
      </c>
      <c r="L7" s="1719">
        <f t="shared" si="7"/>
        <v>3.5</v>
      </c>
      <c r="M7" s="1719">
        <f t="shared" si="7"/>
        <v>-1.3</v>
      </c>
      <c r="N7" s="1719">
        <f t="shared" si="7"/>
        <v>-3.7</v>
      </c>
      <c r="O7" s="1719">
        <f t="shared" si="7"/>
        <v>-2.4</v>
      </c>
      <c r="P7" s="1719">
        <f t="shared" si="7"/>
        <v>0.7</v>
      </c>
      <c r="Q7" s="1719">
        <f t="shared" si="7"/>
        <v>-1.4</v>
      </c>
      <c r="R7" s="1719">
        <f t="shared" si="7"/>
        <v>-1.7</v>
      </c>
      <c r="S7" s="1719">
        <f t="shared" si="7"/>
        <v>-0.6</v>
      </c>
      <c r="T7" s="1719">
        <f t="shared" si="7"/>
        <v>2.2000000000000002</v>
      </c>
      <c r="U7" s="1719">
        <f t="shared" si="7"/>
        <v>1.1000000000000001</v>
      </c>
      <c r="V7" s="1719">
        <f t="shared" si="7"/>
        <v>5.4</v>
      </c>
      <c r="W7" s="1719">
        <f t="shared" si="7"/>
        <v>4.4000000000000004</v>
      </c>
      <c r="X7" s="1719">
        <f t="shared" si="7"/>
        <v>0.5</v>
      </c>
      <c r="Y7" s="1719">
        <f t="shared" si="7"/>
        <v>-7.8</v>
      </c>
      <c r="Z7" s="1719">
        <f t="shared" si="7"/>
        <v>5.6</v>
      </c>
      <c r="AA7" s="1719">
        <f t="shared" si="7"/>
        <v>-0.4</v>
      </c>
      <c r="AB7" s="1719">
        <f t="shared" si="7"/>
        <v>-0.1</v>
      </c>
      <c r="AC7" s="1719">
        <f t="shared" si="7"/>
        <v>2.5</v>
      </c>
      <c r="AD7" s="1719">
        <f t="shared" si="7"/>
        <v>-0.5</v>
      </c>
      <c r="AE7" s="1719">
        <f t="shared" si="7"/>
        <v>2.6</v>
      </c>
      <c r="AF7" s="1719">
        <f t="shared" si="7"/>
        <v>1</v>
      </c>
      <c r="AG7" s="1719">
        <f t="shared" si="7"/>
        <v>1.7</v>
      </c>
      <c r="AH7" s="1719">
        <f t="shared" si="7"/>
        <v>0.7</v>
      </c>
      <c r="AI7" s="1719">
        <f t="shared" si="7"/>
        <v>-0.1</v>
      </c>
      <c r="AJ7" s="2048">
        <f t="shared" si="7"/>
        <v>-3.3</v>
      </c>
      <c r="AK7" s="2048">
        <f t="shared" si="7"/>
        <v>2.2999999999999998</v>
      </c>
      <c r="AL7" s="2057"/>
      <c r="AM7" s="2045"/>
    </row>
    <row r="8" spans="1:59">
      <c r="A8" s="1717"/>
      <c r="B8" s="2058" t="s">
        <v>171</v>
      </c>
      <c r="C8" s="2059" t="s">
        <v>1036</v>
      </c>
      <c r="D8" s="2060" t="s">
        <v>1037</v>
      </c>
      <c r="E8" s="2061">
        <v>110.03134796238243</v>
      </c>
      <c r="F8" s="2062">
        <v>111.96708463949842</v>
      </c>
      <c r="G8" s="2062">
        <v>112.37460815047021</v>
      </c>
      <c r="H8" s="2062">
        <v>103.91849529780563</v>
      </c>
      <c r="I8" s="2062">
        <v>98.111285266457671</v>
      </c>
      <c r="J8" s="2062">
        <v>99.537617554858926</v>
      </c>
      <c r="K8" s="2062">
        <v>97.398119122257029</v>
      </c>
      <c r="L8" s="2063">
        <v>103.20532915360501</v>
      </c>
      <c r="M8" s="2063">
        <v>111.2539184952978</v>
      </c>
      <c r="N8" s="2063">
        <v>105.14106583072099</v>
      </c>
      <c r="O8" s="2063">
        <v>103.10344827586206</v>
      </c>
      <c r="P8" s="2064">
        <v>106.2617554858934</v>
      </c>
      <c r="Q8" s="2064">
        <v>97.805642633228828</v>
      </c>
      <c r="R8" s="2064">
        <v>98.620689655172399</v>
      </c>
      <c r="S8" s="1720">
        <v>106.4655172413793</v>
      </c>
      <c r="T8" s="1720">
        <v>110.43887147335423</v>
      </c>
      <c r="U8" s="1720">
        <v>112.27272727272727</v>
      </c>
      <c r="V8" s="1720">
        <v>122.97021943573667</v>
      </c>
      <c r="W8" s="1720">
        <v>122.66457680250782</v>
      </c>
      <c r="X8" s="1720">
        <v>111.86520376175547</v>
      </c>
      <c r="Y8" s="1720">
        <v>91.285266457680237</v>
      </c>
      <c r="Z8" s="1720">
        <v>101.88087774294669</v>
      </c>
      <c r="AA8" s="1720">
        <v>107.07680250783697</v>
      </c>
      <c r="AB8" s="1721">
        <v>102.28840125391849</v>
      </c>
      <c r="AC8" s="1721">
        <v>100.3</v>
      </c>
      <c r="AD8" s="1720">
        <v>101.3</v>
      </c>
      <c r="AE8" s="1720">
        <v>100</v>
      </c>
      <c r="AF8" s="1720">
        <v>99.4</v>
      </c>
      <c r="AG8" s="1720">
        <v>101.9</v>
      </c>
      <c r="AH8" s="1720">
        <v>104.7</v>
      </c>
      <c r="AI8" s="2065">
        <v>104.1</v>
      </c>
      <c r="AJ8" s="2066">
        <v>94</v>
      </c>
      <c r="AK8" s="2067">
        <v>95.1</v>
      </c>
      <c r="AL8" s="2068" t="s">
        <v>1171</v>
      </c>
      <c r="AM8" s="2069" t="s">
        <v>790</v>
      </c>
    </row>
    <row r="9" spans="1:59">
      <c r="A9" s="1717"/>
      <c r="B9" s="2058" t="s">
        <v>1172</v>
      </c>
      <c r="C9" s="1722"/>
      <c r="D9" s="2070" t="s">
        <v>1038</v>
      </c>
      <c r="E9" s="2047" t="s">
        <v>1033</v>
      </c>
      <c r="F9" s="1719">
        <f t="shared" ref="F9:AK9" si="8">ROUND((F8-E8)/E8*100,1)</f>
        <v>1.8</v>
      </c>
      <c r="G9" s="1719">
        <f t="shared" si="8"/>
        <v>0.4</v>
      </c>
      <c r="H9" s="1719">
        <f t="shared" si="8"/>
        <v>-7.5</v>
      </c>
      <c r="I9" s="1719">
        <f t="shared" si="8"/>
        <v>-5.6</v>
      </c>
      <c r="J9" s="1719">
        <f t="shared" si="8"/>
        <v>1.5</v>
      </c>
      <c r="K9" s="1719">
        <f t="shared" si="8"/>
        <v>-2.1</v>
      </c>
      <c r="L9" s="1719">
        <f t="shared" si="8"/>
        <v>6</v>
      </c>
      <c r="M9" s="1719">
        <f t="shared" si="8"/>
        <v>7.8</v>
      </c>
      <c r="N9" s="1719">
        <f t="shared" si="8"/>
        <v>-5.5</v>
      </c>
      <c r="O9" s="1719">
        <f t="shared" si="8"/>
        <v>-1.9</v>
      </c>
      <c r="P9" s="1719">
        <f t="shared" si="8"/>
        <v>3.1</v>
      </c>
      <c r="Q9" s="1719">
        <f t="shared" si="8"/>
        <v>-8</v>
      </c>
      <c r="R9" s="1719">
        <f t="shared" si="8"/>
        <v>0.8</v>
      </c>
      <c r="S9" s="1719">
        <f t="shared" si="8"/>
        <v>8</v>
      </c>
      <c r="T9" s="1719">
        <f t="shared" si="8"/>
        <v>3.7</v>
      </c>
      <c r="U9" s="1719">
        <f t="shared" si="8"/>
        <v>1.7</v>
      </c>
      <c r="V9" s="1719">
        <f t="shared" si="8"/>
        <v>9.5</v>
      </c>
      <c r="W9" s="1719">
        <f t="shared" si="8"/>
        <v>-0.2</v>
      </c>
      <c r="X9" s="1719">
        <f t="shared" si="8"/>
        <v>-8.8000000000000007</v>
      </c>
      <c r="Y9" s="1719">
        <f t="shared" si="8"/>
        <v>-18.399999999999999</v>
      </c>
      <c r="Z9" s="1719">
        <f t="shared" si="8"/>
        <v>11.6</v>
      </c>
      <c r="AA9" s="1719">
        <f t="shared" si="8"/>
        <v>5.0999999999999996</v>
      </c>
      <c r="AB9" s="1719">
        <f t="shared" si="8"/>
        <v>-4.5</v>
      </c>
      <c r="AC9" s="1719">
        <f t="shared" si="8"/>
        <v>-1.9</v>
      </c>
      <c r="AD9" s="1719">
        <f t="shared" si="8"/>
        <v>1</v>
      </c>
      <c r="AE9" s="1719">
        <f t="shared" si="8"/>
        <v>-1.3</v>
      </c>
      <c r="AF9" s="1719">
        <f t="shared" si="8"/>
        <v>-0.6</v>
      </c>
      <c r="AG9" s="1719">
        <f t="shared" si="8"/>
        <v>2.5</v>
      </c>
      <c r="AH9" s="1719">
        <f t="shared" si="8"/>
        <v>2.7</v>
      </c>
      <c r="AI9" s="1719">
        <f t="shared" si="8"/>
        <v>-0.6</v>
      </c>
      <c r="AJ9" s="2071">
        <f t="shared" si="8"/>
        <v>-9.6999999999999993</v>
      </c>
      <c r="AK9" s="2071">
        <f t="shared" si="8"/>
        <v>1.2</v>
      </c>
      <c r="AL9" s="2054" t="s">
        <v>1173</v>
      </c>
      <c r="AM9" s="1717"/>
    </row>
    <row r="10" spans="1:59">
      <c r="A10" s="1717"/>
      <c r="B10" s="2058"/>
      <c r="C10" s="2059" t="s">
        <v>1039</v>
      </c>
      <c r="D10" s="2060" t="s">
        <v>1037</v>
      </c>
      <c r="E10" s="2061">
        <v>98.20289855072464</v>
      </c>
      <c r="F10" s="2062">
        <v>98.771014492753636</v>
      </c>
      <c r="G10" s="2062">
        <v>107.1304347826087</v>
      </c>
      <c r="H10" s="2062">
        <v>109.64637681159421</v>
      </c>
      <c r="I10" s="2062">
        <v>110.13333333333333</v>
      </c>
      <c r="J10" s="2062">
        <v>106.4</v>
      </c>
      <c r="K10" s="2062">
        <v>102.9913043478261</v>
      </c>
      <c r="L10" s="2063">
        <v>91.791304347826085</v>
      </c>
      <c r="M10" s="2063">
        <v>91.872463768115949</v>
      </c>
      <c r="N10" s="2063">
        <v>100.15072463768117</v>
      </c>
      <c r="O10" s="2063">
        <v>93.982608695652175</v>
      </c>
      <c r="P10" s="2063">
        <v>91.304347826086968</v>
      </c>
      <c r="Q10" s="2063">
        <v>94.388405797101456</v>
      </c>
      <c r="R10" s="2064">
        <v>86.840579710144937</v>
      </c>
      <c r="S10" s="1720">
        <v>85.785507246376824</v>
      </c>
      <c r="T10" s="1720">
        <v>83.188405797101453</v>
      </c>
      <c r="U10" s="1720">
        <v>87.408695652173918</v>
      </c>
      <c r="V10" s="1720">
        <v>88.626086956521746</v>
      </c>
      <c r="W10" s="1720">
        <v>92.034782608695664</v>
      </c>
      <c r="X10" s="1720">
        <v>92.846376811594212</v>
      </c>
      <c r="Y10" s="1720">
        <v>84.973913043478262</v>
      </c>
      <c r="Z10" s="1720">
        <v>81.159420289855078</v>
      </c>
      <c r="AA10" s="1720">
        <v>89.437681159420293</v>
      </c>
      <c r="AB10" s="1720">
        <v>95.443478260869568</v>
      </c>
      <c r="AC10" s="1720">
        <v>96.1</v>
      </c>
      <c r="AD10" s="1720">
        <v>98.8</v>
      </c>
      <c r="AE10" s="1721">
        <v>100</v>
      </c>
      <c r="AF10" s="1721">
        <v>104.7</v>
      </c>
      <c r="AG10" s="1721">
        <v>104.8</v>
      </c>
      <c r="AH10" s="1720">
        <v>108.3</v>
      </c>
      <c r="AI10" s="2072">
        <v>110.8</v>
      </c>
      <c r="AJ10" s="2066">
        <v>110</v>
      </c>
      <c r="AK10" s="2073">
        <v>106</v>
      </c>
      <c r="AL10" s="2054" t="s">
        <v>339</v>
      </c>
      <c r="AM10" s="2069" t="s">
        <v>790</v>
      </c>
    </row>
    <row r="11" spans="1:59">
      <c r="A11" s="1717"/>
      <c r="B11" s="2058"/>
      <c r="C11" s="1722"/>
      <c r="D11" s="2070" t="s">
        <v>1038</v>
      </c>
      <c r="E11" s="2047" t="s">
        <v>1033</v>
      </c>
      <c r="F11" s="2074">
        <v>8.5</v>
      </c>
      <c r="G11" s="2074">
        <v>8.5</v>
      </c>
      <c r="H11" s="2074">
        <v>2.2999999999999998</v>
      </c>
      <c r="I11" s="2074">
        <v>0.4</v>
      </c>
      <c r="J11" s="2074">
        <v>-3.4</v>
      </c>
      <c r="K11" s="2074">
        <v>-3.2</v>
      </c>
      <c r="L11" s="2074">
        <v>-10.9</v>
      </c>
      <c r="M11" s="2074">
        <v>0.1</v>
      </c>
      <c r="N11" s="2074">
        <v>9</v>
      </c>
      <c r="O11" s="2074">
        <v>-6.2</v>
      </c>
      <c r="P11" s="2074">
        <v>-2.8</v>
      </c>
      <c r="Q11" s="2074">
        <v>3.4</v>
      </c>
      <c r="R11" s="2074">
        <v>-8</v>
      </c>
      <c r="S11" s="2074">
        <v>-1.2</v>
      </c>
      <c r="T11" s="2074">
        <v>-3</v>
      </c>
      <c r="U11" s="2074">
        <v>5.0999999999999996</v>
      </c>
      <c r="V11" s="2074">
        <v>1.4</v>
      </c>
      <c r="W11" s="2074">
        <v>3.8</v>
      </c>
      <c r="X11" s="2074">
        <v>0.9</v>
      </c>
      <c r="Y11" s="1719">
        <f>ROUND((Y10-X10)/X10*100,1)</f>
        <v>-8.5</v>
      </c>
      <c r="Z11" s="1719">
        <f>ROUND((Z10-Y10)/Y10*100,1)</f>
        <v>-4.5</v>
      </c>
      <c r="AA11" s="1719">
        <f>ROUND((AA10-Z10)/Z10*100,1)</f>
        <v>10.199999999999999</v>
      </c>
      <c r="AB11" s="1719">
        <f>ROUND((AB10-AA10)/AA10*100,1)</f>
        <v>6.7</v>
      </c>
      <c r="AC11" s="1719">
        <f t="shared" ref="AC11:AK11" si="9">ROUND((AC10-AB10)/AB10*100,1)</f>
        <v>0.7</v>
      </c>
      <c r="AD11" s="1719">
        <f t="shared" si="9"/>
        <v>2.8</v>
      </c>
      <c r="AE11" s="1719">
        <f t="shared" si="9"/>
        <v>1.2</v>
      </c>
      <c r="AF11" s="1719">
        <f t="shared" si="9"/>
        <v>4.7</v>
      </c>
      <c r="AG11" s="1719">
        <f t="shared" si="9"/>
        <v>0.1</v>
      </c>
      <c r="AH11" s="1719">
        <f t="shared" si="9"/>
        <v>3.3</v>
      </c>
      <c r="AI11" s="1719">
        <f t="shared" si="9"/>
        <v>2.2999999999999998</v>
      </c>
      <c r="AJ11" s="2071">
        <f t="shared" si="9"/>
        <v>-0.7</v>
      </c>
      <c r="AK11" s="2071">
        <f t="shared" si="9"/>
        <v>-3.6</v>
      </c>
      <c r="AL11" s="2075"/>
      <c r="AM11" s="1717" t="s">
        <v>790</v>
      </c>
      <c r="AO11" s="57" t="s">
        <v>790</v>
      </c>
    </row>
    <row r="12" spans="1:59">
      <c r="A12" s="1717"/>
      <c r="B12" s="2058" t="s">
        <v>1174</v>
      </c>
      <c r="C12" s="2059" t="s">
        <v>1040</v>
      </c>
      <c r="D12" s="2060" t="s">
        <v>1041</v>
      </c>
      <c r="E12" s="2076">
        <v>14.306666999999999</v>
      </c>
      <c r="F12" s="2062">
        <v>15.424234869999999</v>
      </c>
      <c r="G12" s="2062">
        <v>16.292895730000001</v>
      </c>
      <c r="H12" s="2062">
        <v>15.770829460000002</v>
      </c>
      <c r="I12" s="2062">
        <v>14.89768115</v>
      </c>
      <c r="J12" s="2062">
        <v>12.7881464</v>
      </c>
      <c r="K12" s="2062">
        <v>14.403391300000001</v>
      </c>
      <c r="L12" s="2063">
        <v>14.580280400000001</v>
      </c>
      <c r="M12" s="2063">
        <v>15.19490991</v>
      </c>
      <c r="N12" s="2063">
        <v>14.39439383</v>
      </c>
      <c r="O12" s="2063">
        <v>13.57866493</v>
      </c>
      <c r="P12" s="2063">
        <v>14.06998963</v>
      </c>
      <c r="Q12" s="2064">
        <v>13.121288460000001</v>
      </c>
      <c r="R12" s="2064">
        <v>12.45880403</v>
      </c>
      <c r="S12" s="1720">
        <v>12.34536486</v>
      </c>
      <c r="T12" s="1720">
        <v>12.945203470000001</v>
      </c>
      <c r="U12" s="1720">
        <v>13.477827189999999</v>
      </c>
      <c r="V12" s="1720">
        <v>14.45498136</v>
      </c>
      <c r="W12" s="1720">
        <v>15.78463943</v>
      </c>
      <c r="X12" s="1720">
        <v>16.51279173</v>
      </c>
      <c r="Y12" s="1720">
        <v>13.423027800000002</v>
      </c>
      <c r="Z12" s="1720">
        <v>14.183783480000001</v>
      </c>
      <c r="AA12" s="1720">
        <v>14.357443179999999</v>
      </c>
      <c r="AB12" s="1720">
        <v>14.347022390000001</v>
      </c>
      <c r="AC12" s="1720">
        <v>14.02686606</v>
      </c>
      <c r="AD12" s="1720">
        <v>14.88835591</v>
      </c>
      <c r="AE12" s="1720">
        <v>15.44567243</v>
      </c>
      <c r="AF12" s="1720">
        <v>15.10535</v>
      </c>
      <c r="AG12" s="1721">
        <v>15.665881000000001</v>
      </c>
      <c r="AH12" s="1721">
        <v>16.506736</v>
      </c>
      <c r="AI12" s="1723">
        <v>16.228975999999999</v>
      </c>
      <c r="AJ12" s="2077" t="s">
        <v>1175</v>
      </c>
      <c r="AK12" s="2078" t="s">
        <v>1175</v>
      </c>
      <c r="AL12" s="2079" t="s">
        <v>1176</v>
      </c>
      <c r="AM12" s="1717" t="s">
        <v>769</v>
      </c>
      <c r="AN12" s="57" t="s">
        <v>790</v>
      </c>
    </row>
    <row r="13" spans="1:59">
      <c r="A13" s="1717"/>
      <c r="B13" s="2080"/>
      <c r="C13" s="1722"/>
      <c r="D13" s="2081" t="s">
        <v>1038</v>
      </c>
      <c r="E13" s="2047" t="s">
        <v>1033</v>
      </c>
      <c r="F13" s="2082">
        <v>7.8</v>
      </c>
      <c r="G13" s="2062">
        <v>5.6</v>
      </c>
      <c r="H13" s="2062">
        <v>-3.2</v>
      </c>
      <c r="I13" s="2062">
        <v>-5.5</v>
      </c>
      <c r="J13" s="2062">
        <v>-2</v>
      </c>
      <c r="K13" s="2062">
        <v>-1.4</v>
      </c>
      <c r="L13" s="2062">
        <v>1.2</v>
      </c>
      <c r="M13" s="2062">
        <v>4.2</v>
      </c>
      <c r="N13" s="2062">
        <v>-5.3</v>
      </c>
      <c r="O13" s="2062">
        <v>-5.7</v>
      </c>
      <c r="P13" s="2062">
        <v>3.6</v>
      </c>
      <c r="Q13" s="2062">
        <v>-6.7</v>
      </c>
      <c r="R13" s="2062">
        <v>-5</v>
      </c>
      <c r="S13" s="2062">
        <v>-0.9</v>
      </c>
      <c r="T13" s="2062">
        <v>4.9000000000000004</v>
      </c>
      <c r="U13" s="2062">
        <v>4.0999999999999996</v>
      </c>
      <c r="V13" s="2062">
        <v>7.3</v>
      </c>
      <c r="W13" s="2062">
        <v>9.1999999999999993</v>
      </c>
      <c r="X13" s="2062">
        <v>4.5999999999999996</v>
      </c>
      <c r="Y13" s="2062">
        <v>-18.7</v>
      </c>
      <c r="Z13" s="2062">
        <v>5.7</v>
      </c>
      <c r="AA13" s="2062">
        <v>1.2</v>
      </c>
      <c r="AB13" s="2062">
        <v>-0.1</v>
      </c>
      <c r="AC13" s="2062">
        <v>-2.9</v>
      </c>
      <c r="AD13" s="1719">
        <f t="shared" ref="AD13:AI13" si="10">ROUND((AD12-AC12)/AC12*100,1)</f>
        <v>6.1</v>
      </c>
      <c r="AE13" s="1719">
        <f t="shared" si="10"/>
        <v>3.7</v>
      </c>
      <c r="AF13" s="1719">
        <f t="shared" si="10"/>
        <v>-2.2000000000000002</v>
      </c>
      <c r="AG13" s="1719">
        <f t="shared" si="10"/>
        <v>3.7</v>
      </c>
      <c r="AH13" s="1719">
        <f t="shared" si="10"/>
        <v>5.4</v>
      </c>
      <c r="AI13" s="1719">
        <f t="shared" si="10"/>
        <v>-1.7</v>
      </c>
      <c r="AJ13" s="2083" t="s">
        <v>1175</v>
      </c>
      <c r="AK13" s="2078" t="s">
        <v>1175</v>
      </c>
      <c r="AL13" s="2084" t="s">
        <v>1177</v>
      </c>
      <c r="AM13" s="1717" t="s">
        <v>769</v>
      </c>
    </row>
    <row r="14" spans="1:59">
      <c r="A14" s="1717"/>
      <c r="B14" s="2058" t="s">
        <v>1178</v>
      </c>
      <c r="C14" s="2085" t="s">
        <v>1042</v>
      </c>
      <c r="D14" s="2060" t="s">
        <v>1043</v>
      </c>
      <c r="E14" s="2086" t="s">
        <v>1179</v>
      </c>
      <c r="F14" s="2087" t="s">
        <v>1180</v>
      </c>
      <c r="G14" s="2087" t="s">
        <v>1181</v>
      </c>
      <c r="H14" s="2087" t="s">
        <v>1182</v>
      </c>
      <c r="I14" s="2087" t="s">
        <v>1183</v>
      </c>
      <c r="J14" s="2087" t="s">
        <v>1184</v>
      </c>
      <c r="K14" s="2087" t="s">
        <v>1185</v>
      </c>
      <c r="L14" s="2088" t="s">
        <v>1186</v>
      </c>
      <c r="M14" s="2088" t="s">
        <v>1187</v>
      </c>
      <c r="N14" s="2088" t="s">
        <v>1044</v>
      </c>
      <c r="O14" s="2088" t="s">
        <v>1188</v>
      </c>
      <c r="P14" s="2088" t="s">
        <v>1186</v>
      </c>
      <c r="Q14" s="2088" t="s">
        <v>1189</v>
      </c>
      <c r="R14" s="2089" t="s">
        <v>1190</v>
      </c>
      <c r="S14" s="2089" t="s">
        <v>1045</v>
      </c>
      <c r="T14" s="2089" t="s">
        <v>1046</v>
      </c>
      <c r="U14" s="2089" t="s">
        <v>1047</v>
      </c>
      <c r="V14" s="2089" t="s">
        <v>1047</v>
      </c>
      <c r="W14" s="2089" t="s">
        <v>1048</v>
      </c>
      <c r="X14" s="2089" t="s">
        <v>1049</v>
      </c>
      <c r="Y14" s="2089" t="s">
        <v>1045</v>
      </c>
      <c r="Z14" s="2089" t="s">
        <v>1191</v>
      </c>
      <c r="AA14" s="2089" t="s">
        <v>1192</v>
      </c>
      <c r="AB14" s="2089" t="s">
        <v>1050</v>
      </c>
      <c r="AC14" s="2089" t="s">
        <v>1051</v>
      </c>
      <c r="AD14" s="2089" t="s">
        <v>1193</v>
      </c>
      <c r="AE14" s="2089" t="s">
        <v>1194</v>
      </c>
      <c r="AF14" s="2089" t="s">
        <v>1052</v>
      </c>
      <c r="AG14" s="2089" t="s">
        <v>1195</v>
      </c>
      <c r="AH14" s="1724" t="s">
        <v>1053</v>
      </c>
      <c r="AI14" s="1724" t="s">
        <v>1196</v>
      </c>
      <c r="AJ14" s="2090" t="s">
        <v>1197</v>
      </c>
      <c r="AK14" s="2091" t="s">
        <v>1196</v>
      </c>
      <c r="AL14" s="2068" t="s">
        <v>1198</v>
      </c>
      <c r="AM14" s="1717"/>
    </row>
    <row r="15" spans="1:59">
      <c r="A15" s="1717"/>
      <c r="B15" s="2058"/>
      <c r="C15" s="2092" t="s">
        <v>1054</v>
      </c>
      <c r="D15" s="2081" t="s">
        <v>1038</v>
      </c>
      <c r="E15" s="2047" t="s">
        <v>1033</v>
      </c>
      <c r="F15" s="2074">
        <f>ROUND((F14-E14)/E14*100,1)</f>
        <v>3.3</v>
      </c>
      <c r="G15" s="2074">
        <f>ROUND((G14-F14)/F14*100,1)</f>
        <v>3.1</v>
      </c>
      <c r="H15" s="2074">
        <f t="shared" ref="H15:AK15" si="11">ROUND((H14-G14)/G14*100,1)</f>
        <v>1.8</v>
      </c>
      <c r="I15" s="2074">
        <f t="shared" si="11"/>
        <v>1.2</v>
      </c>
      <c r="J15" s="2074">
        <f t="shared" si="11"/>
        <v>0.7</v>
      </c>
      <c r="K15" s="2074">
        <f t="shared" si="11"/>
        <v>-0.3</v>
      </c>
      <c r="L15" s="2074">
        <f t="shared" si="11"/>
        <v>2.2000000000000002</v>
      </c>
      <c r="M15" s="2074">
        <f t="shared" si="11"/>
        <v>1.6</v>
      </c>
      <c r="N15" s="2074">
        <f t="shared" si="11"/>
        <v>0.9</v>
      </c>
      <c r="O15" s="2074">
        <f t="shared" si="11"/>
        <v>-0.8</v>
      </c>
      <c r="P15" s="2074">
        <f t="shared" si="11"/>
        <v>-1.7</v>
      </c>
      <c r="Q15" s="2074">
        <f t="shared" si="11"/>
        <v>-1.6</v>
      </c>
      <c r="R15" s="2074">
        <f t="shared" si="11"/>
        <v>-2.2999999999999998</v>
      </c>
      <c r="S15" s="2074">
        <f t="shared" si="11"/>
        <v>-0.4</v>
      </c>
      <c r="T15" s="2074">
        <f t="shared" si="11"/>
        <v>0.5</v>
      </c>
      <c r="U15" s="2074">
        <f t="shared" si="11"/>
        <v>-0.3</v>
      </c>
      <c r="V15" s="2074">
        <f t="shared" si="11"/>
        <v>0</v>
      </c>
      <c r="W15" s="2074">
        <f t="shared" si="11"/>
        <v>-0.1</v>
      </c>
      <c r="X15" s="2074">
        <f t="shared" si="11"/>
        <v>1.1000000000000001</v>
      </c>
      <c r="Y15" s="2074">
        <f t="shared" si="11"/>
        <v>-1.1000000000000001</v>
      </c>
      <c r="Z15" s="2074">
        <f t="shared" si="11"/>
        <v>-0.3</v>
      </c>
      <c r="AA15" s="2074">
        <f t="shared" si="11"/>
        <v>-0.2</v>
      </c>
      <c r="AB15" s="2074">
        <f t="shared" si="11"/>
        <v>-0.1</v>
      </c>
      <c r="AC15" s="2074">
        <f t="shared" si="11"/>
        <v>0.2</v>
      </c>
      <c r="AD15" s="2074">
        <f t="shared" si="11"/>
        <v>2.4</v>
      </c>
      <c r="AE15" s="2074">
        <f t="shared" si="11"/>
        <v>0.9</v>
      </c>
      <c r="AF15" s="2074">
        <f t="shared" si="11"/>
        <v>0.2</v>
      </c>
      <c r="AG15" s="2074">
        <f t="shared" si="11"/>
        <v>0.2</v>
      </c>
      <c r="AH15" s="2074">
        <f t="shared" si="11"/>
        <v>0.7</v>
      </c>
      <c r="AI15" s="2074">
        <f t="shared" si="11"/>
        <v>0.6</v>
      </c>
      <c r="AJ15" s="2093">
        <f t="shared" si="11"/>
        <v>0.7</v>
      </c>
      <c r="AK15" s="2093">
        <f t="shared" si="11"/>
        <v>-0.7</v>
      </c>
      <c r="AL15" s="2084" t="s">
        <v>1055</v>
      </c>
      <c r="AM15" s="1717"/>
      <c r="AO15" s="2094"/>
      <c r="AP15" s="2094"/>
      <c r="AQ15" s="2094"/>
      <c r="AR15" s="2094"/>
      <c r="AS15" s="2094"/>
      <c r="AT15" s="2094"/>
      <c r="AU15" s="2094"/>
      <c r="AV15" s="2094"/>
      <c r="AW15" s="2094"/>
      <c r="AX15" s="2094"/>
      <c r="AY15" s="2094"/>
      <c r="AZ15" s="2094"/>
      <c r="BA15" s="2094"/>
      <c r="BB15" s="2094"/>
      <c r="BC15" s="2094"/>
      <c r="BD15" s="2094"/>
      <c r="BE15" s="2094"/>
      <c r="BF15" s="2094"/>
      <c r="BG15" s="2094"/>
    </row>
    <row r="16" spans="1:59">
      <c r="A16" s="1717"/>
      <c r="B16" s="2058" t="s">
        <v>1199</v>
      </c>
      <c r="C16" s="2085" t="s">
        <v>1200</v>
      </c>
      <c r="D16" s="2060" t="s">
        <v>1037</v>
      </c>
      <c r="E16" s="2095">
        <f t="shared" ref="E16:AK17" si="12">E78</f>
        <v>103.3416667</v>
      </c>
      <c r="F16" s="2087">
        <f t="shared" si="12"/>
        <v>104.8833333</v>
      </c>
      <c r="G16" s="2087">
        <f t="shared" si="12"/>
        <v>105.9666667</v>
      </c>
      <c r="H16" s="2087">
        <f t="shared" si="12"/>
        <v>105.04166669999999</v>
      </c>
      <c r="I16" s="2087">
        <f t="shared" si="12"/>
        <v>103.3916667</v>
      </c>
      <c r="J16" s="2087">
        <f t="shared" si="12"/>
        <v>101.7</v>
      </c>
      <c r="K16" s="2087">
        <f t="shared" si="12"/>
        <v>100.8416667</v>
      </c>
      <c r="L16" s="2087">
        <f t="shared" si="12"/>
        <v>99.15</v>
      </c>
      <c r="M16" s="2087">
        <f t="shared" si="12"/>
        <v>99.825000000000003</v>
      </c>
      <c r="N16" s="2087">
        <f t="shared" si="12"/>
        <v>98.275000000000006</v>
      </c>
      <c r="O16" s="2087">
        <f t="shared" si="12"/>
        <v>96.924999999999997</v>
      </c>
      <c r="P16" s="2087">
        <f t="shared" si="12"/>
        <v>96.933333329999996</v>
      </c>
      <c r="Q16" s="2087">
        <f t="shared" si="12"/>
        <v>94.691666670000004</v>
      </c>
      <c r="R16" s="2087">
        <f t="shared" si="12"/>
        <v>92.758333329999999</v>
      </c>
      <c r="S16" s="2087">
        <f t="shared" si="12"/>
        <v>91.941666670000004</v>
      </c>
      <c r="T16" s="2087">
        <f t="shared" si="12"/>
        <v>93.141666670000006</v>
      </c>
      <c r="U16" s="2087">
        <f t="shared" si="12"/>
        <v>94.641666670000006</v>
      </c>
      <c r="V16" s="2087">
        <f t="shared" si="12"/>
        <v>96.733333329999994</v>
      </c>
      <c r="W16" s="2087">
        <f t="shared" si="12"/>
        <v>98.408333330000005</v>
      </c>
      <c r="X16" s="2087">
        <f t="shared" si="12"/>
        <v>102.9083333</v>
      </c>
      <c r="Y16" s="2087">
        <f t="shared" si="12"/>
        <v>97.508333329999999</v>
      </c>
      <c r="Z16" s="2087">
        <f t="shared" si="12"/>
        <v>97.408333330000005</v>
      </c>
      <c r="AA16" s="2087">
        <f t="shared" si="12"/>
        <v>98.8</v>
      </c>
      <c r="AB16" s="2087">
        <f t="shared" si="12"/>
        <v>97.95</v>
      </c>
      <c r="AC16" s="2087">
        <f t="shared" si="12"/>
        <v>99.166666669999998</v>
      </c>
      <c r="AD16" s="2087">
        <f t="shared" si="12"/>
        <v>102.35</v>
      </c>
      <c r="AE16" s="2087">
        <f t="shared" si="12"/>
        <v>100.0083333</v>
      </c>
      <c r="AF16" s="2087">
        <f t="shared" si="12"/>
        <v>96.5</v>
      </c>
      <c r="AG16" s="2087">
        <f t="shared" si="12"/>
        <v>98.7</v>
      </c>
      <c r="AH16" s="2087">
        <f t="shared" si="12"/>
        <v>101.3</v>
      </c>
      <c r="AI16" s="2072">
        <f t="shared" si="12"/>
        <v>101.5</v>
      </c>
      <c r="AJ16" s="2066">
        <f t="shared" si="12"/>
        <v>100.3</v>
      </c>
      <c r="AK16" s="2066">
        <f t="shared" si="12"/>
        <v>105.06666666666668</v>
      </c>
      <c r="AL16" s="2068" t="s">
        <v>1056</v>
      </c>
      <c r="AM16" s="1717"/>
    </row>
    <row r="17" spans="1:63">
      <c r="A17" s="1717"/>
      <c r="B17" s="2080"/>
      <c r="C17" s="2096" t="s">
        <v>1201</v>
      </c>
      <c r="D17" s="2081" t="s">
        <v>1038</v>
      </c>
      <c r="E17" s="2097" t="str">
        <f t="shared" si="12"/>
        <v>－</v>
      </c>
      <c r="F17" s="2098">
        <f t="shared" si="12"/>
        <v>1.5</v>
      </c>
      <c r="G17" s="2098">
        <f t="shared" si="12"/>
        <v>1</v>
      </c>
      <c r="H17" s="2098">
        <f t="shared" si="12"/>
        <v>-0.9</v>
      </c>
      <c r="I17" s="2098">
        <f t="shared" si="12"/>
        <v>-1.6</v>
      </c>
      <c r="J17" s="2098">
        <f t="shared" si="12"/>
        <v>-1.6</v>
      </c>
      <c r="K17" s="2098">
        <f t="shared" si="12"/>
        <v>-0.8</v>
      </c>
      <c r="L17" s="2098">
        <f t="shared" si="12"/>
        <v>-1.7</v>
      </c>
      <c r="M17" s="2098">
        <f t="shared" si="12"/>
        <v>0.7</v>
      </c>
      <c r="N17" s="2098">
        <f t="shared" si="12"/>
        <v>-1.6</v>
      </c>
      <c r="O17" s="2098">
        <f t="shared" si="12"/>
        <v>-1.4</v>
      </c>
      <c r="P17" s="2098">
        <f t="shared" si="12"/>
        <v>0</v>
      </c>
      <c r="Q17" s="2098">
        <f t="shared" si="12"/>
        <v>-2.2999999999999998</v>
      </c>
      <c r="R17" s="2098">
        <f t="shared" si="12"/>
        <v>-2</v>
      </c>
      <c r="S17" s="2098">
        <f t="shared" si="12"/>
        <v>-0.9</v>
      </c>
      <c r="T17" s="2098">
        <f t="shared" si="12"/>
        <v>1.3</v>
      </c>
      <c r="U17" s="2098">
        <f t="shared" si="12"/>
        <v>1.6</v>
      </c>
      <c r="V17" s="2098">
        <f t="shared" si="12"/>
        <v>2.2000000000000002</v>
      </c>
      <c r="W17" s="2098">
        <f t="shared" si="12"/>
        <v>1.7</v>
      </c>
      <c r="X17" s="2098">
        <f t="shared" si="12"/>
        <v>4.5999999999999996</v>
      </c>
      <c r="Y17" s="2098">
        <f t="shared" si="12"/>
        <v>-5.2</v>
      </c>
      <c r="Z17" s="2098">
        <f t="shared" si="12"/>
        <v>-0.1</v>
      </c>
      <c r="AA17" s="2098">
        <f t="shared" si="12"/>
        <v>1.4</v>
      </c>
      <c r="AB17" s="2098">
        <f t="shared" si="12"/>
        <v>-0.9</v>
      </c>
      <c r="AC17" s="2098">
        <f t="shared" si="12"/>
        <v>1.2</v>
      </c>
      <c r="AD17" s="2098">
        <f t="shared" si="12"/>
        <v>3.2</v>
      </c>
      <c r="AE17" s="2098">
        <f t="shared" si="12"/>
        <v>-2.2999999999999998</v>
      </c>
      <c r="AF17" s="2098">
        <f t="shared" si="12"/>
        <v>-3.5</v>
      </c>
      <c r="AG17" s="2098">
        <f t="shared" si="12"/>
        <v>2.2999999999999998</v>
      </c>
      <c r="AH17" s="2098">
        <f t="shared" si="12"/>
        <v>2.6</v>
      </c>
      <c r="AI17" s="2099">
        <f t="shared" si="12"/>
        <v>0.2</v>
      </c>
      <c r="AJ17" s="2100">
        <f t="shared" si="12"/>
        <v>-1.2</v>
      </c>
      <c r="AK17" s="2100">
        <f t="shared" si="12"/>
        <v>4.8</v>
      </c>
      <c r="AL17" s="2084" t="s">
        <v>1055</v>
      </c>
      <c r="AM17" s="1717"/>
    </row>
    <row r="18" spans="1:63">
      <c r="A18" s="1717"/>
      <c r="B18" s="2101"/>
      <c r="C18" s="2102" t="s">
        <v>1202</v>
      </c>
      <c r="D18" s="2060" t="s">
        <v>1037</v>
      </c>
      <c r="E18" s="2103">
        <f>E119</f>
        <v>99.24291998793673</v>
      </c>
      <c r="F18" s="2104">
        <f t="shared" ref="F18:AH18" si="13">F119</f>
        <v>102.99437057167317</v>
      </c>
      <c r="G18" s="2104">
        <f t="shared" si="13"/>
        <v>108.10998500404106</v>
      </c>
      <c r="H18" s="2104">
        <f t="shared" si="13"/>
        <v>109.58782917339178</v>
      </c>
      <c r="I18" s="2104">
        <f t="shared" si="13"/>
        <v>107.54158340044462</v>
      </c>
      <c r="J18" s="2104">
        <f t="shared" si="13"/>
        <v>110.04255045626891</v>
      </c>
      <c r="K18" s="2104">
        <f t="shared" si="13"/>
        <v>113.68032071928607</v>
      </c>
      <c r="L18" s="2104">
        <f t="shared" si="13"/>
        <v>115.95392713367181</v>
      </c>
      <c r="M18" s="2104">
        <f t="shared" si="13"/>
        <v>118.45489418949612</v>
      </c>
      <c r="N18" s="2104">
        <f t="shared" si="13"/>
        <v>115.38552553007537</v>
      </c>
      <c r="O18" s="2104">
        <f t="shared" si="13"/>
        <v>111.52039462561963</v>
      </c>
      <c r="P18" s="2104">
        <f t="shared" si="13"/>
        <v>112.19355596138796</v>
      </c>
      <c r="Q18" s="2104">
        <f t="shared" si="13"/>
        <v>112.26542308026785</v>
      </c>
      <c r="R18" s="2104">
        <f t="shared" si="13"/>
        <v>106.63283763805551</v>
      </c>
      <c r="S18" s="2104">
        <f t="shared" si="13"/>
        <v>106.09383424645624</v>
      </c>
      <c r="T18" s="2104">
        <f t="shared" si="13"/>
        <v>106.86640577441516</v>
      </c>
      <c r="U18" s="2104">
        <f t="shared" si="13"/>
        <v>107.81864509957389</v>
      </c>
      <c r="V18" s="2104">
        <f t="shared" si="13"/>
        <v>109.18412035829205</v>
      </c>
      <c r="W18" s="2104">
        <f t="shared" si="13"/>
        <v>111.420984433429</v>
      </c>
      <c r="X18" s="2104">
        <f t="shared" si="13"/>
        <v>110.36094442995044</v>
      </c>
      <c r="Y18" s="2104">
        <f t="shared" si="13"/>
        <v>103.89290373075922</v>
      </c>
      <c r="Z18" s="2104">
        <f t="shared" si="13"/>
        <v>103.56950169579966</v>
      </c>
      <c r="AA18" s="2104">
        <f t="shared" si="13"/>
        <v>103.3</v>
      </c>
      <c r="AB18" s="2104">
        <f t="shared" si="13"/>
        <v>101.8</v>
      </c>
      <c r="AC18" s="2104">
        <f t="shared" si="13"/>
        <v>101.1</v>
      </c>
      <c r="AD18" s="2104">
        <f t="shared" si="13"/>
        <v>101</v>
      </c>
      <c r="AE18" s="2104">
        <f t="shared" si="13"/>
        <v>100</v>
      </c>
      <c r="AF18" s="2104">
        <f t="shared" si="13"/>
        <v>101.3</v>
      </c>
      <c r="AG18" s="2104">
        <f t="shared" si="13"/>
        <v>102.8</v>
      </c>
      <c r="AH18" s="2104">
        <f t="shared" si="13"/>
        <v>107.6</v>
      </c>
      <c r="AI18" s="1725">
        <v>108.7</v>
      </c>
      <c r="AJ18" s="2066">
        <v>103.1</v>
      </c>
      <c r="AK18" s="2073">
        <v>105.64166666666667</v>
      </c>
      <c r="AL18" s="2079" t="s">
        <v>1203</v>
      </c>
      <c r="AM18" s="2105" t="s">
        <v>1204</v>
      </c>
    </row>
    <row r="19" spans="1:63">
      <c r="A19" s="1717"/>
      <c r="B19" s="2101"/>
      <c r="C19" s="1722" t="s">
        <v>1205</v>
      </c>
      <c r="D19" s="1726" t="s">
        <v>1038</v>
      </c>
      <c r="E19" s="2106" t="str">
        <f>E81</f>
        <v>－</v>
      </c>
      <c r="F19" s="2074">
        <f t="shared" ref="F19:AK19" si="14">ROUND((F18-E18)/E18*100,1)</f>
        <v>3.8</v>
      </c>
      <c r="G19" s="2074">
        <f t="shared" si="14"/>
        <v>5</v>
      </c>
      <c r="H19" s="2074">
        <f t="shared" si="14"/>
        <v>1.4</v>
      </c>
      <c r="I19" s="2074">
        <f t="shared" si="14"/>
        <v>-1.9</v>
      </c>
      <c r="J19" s="2074">
        <f t="shared" si="14"/>
        <v>2.2999999999999998</v>
      </c>
      <c r="K19" s="2074">
        <f t="shared" si="14"/>
        <v>3.3</v>
      </c>
      <c r="L19" s="2074">
        <f t="shared" si="14"/>
        <v>2</v>
      </c>
      <c r="M19" s="2074">
        <f t="shared" si="14"/>
        <v>2.2000000000000002</v>
      </c>
      <c r="N19" s="2074">
        <f t="shared" si="14"/>
        <v>-2.6</v>
      </c>
      <c r="O19" s="2074">
        <f t="shared" si="14"/>
        <v>-3.3</v>
      </c>
      <c r="P19" s="2074">
        <f t="shared" si="14"/>
        <v>0.6</v>
      </c>
      <c r="Q19" s="2074">
        <f t="shared" si="14"/>
        <v>0.1</v>
      </c>
      <c r="R19" s="2074">
        <f t="shared" si="14"/>
        <v>-5</v>
      </c>
      <c r="S19" s="2074">
        <f t="shared" si="14"/>
        <v>-0.5</v>
      </c>
      <c r="T19" s="2074">
        <f t="shared" si="14"/>
        <v>0.7</v>
      </c>
      <c r="U19" s="2074">
        <f t="shared" si="14"/>
        <v>0.9</v>
      </c>
      <c r="V19" s="2074">
        <f t="shared" si="14"/>
        <v>1.3</v>
      </c>
      <c r="W19" s="2074">
        <f t="shared" si="14"/>
        <v>2</v>
      </c>
      <c r="X19" s="2074">
        <f t="shared" si="14"/>
        <v>-1</v>
      </c>
      <c r="Y19" s="2074">
        <f t="shared" si="14"/>
        <v>-5.9</v>
      </c>
      <c r="Z19" s="2074">
        <f t="shared" si="14"/>
        <v>-0.3</v>
      </c>
      <c r="AA19" s="2074">
        <f t="shared" si="14"/>
        <v>-0.3</v>
      </c>
      <c r="AB19" s="2074">
        <f t="shared" si="14"/>
        <v>-1.5</v>
      </c>
      <c r="AC19" s="2074">
        <f t="shared" si="14"/>
        <v>-0.7</v>
      </c>
      <c r="AD19" s="2074">
        <f t="shared" si="14"/>
        <v>-0.1</v>
      </c>
      <c r="AE19" s="2074">
        <f t="shared" si="14"/>
        <v>-1</v>
      </c>
      <c r="AF19" s="2074">
        <f t="shared" si="14"/>
        <v>1.3</v>
      </c>
      <c r="AG19" s="2074">
        <f t="shared" si="14"/>
        <v>1.5</v>
      </c>
      <c r="AH19" s="2074">
        <f t="shared" si="14"/>
        <v>4.7</v>
      </c>
      <c r="AI19" s="2074">
        <f t="shared" si="14"/>
        <v>1</v>
      </c>
      <c r="AJ19" s="2107">
        <f t="shared" si="14"/>
        <v>-5.2</v>
      </c>
      <c r="AK19" s="2107">
        <f t="shared" si="14"/>
        <v>2.5</v>
      </c>
      <c r="AL19" s="2108" t="s">
        <v>339</v>
      </c>
      <c r="AM19" s="2021"/>
    </row>
    <row r="20" spans="1:63">
      <c r="A20" s="1717"/>
      <c r="B20" s="2101" t="s">
        <v>1206</v>
      </c>
      <c r="C20" s="2109" t="s">
        <v>1202</v>
      </c>
      <c r="D20" s="1727" t="s">
        <v>1037</v>
      </c>
      <c r="E20" s="2110">
        <f>E123</f>
        <v>105.60883636174452</v>
      </c>
      <c r="F20" s="2111">
        <f>F123</f>
        <v>109.23438888357632</v>
      </c>
      <c r="G20" s="2111">
        <f>G123</f>
        <v>112.7429880982522</v>
      </c>
      <c r="H20" s="2111">
        <f t="shared" ref="H20:AH20" si="15">H123</f>
        <v>114.73119431990187</v>
      </c>
      <c r="I20" s="2111">
        <f t="shared" si="15"/>
        <v>116.25158731292811</v>
      </c>
      <c r="J20" s="2111">
        <f t="shared" si="15"/>
        <v>117.18721377017499</v>
      </c>
      <c r="K20" s="2111">
        <f t="shared" si="15"/>
        <v>116.95330715586327</v>
      </c>
      <c r="L20" s="2111">
        <f t="shared" si="15"/>
        <v>117.30416707733085</v>
      </c>
      <c r="M20" s="2111">
        <f t="shared" si="15"/>
        <v>117.53807369164259</v>
      </c>
      <c r="N20" s="2111">
        <f t="shared" si="15"/>
        <v>113.44470794118739</v>
      </c>
      <c r="O20" s="2111">
        <f t="shared" si="15"/>
        <v>110.5208752622908</v>
      </c>
      <c r="P20" s="2111">
        <f t="shared" si="15"/>
        <v>113.70460417931152</v>
      </c>
      <c r="Q20" s="2111">
        <f t="shared" si="15"/>
        <v>114.33961675192921</v>
      </c>
      <c r="R20" s="2111">
        <f t="shared" si="15"/>
        <v>109.56768403711087</v>
      </c>
      <c r="S20" s="2111">
        <f t="shared" si="15"/>
        <v>109.12877828838984</v>
      </c>
      <c r="T20" s="2111">
        <f t="shared" si="15"/>
        <v>110.03460504638861</v>
      </c>
      <c r="U20" s="2111">
        <f t="shared" si="15"/>
        <v>112.08905748721058</v>
      </c>
      <c r="V20" s="2111">
        <f t="shared" si="15"/>
        <v>112.99488424520942</v>
      </c>
      <c r="W20" s="2111">
        <f t="shared" si="15"/>
        <v>115.33882771178357</v>
      </c>
      <c r="X20" s="2111">
        <f t="shared" si="15"/>
        <v>112.90150004335383</v>
      </c>
      <c r="Y20" s="2111">
        <f t="shared" si="15"/>
        <v>107.88676840371106</v>
      </c>
      <c r="Z20" s="2111">
        <f t="shared" si="15"/>
        <v>108.08287522760773</v>
      </c>
      <c r="AA20" s="2111">
        <f t="shared" si="15"/>
        <v>107.7</v>
      </c>
      <c r="AB20" s="2111">
        <f t="shared" si="15"/>
        <v>106.3</v>
      </c>
      <c r="AC20" s="2111">
        <f t="shared" si="15"/>
        <v>105.3</v>
      </c>
      <c r="AD20" s="2111">
        <f t="shared" si="15"/>
        <v>102.1</v>
      </c>
      <c r="AE20" s="2111">
        <f t="shared" si="15"/>
        <v>100</v>
      </c>
      <c r="AF20" s="2111">
        <f t="shared" si="15"/>
        <v>101</v>
      </c>
      <c r="AG20" s="2111">
        <f t="shared" si="15"/>
        <v>102.3</v>
      </c>
      <c r="AH20" s="2111">
        <f t="shared" si="15"/>
        <v>106.1</v>
      </c>
      <c r="AI20" s="1725">
        <v>106.5</v>
      </c>
      <c r="AJ20" s="2066">
        <v>100.2</v>
      </c>
      <c r="AK20" s="2067">
        <v>102.64166666666667</v>
      </c>
      <c r="AL20" s="2112" t="s">
        <v>1207</v>
      </c>
      <c r="AM20" s="2105" t="s">
        <v>1204</v>
      </c>
    </row>
    <row r="21" spans="1:63">
      <c r="A21" s="1717"/>
      <c r="B21" s="2101"/>
      <c r="C21" s="1722" t="s">
        <v>1057</v>
      </c>
      <c r="D21" s="1726" t="s">
        <v>1038</v>
      </c>
      <c r="E21" s="2097" t="str">
        <f>E83</f>
        <v>－</v>
      </c>
      <c r="F21" s="2074">
        <f t="shared" ref="F21:AK21" si="16">ROUND((F20-E20)/E20*100,1)</f>
        <v>3.4</v>
      </c>
      <c r="G21" s="2074">
        <f t="shared" si="16"/>
        <v>3.2</v>
      </c>
      <c r="H21" s="2074">
        <f t="shared" si="16"/>
        <v>1.8</v>
      </c>
      <c r="I21" s="2074">
        <f t="shared" si="16"/>
        <v>1.3</v>
      </c>
      <c r="J21" s="2074">
        <f t="shared" si="16"/>
        <v>0.8</v>
      </c>
      <c r="K21" s="2074">
        <f t="shared" si="16"/>
        <v>-0.2</v>
      </c>
      <c r="L21" s="2074">
        <f t="shared" si="16"/>
        <v>0.3</v>
      </c>
      <c r="M21" s="2074">
        <f t="shared" si="16"/>
        <v>0.2</v>
      </c>
      <c r="N21" s="2074">
        <f t="shared" si="16"/>
        <v>-3.5</v>
      </c>
      <c r="O21" s="2074">
        <f t="shared" si="16"/>
        <v>-2.6</v>
      </c>
      <c r="P21" s="2074">
        <f t="shared" si="16"/>
        <v>2.9</v>
      </c>
      <c r="Q21" s="2074">
        <f t="shared" si="16"/>
        <v>0.6</v>
      </c>
      <c r="R21" s="2074">
        <f t="shared" si="16"/>
        <v>-4.2</v>
      </c>
      <c r="S21" s="2074">
        <f t="shared" si="16"/>
        <v>-0.4</v>
      </c>
      <c r="T21" s="2074">
        <f t="shared" si="16"/>
        <v>0.8</v>
      </c>
      <c r="U21" s="2074">
        <f t="shared" si="16"/>
        <v>1.9</v>
      </c>
      <c r="V21" s="2074">
        <f t="shared" si="16"/>
        <v>0.8</v>
      </c>
      <c r="W21" s="2074">
        <f t="shared" si="16"/>
        <v>2.1</v>
      </c>
      <c r="X21" s="2074">
        <f t="shared" si="16"/>
        <v>-2.1</v>
      </c>
      <c r="Y21" s="2074">
        <f t="shared" si="16"/>
        <v>-4.4000000000000004</v>
      </c>
      <c r="Z21" s="2074">
        <f t="shared" si="16"/>
        <v>0.2</v>
      </c>
      <c r="AA21" s="2074">
        <f t="shared" si="16"/>
        <v>-0.4</v>
      </c>
      <c r="AB21" s="2074">
        <f t="shared" si="16"/>
        <v>-1.3</v>
      </c>
      <c r="AC21" s="2074">
        <f t="shared" si="16"/>
        <v>-0.9</v>
      </c>
      <c r="AD21" s="2074">
        <f t="shared" si="16"/>
        <v>-3</v>
      </c>
      <c r="AE21" s="2074">
        <f t="shared" si="16"/>
        <v>-2.1</v>
      </c>
      <c r="AF21" s="2074">
        <f t="shared" si="16"/>
        <v>1</v>
      </c>
      <c r="AG21" s="2074">
        <f t="shared" si="16"/>
        <v>1.3</v>
      </c>
      <c r="AH21" s="2074">
        <f t="shared" si="16"/>
        <v>3.7</v>
      </c>
      <c r="AI21" s="2074">
        <f t="shared" si="16"/>
        <v>0.4</v>
      </c>
      <c r="AJ21" s="2107">
        <f t="shared" si="16"/>
        <v>-5.9</v>
      </c>
      <c r="AK21" s="2107">
        <f t="shared" si="16"/>
        <v>2.4</v>
      </c>
      <c r="AL21" s="2054" t="s">
        <v>1208</v>
      </c>
      <c r="AM21" s="2021"/>
    </row>
    <row r="22" spans="1:63">
      <c r="A22" s="1717"/>
      <c r="B22" s="2101" t="s">
        <v>1209</v>
      </c>
      <c r="C22" s="2113" t="s">
        <v>1058</v>
      </c>
      <c r="D22" s="1728" t="s">
        <v>1037</v>
      </c>
      <c r="E22" s="2114">
        <f>E128</f>
        <v>157.5</v>
      </c>
      <c r="F22" s="2062">
        <f>F128</f>
        <v>152.92956706963881</v>
      </c>
      <c r="G22" s="2062">
        <f t="shared" ref="G22:AG22" si="17">G128</f>
        <v>145.1401178120621</v>
      </c>
      <c r="H22" s="2062">
        <f t="shared" si="17"/>
        <v>126.40599934447256</v>
      </c>
      <c r="I22" s="2062">
        <f t="shared" si="17"/>
        <v>103.62925531282423</v>
      </c>
      <c r="J22" s="2062">
        <f t="shared" si="17"/>
        <v>97.81181852552011</v>
      </c>
      <c r="K22" s="2062">
        <f t="shared" si="17"/>
        <v>99.09362663119731</v>
      </c>
      <c r="L22" s="2062">
        <f t="shared" si="17"/>
        <v>109.24949085310109</v>
      </c>
      <c r="M22" s="2062">
        <f t="shared" si="17"/>
        <v>110.92570145283278</v>
      </c>
      <c r="N22" s="2062">
        <f t="shared" si="17"/>
        <v>98.797824760656411</v>
      </c>
      <c r="O22" s="2062">
        <f t="shared" si="17"/>
        <v>96.825812290383823</v>
      </c>
      <c r="P22" s="2062">
        <f t="shared" si="17"/>
        <v>100.38995262009122</v>
      </c>
      <c r="Q22" s="2062">
        <f t="shared" si="17"/>
        <v>94.74673043138786</v>
      </c>
      <c r="R22" s="2062">
        <f t="shared" si="17"/>
        <v>88.311477058305101</v>
      </c>
      <c r="S22" s="2062">
        <f t="shared" si="17"/>
        <v>91.776613489965044</v>
      </c>
      <c r="T22" s="2062">
        <f t="shared" si="17"/>
        <v>98.607882455237501</v>
      </c>
      <c r="U22" s="2062">
        <f t="shared" si="17"/>
        <v>102.37003058103976</v>
      </c>
      <c r="V22" s="2062">
        <f t="shared" si="17"/>
        <v>108.23394495412845</v>
      </c>
      <c r="W22" s="2062">
        <f t="shared" si="17"/>
        <v>109.92354740061162</v>
      </c>
      <c r="X22" s="2062">
        <f t="shared" si="17"/>
        <v>104.5565749235474</v>
      </c>
      <c r="Y22" s="2062">
        <f t="shared" si="17"/>
        <v>94.717125382263006</v>
      </c>
      <c r="Z22" s="2062">
        <f t="shared" si="17"/>
        <v>99.686544342507645</v>
      </c>
      <c r="AA22" s="2062">
        <f t="shared" si="17"/>
        <v>97.5</v>
      </c>
      <c r="AB22" s="2062">
        <f t="shared" si="17"/>
        <v>94</v>
      </c>
      <c r="AC22" s="2062">
        <f t="shared" si="17"/>
        <v>96.5</v>
      </c>
      <c r="AD22" s="2062">
        <f t="shared" si="17"/>
        <v>102.3</v>
      </c>
      <c r="AE22" s="2062">
        <f t="shared" si="17"/>
        <v>100</v>
      </c>
      <c r="AF22" s="2062">
        <f t="shared" si="17"/>
        <v>96.3</v>
      </c>
      <c r="AG22" s="2062">
        <f t="shared" si="17"/>
        <v>94.4</v>
      </c>
      <c r="AH22" s="2062">
        <v>105</v>
      </c>
      <c r="AI22" s="1725">
        <v>98.3</v>
      </c>
      <c r="AJ22" s="2066">
        <v>84.5</v>
      </c>
      <c r="AK22" s="2073">
        <v>88.850000000000009</v>
      </c>
      <c r="AL22" s="2112" t="s">
        <v>548</v>
      </c>
      <c r="AM22" s="2105" t="s">
        <v>1204</v>
      </c>
    </row>
    <row r="23" spans="1:63">
      <c r="A23" s="1717"/>
      <c r="B23" s="2101"/>
      <c r="C23" s="1722" t="s">
        <v>1059</v>
      </c>
      <c r="D23" s="1726" t="s">
        <v>1038</v>
      </c>
      <c r="E23" s="2097" t="str">
        <f>E85</f>
        <v>－</v>
      </c>
      <c r="F23" s="2074">
        <f t="shared" ref="F23:AK23" si="18">ROUND((F22-E22)/E22*100,1)</f>
        <v>-2.9</v>
      </c>
      <c r="G23" s="2074">
        <f t="shared" si="18"/>
        <v>-5.0999999999999996</v>
      </c>
      <c r="H23" s="2074">
        <f t="shared" si="18"/>
        <v>-12.9</v>
      </c>
      <c r="I23" s="2074">
        <f t="shared" si="18"/>
        <v>-18</v>
      </c>
      <c r="J23" s="2074">
        <f t="shared" si="18"/>
        <v>-5.6</v>
      </c>
      <c r="K23" s="2074">
        <f t="shared" si="18"/>
        <v>1.3</v>
      </c>
      <c r="L23" s="2074">
        <f t="shared" si="18"/>
        <v>10.199999999999999</v>
      </c>
      <c r="M23" s="2074">
        <f t="shared" si="18"/>
        <v>1.5</v>
      </c>
      <c r="N23" s="2074">
        <f t="shared" si="18"/>
        <v>-10.9</v>
      </c>
      <c r="O23" s="2074">
        <f t="shared" si="18"/>
        <v>-2</v>
      </c>
      <c r="P23" s="2074">
        <f t="shared" si="18"/>
        <v>3.7</v>
      </c>
      <c r="Q23" s="2074">
        <f t="shared" si="18"/>
        <v>-5.6</v>
      </c>
      <c r="R23" s="2074">
        <f t="shared" si="18"/>
        <v>-6.8</v>
      </c>
      <c r="S23" s="2074">
        <f t="shared" si="18"/>
        <v>3.9</v>
      </c>
      <c r="T23" s="2074">
        <f t="shared" si="18"/>
        <v>7.4</v>
      </c>
      <c r="U23" s="2074">
        <f t="shared" si="18"/>
        <v>3.8</v>
      </c>
      <c r="V23" s="2074">
        <f t="shared" si="18"/>
        <v>5.7</v>
      </c>
      <c r="W23" s="2074">
        <f t="shared" si="18"/>
        <v>1.6</v>
      </c>
      <c r="X23" s="2074">
        <f t="shared" si="18"/>
        <v>-4.9000000000000004</v>
      </c>
      <c r="Y23" s="2074">
        <f t="shared" si="18"/>
        <v>-9.4</v>
      </c>
      <c r="Z23" s="2074">
        <f t="shared" si="18"/>
        <v>5.2</v>
      </c>
      <c r="AA23" s="2074">
        <f t="shared" si="18"/>
        <v>-2.2000000000000002</v>
      </c>
      <c r="AB23" s="2074">
        <f t="shared" si="18"/>
        <v>-3.6</v>
      </c>
      <c r="AC23" s="2074">
        <f t="shared" si="18"/>
        <v>2.7</v>
      </c>
      <c r="AD23" s="2074">
        <f t="shared" si="18"/>
        <v>6</v>
      </c>
      <c r="AE23" s="2074">
        <f t="shared" si="18"/>
        <v>-2.2000000000000002</v>
      </c>
      <c r="AF23" s="2074">
        <f t="shared" si="18"/>
        <v>-3.7</v>
      </c>
      <c r="AG23" s="2074">
        <f t="shared" si="18"/>
        <v>-2</v>
      </c>
      <c r="AH23" s="2074">
        <f t="shared" si="18"/>
        <v>11.2</v>
      </c>
      <c r="AI23" s="2074">
        <f t="shared" si="18"/>
        <v>-6.4</v>
      </c>
      <c r="AJ23" s="2107">
        <f t="shared" si="18"/>
        <v>-14</v>
      </c>
      <c r="AK23" s="2107">
        <f t="shared" si="18"/>
        <v>5.0999999999999996</v>
      </c>
      <c r="AL23" s="2054"/>
      <c r="AM23" s="2021"/>
    </row>
    <row r="24" spans="1:63">
      <c r="A24" s="1717"/>
      <c r="B24" s="2101" t="s">
        <v>1210</v>
      </c>
      <c r="C24" s="2059" t="s">
        <v>1060</v>
      </c>
      <c r="D24" s="1728" t="s">
        <v>1037</v>
      </c>
      <c r="E24" s="2114">
        <f>E133</f>
        <v>109</v>
      </c>
      <c r="F24" s="2062">
        <f>F133</f>
        <v>110.32307578266055</v>
      </c>
      <c r="G24" s="2062">
        <f t="shared" ref="G24:AG24" si="19">G133</f>
        <v>113.32639405058408</v>
      </c>
      <c r="H24" s="2062">
        <f t="shared" si="19"/>
        <v>115.19236102177919</v>
      </c>
      <c r="I24" s="2062">
        <f t="shared" si="19"/>
        <v>114.5792575883865</v>
      </c>
      <c r="J24" s="2062">
        <f t="shared" si="19"/>
        <v>111.70922267554832</v>
      </c>
      <c r="K24" s="2062">
        <f t="shared" si="19"/>
        <v>108.80364553468731</v>
      </c>
      <c r="L24" s="2062">
        <f t="shared" si="19"/>
        <v>106.20906288902553</v>
      </c>
      <c r="M24" s="2062">
        <f t="shared" si="19"/>
        <v>105.72924281071819</v>
      </c>
      <c r="N24" s="2062">
        <f t="shared" si="19"/>
        <v>105.06282603529135</v>
      </c>
      <c r="O24" s="2062">
        <f t="shared" si="19"/>
        <v>104.77848821110926</v>
      </c>
      <c r="P24" s="2062">
        <f t="shared" si="19"/>
        <v>104.82291599613775</v>
      </c>
      <c r="Q24" s="2062">
        <f t="shared" si="19"/>
        <v>102.22748632121018</v>
      </c>
      <c r="R24" s="2062">
        <f t="shared" si="19"/>
        <v>100.72700354039269</v>
      </c>
      <c r="S24" s="2062">
        <f t="shared" si="19"/>
        <v>97.977470228516268</v>
      </c>
      <c r="T24" s="2062">
        <f t="shared" si="19"/>
        <v>97.89636305117476</v>
      </c>
      <c r="U24" s="2062">
        <f t="shared" si="19"/>
        <v>97.336723527518501</v>
      </c>
      <c r="V24" s="2062">
        <f t="shared" si="19"/>
        <v>97.231284196974556</v>
      </c>
      <c r="W24" s="2062">
        <f t="shared" si="19"/>
        <v>98.853427743804318</v>
      </c>
      <c r="X24" s="2062">
        <f t="shared" si="19"/>
        <v>100.37824267782426</v>
      </c>
      <c r="Y24" s="2062">
        <f t="shared" si="19"/>
        <v>100.70267138719022</v>
      </c>
      <c r="Z24" s="2062">
        <f t="shared" si="19"/>
        <v>100.28902478274864</v>
      </c>
      <c r="AA24" s="2062">
        <f t="shared" si="19"/>
        <v>100.8</v>
      </c>
      <c r="AB24" s="2062">
        <f t="shared" si="19"/>
        <v>100</v>
      </c>
      <c r="AC24" s="2062">
        <f t="shared" si="19"/>
        <v>99.6</v>
      </c>
      <c r="AD24" s="2062">
        <f t="shared" si="19"/>
        <v>99.6</v>
      </c>
      <c r="AE24" s="2062">
        <f t="shared" si="19"/>
        <v>100</v>
      </c>
      <c r="AF24" s="2062">
        <f t="shared" si="19"/>
        <v>100.4</v>
      </c>
      <c r="AG24" s="2062">
        <f t="shared" si="19"/>
        <v>100.1</v>
      </c>
      <c r="AH24" s="2062">
        <v>100</v>
      </c>
      <c r="AI24" s="1725">
        <v>100.3</v>
      </c>
      <c r="AJ24" s="2066">
        <v>100.8</v>
      </c>
      <c r="AK24" s="2067">
        <v>99.641666666666666</v>
      </c>
      <c r="AL24" s="2112"/>
      <c r="AM24" s="2105" t="s">
        <v>1204</v>
      </c>
    </row>
    <row r="25" spans="1:63">
      <c r="A25" s="1717"/>
      <c r="B25" s="2101" t="s">
        <v>1211</v>
      </c>
      <c r="C25" s="1722"/>
      <c r="D25" s="1726" t="s">
        <v>1038</v>
      </c>
      <c r="E25" s="2097" t="str">
        <f>E87</f>
        <v>－</v>
      </c>
      <c r="F25" s="2074">
        <f t="shared" ref="F25:AI25" si="20">ROUND((F24-E24)/E24*100,1)</f>
        <v>1.2</v>
      </c>
      <c r="G25" s="2074">
        <f t="shared" si="20"/>
        <v>2.7</v>
      </c>
      <c r="H25" s="2074">
        <f t="shared" si="20"/>
        <v>1.6</v>
      </c>
      <c r="I25" s="2074">
        <f t="shared" si="20"/>
        <v>-0.5</v>
      </c>
      <c r="J25" s="2074">
        <f t="shared" si="20"/>
        <v>-2.5</v>
      </c>
      <c r="K25" s="2074">
        <f t="shared" si="20"/>
        <v>-2.6</v>
      </c>
      <c r="L25" s="2074">
        <f t="shared" si="20"/>
        <v>-2.4</v>
      </c>
      <c r="M25" s="2074">
        <f t="shared" si="20"/>
        <v>-0.5</v>
      </c>
      <c r="N25" s="2074">
        <f t="shared" si="20"/>
        <v>-0.6</v>
      </c>
      <c r="O25" s="2074">
        <f t="shared" si="20"/>
        <v>-0.3</v>
      </c>
      <c r="P25" s="2074">
        <f t="shared" si="20"/>
        <v>0</v>
      </c>
      <c r="Q25" s="2074">
        <f t="shared" si="20"/>
        <v>-2.5</v>
      </c>
      <c r="R25" s="2074">
        <f t="shared" si="20"/>
        <v>-1.5</v>
      </c>
      <c r="S25" s="2074">
        <f t="shared" si="20"/>
        <v>-2.7</v>
      </c>
      <c r="T25" s="2074">
        <f t="shared" si="20"/>
        <v>-0.1</v>
      </c>
      <c r="U25" s="2074">
        <f t="shared" si="20"/>
        <v>-0.6</v>
      </c>
      <c r="V25" s="2074">
        <f t="shared" si="20"/>
        <v>-0.1</v>
      </c>
      <c r="W25" s="2074">
        <f t="shared" si="20"/>
        <v>1.7</v>
      </c>
      <c r="X25" s="2074">
        <f t="shared" si="20"/>
        <v>1.5</v>
      </c>
      <c r="Y25" s="2074">
        <f t="shared" si="20"/>
        <v>0.3</v>
      </c>
      <c r="Z25" s="2074">
        <f t="shared" si="20"/>
        <v>-0.4</v>
      </c>
      <c r="AA25" s="2074">
        <f t="shared" si="20"/>
        <v>0.5</v>
      </c>
      <c r="AB25" s="2074">
        <f t="shared" si="20"/>
        <v>-0.8</v>
      </c>
      <c r="AC25" s="2074">
        <f t="shared" si="20"/>
        <v>-0.4</v>
      </c>
      <c r="AD25" s="2074">
        <f t="shared" si="20"/>
        <v>0</v>
      </c>
      <c r="AE25" s="2074">
        <f t="shared" si="20"/>
        <v>0.4</v>
      </c>
      <c r="AF25" s="2074">
        <f t="shared" si="20"/>
        <v>0.4</v>
      </c>
      <c r="AG25" s="2074">
        <f t="shared" si="20"/>
        <v>-0.3</v>
      </c>
      <c r="AH25" s="2074">
        <f t="shared" si="20"/>
        <v>-0.1</v>
      </c>
      <c r="AI25" s="2074">
        <f t="shared" si="20"/>
        <v>0.3</v>
      </c>
      <c r="AJ25" s="2107">
        <f>ROUND((AJ24-AI24)/AI24*100,1)</f>
        <v>0.5</v>
      </c>
      <c r="AK25" s="2107">
        <f>ROUND((AK24-AJ24)/AJ24*100,1)</f>
        <v>-1.1000000000000001</v>
      </c>
      <c r="AL25" s="2084"/>
      <c r="AM25" s="1717"/>
    </row>
    <row r="26" spans="1:63">
      <c r="A26" s="1717"/>
      <c r="B26" s="2101"/>
      <c r="C26" s="2115" t="s">
        <v>1061</v>
      </c>
      <c r="D26" s="2116" t="s">
        <v>1212</v>
      </c>
      <c r="E26" s="2117">
        <v>1.58</v>
      </c>
      <c r="F26" s="2118">
        <v>1.82</v>
      </c>
      <c r="G26" s="2118">
        <v>1.74</v>
      </c>
      <c r="H26" s="2118">
        <v>1.25</v>
      </c>
      <c r="I26" s="2118">
        <v>0.91</v>
      </c>
      <c r="J26" s="2118">
        <v>0.8</v>
      </c>
      <c r="K26" s="2118">
        <v>0.92</v>
      </c>
      <c r="L26" s="2119">
        <v>1.0900000000000001</v>
      </c>
      <c r="M26" s="2119">
        <v>1</v>
      </c>
      <c r="N26" s="2119">
        <v>0.69</v>
      </c>
      <c r="O26" s="2119">
        <v>0.65</v>
      </c>
      <c r="P26" s="2119">
        <v>0.78</v>
      </c>
      <c r="Q26" s="2119">
        <v>0.78</v>
      </c>
      <c r="R26" s="2120">
        <v>0.71</v>
      </c>
      <c r="S26" s="2121">
        <v>0.86</v>
      </c>
      <c r="T26" s="2121">
        <v>1.08</v>
      </c>
      <c r="U26" s="2121">
        <v>1.29</v>
      </c>
      <c r="V26" s="2121">
        <v>1.39</v>
      </c>
      <c r="W26" s="2121">
        <v>1.37</v>
      </c>
      <c r="X26" s="2072">
        <v>1.1399999999999999</v>
      </c>
      <c r="Y26" s="2072">
        <v>0.78</v>
      </c>
      <c r="Z26" s="2072">
        <v>0.86</v>
      </c>
      <c r="AA26" s="2072">
        <v>0.97</v>
      </c>
      <c r="AB26" s="2072">
        <v>1.1200000000000001</v>
      </c>
      <c r="AC26" s="2072">
        <v>1.21</v>
      </c>
      <c r="AD26" s="2072">
        <v>1.37</v>
      </c>
      <c r="AE26" s="2072">
        <v>1.51</v>
      </c>
      <c r="AF26" s="2072">
        <v>1.74</v>
      </c>
      <c r="AG26" s="2072">
        <v>1.92</v>
      </c>
      <c r="AH26" s="2072">
        <v>2.14</v>
      </c>
      <c r="AI26" s="2072">
        <v>2.1800000000000002</v>
      </c>
      <c r="AJ26" s="2122">
        <v>1.75</v>
      </c>
      <c r="AK26" s="2123">
        <v>1.73</v>
      </c>
      <c r="AL26" s="2044" t="s">
        <v>1213</v>
      </c>
      <c r="AM26" s="1717" t="s">
        <v>790</v>
      </c>
      <c r="AO26" s="2124"/>
      <c r="AP26" s="2124"/>
      <c r="AQ26" s="2124"/>
      <c r="AR26" s="2124"/>
      <c r="AS26" s="2124"/>
      <c r="AT26" s="2124"/>
      <c r="AU26" s="2124"/>
      <c r="AV26" s="2124"/>
      <c r="AX26" s="2124"/>
      <c r="AY26" s="2124"/>
      <c r="AZ26" s="2124"/>
      <c r="BA26" s="2124"/>
      <c r="BB26" s="2124"/>
      <c r="BC26" s="2124"/>
      <c r="BD26" s="2124"/>
      <c r="BE26" s="2124"/>
      <c r="BF26" s="2124"/>
      <c r="BG26" s="2124"/>
      <c r="BH26" s="2124"/>
      <c r="BI26" s="2124"/>
      <c r="BJ26" s="2124"/>
      <c r="BK26" s="2124"/>
    </row>
    <row r="27" spans="1:63">
      <c r="A27" s="1717"/>
      <c r="B27" s="2101" t="s">
        <v>1214</v>
      </c>
      <c r="C27" s="2115" t="s">
        <v>1062</v>
      </c>
      <c r="D27" s="2116" t="s">
        <v>1212</v>
      </c>
      <c r="E27" s="2117">
        <v>0.95</v>
      </c>
      <c r="F27" s="2118">
        <v>1.0900000000000001</v>
      </c>
      <c r="G27" s="2118">
        <v>1.06</v>
      </c>
      <c r="H27" s="2118">
        <v>0.78</v>
      </c>
      <c r="I27" s="2118">
        <v>0.54</v>
      </c>
      <c r="J27" s="2118">
        <v>0.45</v>
      </c>
      <c r="K27" s="2118">
        <v>0.48</v>
      </c>
      <c r="L27" s="2119">
        <v>0.61</v>
      </c>
      <c r="M27" s="2119">
        <v>0.57999999999999996</v>
      </c>
      <c r="N27" s="2119">
        <v>0.39</v>
      </c>
      <c r="O27" s="2119">
        <v>0.35</v>
      </c>
      <c r="P27" s="2119">
        <v>0.44</v>
      </c>
      <c r="Q27" s="2119">
        <v>0.45</v>
      </c>
      <c r="R27" s="2119">
        <v>0.42</v>
      </c>
      <c r="S27" s="2125">
        <v>0.51</v>
      </c>
      <c r="T27" s="2125">
        <v>0.69</v>
      </c>
      <c r="U27" s="2125">
        <v>0.83</v>
      </c>
      <c r="V27" s="2125">
        <v>0.94</v>
      </c>
      <c r="W27" s="2125">
        <v>0.94</v>
      </c>
      <c r="X27" s="2126">
        <v>0.78</v>
      </c>
      <c r="Y27" s="2126">
        <v>0.47</v>
      </c>
      <c r="Z27" s="2126">
        <v>0.49</v>
      </c>
      <c r="AA27" s="2126">
        <v>0.59</v>
      </c>
      <c r="AB27" s="2126">
        <v>0.68</v>
      </c>
      <c r="AC27" s="2126">
        <v>0.75</v>
      </c>
      <c r="AD27" s="2126">
        <v>0.88</v>
      </c>
      <c r="AE27" s="2126">
        <v>0.98</v>
      </c>
      <c r="AF27" s="2126">
        <v>1.1299999999999999</v>
      </c>
      <c r="AG27" s="2126">
        <v>1.28</v>
      </c>
      <c r="AH27" s="2126">
        <v>1.43</v>
      </c>
      <c r="AI27" s="2126">
        <v>1.43</v>
      </c>
      <c r="AJ27" s="2127">
        <v>1.04</v>
      </c>
      <c r="AK27" s="2128">
        <v>0.93</v>
      </c>
      <c r="AL27" s="2129" t="s">
        <v>1215</v>
      </c>
      <c r="AM27" s="1717" t="s">
        <v>790</v>
      </c>
    </row>
    <row r="28" spans="1:63">
      <c r="A28" s="1717"/>
      <c r="B28" s="2101"/>
      <c r="C28" s="2130" t="s">
        <v>1063</v>
      </c>
      <c r="D28" s="2131" t="s">
        <v>1064</v>
      </c>
      <c r="E28" s="2132" t="s">
        <v>1033</v>
      </c>
      <c r="F28" s="2133" t="s">
        <v>1033</v>
      </c>
      <c r="G28" s="2133" t="s">
        <v>1033</v>
      </c>
      <c r="H28" s="2133" t="s">
        <v>1033</v>
      </c>
      <c r="I28" s="2133" t="s">
        <v>1033</v>
      </c>
      <c r="J28" s="2133" t="s">
        <v>1033</v>
      </c>
      <c r="K28" s="2133" t="s">
        <v>1033</v>
      </c>
      <c r="L28" s="2133" t="s">
        <v>1033</v>
      </c>
      <c r="M28" s="1096">
        <v>3.7</v>
      </c>
      <c r="N28" s="1729">
        <v>4.7</v>
      </c>
      <c r="O28" s="1729">
        <v>5.8</v>
      </c>
      <c r="P28" s="1729">
        <v>5.9</v>
      </c>
      <c r="Q28" s="1729">
        <v>6.3</v>
      </c>
      <c r="R28" s="1729">
        <v>6.8</v>
      </c>
      <c r="S28" s="1730">
        <v>6.4</v>
      </c>
      <c r="T28" s="1730">
        <v>5.5</v>
      </c>
      <c r="U28" s="1730">
        <v>5</v>
      </c>
      <c r="V28" s="1730">
        <v>4.5999999999999996</v>
      </c>
      <c r="W28" s="1730">
        <v>4</v>
      </c>
      <c r="X28" s="2134">
        <v>4.2</v>
      </c>
      <c r="Y28" s="2134">
        <v>5.2</v>
      </c>
      <c r="Z28" s="2126">
        <v>5.3</v>
      </c>
      <c r="AA28" s="2126">
        <v>4.5999999999999996</v>
      </c>
      <c r="AB28" s="2126">
        <v>4.7</v>
      </c>
      <c r="AC28" s="2126">
        <v>4.0999999999999996</v>
      </c>
      <c r="AD28" s="2126">
        <v>3.9</v>
      </c>
      <c r="AE28" s="2126">
        <v>3.7</v>
      </c>
      <c r="AF28" s="2126">
        <v>3.4</v>
      </c>
      <c r="AG28" s="2126">
        <v>2.7</v>
      </c>
      <c r="AH28" s="2126">
        <v>2.6</v>
      </c>
      <c r="AI28" s="2126">
        <v>2.2999999999999998</v>
      </c>
      <c r="AJ28" s="2135">
        <f>AI28*3/2.6</f>
        <v>2.6538461538461537</v>
      </c>
      <c r="AK28" s="2136">
        <v>2.8</v>
      </c>
      <c r="AL28" s="2137" t="s">
        <v>1216</v>
      </c>
      <c r="AM28" s="1717" t="s">
        <v>790</v>
      </c>
    </row>
    <row r="29" spans="1:63" hidden="1">
      <c r="A29" s="1717"/>
      <c r="B29" s="2101"/>
      <c r="C29" s="2130" t="s">
        <v>1217</v>
      </c>
      <c r="D29" s="2138" t="s">
        <v>1218</v>
      </c>
      <c r="E29" s="2139">
        <v>3.11</v>
      </c>
      <c r="F29" s="2118">
        <v>3.67</v>
      </c>
      <c r="G29" s="2118">
        <v>3.71</v>
      </c>
      <c r="H29" s="2118">
        <v>2.87</v>
      </c>
      <c r="I29" s="2118">
        <v>1.92</v>
      </c>
      <c r="J29" s="2118">
        <v>1.18</v>
      </c>
      <c r="K29" s="2118">
        <v>0.9</v>
      </c>
      <c r="L29" s="2140">
        <v>0.95</v>
      </c>
      <c r="M29" s="2140">
        <v>1.02</v>
      </c>
      <c r="N29" s="2140">
        <v>0.76</v>
      </c>
      <c r="O29" s="2140">
        <v>0.28000000000000003</v>
      </c>
      <c r="P29" s="2140">
        <v>0.12</v>
      </c>
      <c r="Q29" s="2140">
        <v>0.08</v>
      </c>
      <c r="R29" s="2140">
        <v>-2.0299999999999998</v>
      </c>
      <c r="S29" s="2141">
        <v>-1.07</v>
      </c>
      <c r="T29" s="2142" t="s">
        <v>1065</v>
      </c>
      <c r="U29" s="2141">
        <v>-0.36</v>
      </c>
      <c r="V29" s="2142" t="s">
        <v>1065</v>
      </c>
      <c r="W29" s="2141">
        <v>0.35</v>
      </c>
      <c r="X29" s="2142" t="s">
        <v>1065</v>
      </c>
      <c r="Y29" s="2141">
        <v>-0.22</v>
      </c>
      <c r="Z29" s="2141">
        <v>-0.19</v>
      </c>
      <c r="AA29" s="2141">
        <v>-0.23</v>
      </c>
      <c r="AB29" s="2142" t="s">
        <v>1065</v>
      </c>
      <c r="AC29" s="2142" t="s">
        <v>1065</v>
      </c>
      <c r="AD29" s="2126">
        <v>0.27</v>
      </c>
      <c r="AE29" s="2126">
        <v>0.36</v>
      </c>
      <c r="AF29" s="2126">
        <v>0.17</v>
      </c>
      <c r="AG29" s="2126">
        <v>0.15</v>
      </c>
      <c r="AH29" s="2126">
        <v>0.16</v>
      </c>
      <c r="AI29" s="2126">
        <v>0.09</v>
      </c>
      <c r="AJ29" s="2066"/>
      <c r="AK29" s="2067"/>
      <c r="AL29" s="2143" t="s">
        <v>1219</v>
      </c>
      <c r="AM29" s="1717"/>
    </row>
    <row r="30" spans="1:63" ht="13.5" hidden="1" customHeight="1">
      <c r="A30" s="1717"/>
      <c r="B30" s="2101"/>
      <c r="C30" s="1722" t="s">
        <v>1220</v>
      </c>
      <c r="D30" s="2144" t="s">
        <v>1218</v>
      </c>
      <c r="E30" s="2145"/>
      <c r="F30" s="2146">
        <v>5.72</v>
      </c>
      <c r="G30" s="2146">
        <v>5.56</v>
      </c>
      <c r="H30" s="2146">
        <v>4.9800000000000004</v>
      </c>
      <c r="I30" s="2146">
        <v>3.86</v>
      </c>
      <c r="J30" s="2146">
        <v>3.01</v>
      </c>
      <c r="K30" s="2146">
        <v>2.4900000000000002</v>
      </c>
      <c r="L30" s="2147">
        <v>2.64</v>
      </c>
      <c r="M30" s="2147">
        <v>2.66</v>
      </c>
      <c r="N30" s="2147">
        <v>2.4</v>
      </c>
      <c r="O30" s="2147">
        <v>1.84</v>
      </c>
      <c r="P30" s="2147">
        <v>1.72</v>
      </c>
      <c r="Q30" s="2147">
        <v>1.66</v>
      </c>
      <c r="R30" s="2147">
        <v>1.42</v>
      </c>
      <c r="S30" s="2148"/>
      <c r="T30" s="2148"/>
      <c r="U30" s="2148"/>
      <c r="V30" s="2148"/>
      <c r="W30" s="2148"/>
      <c r="X30" s="2148"/>
      <c r="Y30" s="2148"/>
      <c r="Z30" s="2148"/>
      <c r="AA30" s="2148"/>
      <c r="AB30" s="2148"/>
      <c r="AC30" s="2148"/>
      <c r="AD30" s="2148"/>
      <c r="AE30" s="2148"/>
      <c r="AF30" s="2148"/>
      <c r="AG30" s="2148"/>
      <c r="AH30" s="2148"/>
      <c r="AI30" s="2072"/>
      <c r="AJ30" s="2066"/>
      <c r="AK30" s="2067"/>
      <c r="AL30" s="2143" t="s">
        <v>1221</v>
      </c>
      <c r="AM30" s="1717"/>
    </row>
    <row r="31" spans="1:63" ht="13.5" hidden="1" customHeight="1">
      <c r="A31" s="1717"/>
      <c r="B31" s="2101"/>
      <c r="C31" s="2059" t="s">
        <v>1222</v>
      </c>
      <c r="D31" s="2131" t="s">
        <v>1218</v>
      </c>
      <c r="E31" s="2149"/>
      <c r="F31" s="2082">
        <v>5</v>
      </c>
      <c r="G31" s="2082">
        <v>9.1999999999999993</v>
      </c>
      <c r="H31" s="2082">
        <v>0</v>
      </c>
      <c r="I31" s="2082">
        <v>-1.9</v>
      </c>
      <c r="J31" s="2082">
        <v>-1.1000000000000001</v>
      </c>
      <c r="K31" s="2082">
        <v>1.7</v>
      </c>
      <c r="L31" s="2150">
        <v>4.8</v>
      </c>
      <c r="M31" s="2150">
        <v>3.8</v>
      </c>
      <c r="N31" s="2150">
        <v>-4.0999999999999996</v>
      </c>
      <c r="O31" s="2150">
        <v>-12.6</v>
      </c>
      <c r="P31" s="2063">
        <v>12.5</v>
      </c>
      <c r="Q31" s="2063">
        <v>-4.8</v>
      </c>
      <c r="R31" s="2150">
        <v>-13.2</v>
      </c>
      <c r="S31" s="1731"/>
      <c r="T31" s="1731"/>
      <c r="U31" s="1731"/>
      <c r="V31" s="1731"/>
      <c r="W31" s="1731"/>
      <c r="X31" s="1731"/>
      <c r="Y31" s="1731"/>
      <c r="Z31" s="1731"/>
      <c r="AA31" s="1731"/>
      <c r="AB31" s="1731"/>
      <c r="AC31" s="1731"/>
      <c r="AD31" s="1731"/>
      <c r="AE31" s="1731"/>
      <c r="AF31" s="1731"/>
      <c r="AG31" s="1731"/>
      <c r="AH31" s="1731"/>
      <c r="AI31" s="2151"/>
      <c r="AJ31" s="2066"/>
      <c r="AK31" s="2067"/>
      <c r="AL31" s="2143" t="s">
        <v>1223</v>
      </c>
      <c r="AM31" s="1717"/>
    </row>
    <row r="32" spans="1:63" ht="13.5" hidden="1" customHeight="1">
      <c r="A32" s="1717"/>
      <c r="B32" s="2101"/>
      <c r="C32" s="1722" t="s">
        <v>1224</v>
      </c>
      <c r="D32" s="2144" t="s">
        <v>1218</v>
      </c>
      <c r="E32" s="2145"/>
      <c r="F32" s="2152">
        <v>5.3</v>
      </c>
      <c r="G32" s="2152">
        <v>4.9000000000000004</v>
      </c>
      <c r="H32" s="2152">
        <v>0.7</v>
      </c>
      <c r="I32" s="2152">
        <v>-1.8</v>
      </c>
      <c r="J32" s="2152">
        <v>-1.6</v>
      </c>
      <c r="K32" s="2152">
        <v>2.2999999999999998</v>
      </c>
      <c r="L32" s="2153">
        <v>3.3</v>
      </c>
      <c r="M32" s="2153">
        <v>2.7</v>
      </c>
      <c r="N32" s="2153">
        <v>-4.3</v>
      </c>
      <c r="O32" s="2153">
        <v>-6.6</v>
      </c>
      <c r="P32" s="2063">
        <v>-2.2999999999999998</v>
      </c>
      <c r="Q32" s="2063">
        <v>-7.7</v>
      </c>
      <c r="R32" s="2153">
        <v>-10.6</v>
      </c>
      <c r="S32" s="1731"/>
      <c r="T32" s="1731"/>
      <c r="U32" s="1731"/>
      <c r="V32" s="1731"/>
      <c r="W32" s="1731"/>
      <c r="X32" s="1731"/>
      <c r="Y32" s="1731"/>
      <c r="Z32" s="1731"/>
      <c r="AA32" s="1731"/>
      <c r="AB32" s="1731"/>
      <c r="AC32" s="1731"/>
      <c r="AD32" s="1731"/>
      <c r="AE32" s="1731"/>
      <c r="AF32" s="1731"/>
      <c r="AG32" s="1731"/>
      <c r="AH32" s="1731"/>
      <c r="AI32" s="2099"/>
      <c r="AJ32" s="2066"/>
      <c r="AK32" s="2067"/>
      <c r="AL32" s="2154"/>
      <c r="AM32" s="1717"/>
    </row>
    <row r="33" spans="1:62">
      <c r="A33" s="1717"/>
      <c r="B33" s="2155" t="s">
        <v>1066</v>
      </c>
      <c r="C33" s="2156" t="s">
        <v>1067</v>
      </c>
      <c r="D33" s="2157" t="s">
        <v>1068</v>
      </c>
      <c r="E33" s="2086">
        <v>216</v>
      </c>
      <c r="F33" s="2158">
        <v>178</v>
      </c>
      <c r="G33" s="2158">
        <v>357</v>
      </c>
      <c r="H33" s="2158">
        <v>511</v>
      </c>
      <c r="I33" s="2158">
        <v>631</v>
      </c>
      <c r="J33" s="2158">
        <v>663</v>
      </c>
      <c r="K33" s="2158">
        <v>478</v>
      </c>
      <c r="L33" s="2159">
        <v>482</v>
      </c>
      <c r="M33" s="2159">
        <v>619</v>
      </c>
      <c r="N33" s="2159">
        <v>785</v>
      </c>
      <c r="O33" s="2159">
        <v>632</v>
      </c>
      <c r="P33" s="2159">
        <v>755</v>
      </c>
      <c r="Q33" s="2159">
        <v>815</v>
      </c>
      <c r="R33" s="2159">
        <v>747</v>
      </c>
      <c r="S33" s="2160">
        <v>678</v>
      </c>
      <c r="T33" s="2160">
        <v>664</v>
      </c>
      <c r="U33" s="2160">
        <v>649</v>
      </c>
      <c r="V33" s="2160">
        <v>604</v>
      </c>
      <c r="W33" s="2160">
        <v>711</v>
      </c>
      <c r="X33" s="2160">
        <v>747</v>
      </c>
      <c r="Y33" s="2160">
        <v>751</v>
      </c>
      <c r="Z33" s="2160">
        <v>730</v>
      </c>
      <c r="AA33" s="2160">
        <v>626</v>
      </c>
      <c r="AB33" s="2160">
        <v>623</v>
      </c>
      <c r="AC33" s="2160">
        <v>536</v>
      </c>
      <c r="AD33" s="2160">
        <v>517</v>
      </c>
      <c r="AE33" s="2160">
        <v>499</v>
      </c>
      <c r="AF33" s="2160">
        <v>434</v>
      </c>
      <c r="AG33" s="2160">
        <v>449</v>
      </c>
      <c r="AH33" s="2160">
        <v>413</v>
      </c>
      <c r="AI33" s="2072">
        <v>492</v>
      </c>
      <c r="AJ33" s="2161">
        <v>423</v>
      </c>
      <c r="AK33" s="2162">
        <v>339</v>
      </c>
      <c r="AL33" s="2163" t="s">
        <v>1069</v>
      </c>
      <c r="AM33" s="1717"/>
    </row>
    <row r="34" spans="1:62">
      <c r="A34" s="1717"/>
      <c r="B34" s="2164" t="s">
        <v>1070</v>
      </c>
      <c r="C34" s="1722"/>
      <c r="D34" s="2144" t="s">
        <v>1038</v>
      </c>
      <c r="E34" s="2047" t="s">
        <v>1033</v>
      </c>
      <c r="F34" s="2165">
        <f t="shared" ref="F34:AK34" si="21">ROUND((F33-E33)/E33*100,1)</f>
        <v>-17.600000000000001</v>
      </c>
      <c r="G34" s="2165">
        <f t="shared" si="21"/>
        <v>100.6</v>
      </c>
      <c r="H34" s="2165">
        <f t="shared" si="21"/>
        <v>43.1</v>
      </c>
      <c r="I34" s="2165">
        <f t="shared" si="21"/>
        <v>23.5</v>
      </c>
      <c r="J34" s="2165">
        <f t="shared" si="21"/>
        <v>5.0999999999999996</v>
      </c>
      <c r="K34" s="2165">
        <f t="shared" si="21"/>
        <v>-27.9</v>
      </c>
      <c r="L34" s="2165">
        <f t="shared" si="21"/>
        <v>0.8</v>
      </c>
      <c r="M34" s="2165">
        <f t="shared" si="21"/>
        <v>28.4</v>
      </c>
      <c r="N34" s="2165">
        <f t="shared" si="21"/>
        <v>26.8</v>
      </c>
      <c r="O34" s="2165">
        <f t="shared" si="21"/>
        <v>-19.5</v>
      </c>
      <c r="P34" s="2165">
        <f t="shared" si="21"/>
        <v>19.5</v>
      </c>
      <c r="Q34" s="2165">
        <f t="shared" si="21"/>
        <v>7.9</v>
      </c>
      <c r="R34" s="2165">
        <f t="shared" si="21"/>
        <v>-8.3000000000000007</v>
      </c>
      <c r="S34" s="2165">
        <f t="shared" si="21"/>
        <v>-9.1999999999999993</v>
      </c>
      <c r="T34" s="2165">
        <f t="shared" si="21"/>
        <v>-2.1</v>
      </c>
      <c r="U34" s="2165">
        <f t="shared" si="21"/>
        <v>-2.2999999999999998</v>
      </c>
      <c r="V34" s="2165">
        <f t="shared" si="21"/>
        <v>-6.9</v>
      </c>
      <c r="W34" s="2165">
        <f t="shared" si="21"/>
        <v>17.7</v>
      </c>
      <c r="X34" s="2165">
        <f t="shared" si="21"/>
        <v>5.0999999999999996</v>
      </c>
      <c r="Y34" s="2165">
        <f t="shared" si="21"/>
        <v>0.5</v>
      </c>
      <c r="Z34" s="2165">
        <f t="shared" si="21"/>
        <v>-2.8</v>
      </c>
      <c r="AA34" s="2165">
        <f t="shared" si="21"/>
        <v>-14.2</v>
      </c>
      <c r="AB34" s="2165">
        <f t="shared" si="21"/>
        <v>-0.5</v>
      </c>
      <c r="AC34" s="2165">
        <f t="shared" si="21"/>
        <v>-14</v>
      </c>
      <c r="AD34" s="2165">
        <f t="shared" si="21"/>
        <v>-3.5</v>
      </c>
      <c r="AE34" s="2165">
        <f t="shared" si="21"/>
        <v>-3.5</v>
      </c>
      <c r="AF34" s="2165">
        <f t="shared" si="21"/>
        <v>-13</v>
      </c>
      <c r="AG34" s="2165">
        <f t="shared" si="21"/>
        <v>3.5</v>
      </c>
      <c r="AH34" s="2165">
        <f t="shared" si="21"/>
        <v>-8</v>
      </c>
      <c r="AI34" s="2166">
        <f t="shared" si="21"/>
        <v>19.100000000000001</v>
      </c>
      <c r="AJ34" s="2100">
        <f t="shared" si="21"/>
        <v>-14</v>
      </c>
      <c r="AK34" s="2100">
        <f t="shared" si="21"/>
        <v>-19.899999999999999</v>
      </c>
      <c r="AL34" s="2167" t="s">
        <v>1071</v>
      </c>
      <c r="AM34" s="1717"/>
    </row>
    <row r="35" spans="1:62">
      <c r="A35" s="1717"/>
      <c r="B35" s="2101"/>
      <c r="C35" s="2113" t="s">
        <v>158</v>
      </c>
      <c r="D35" s="1728" t="s">
        <v>1225</v>
      </c>
      <c r="E35" s="2168">
        <v>3403.7809999999999</v>
      </c>
      <c r="F35" s="2169">
        <v>3315.587</v>
      </c>
      <c r="G35" s="2169">
        <v>3696.1280000000002</v>
      </c>
      <c r="H35" s="2169">
        <v>3577.3020000000001</v>
      </c>
      <c r="I35" s="2169">
        <v>3697.9760000000001</v>
      </c>
      <c r="J35" s="2169">
        <v>3775.1770000000001</v>
      </c>
      <c r="K35" s="2169">
        <v>4090.4090000000001</v>
      </c>
      <c r="L35" s="2169">
        <v>4104.46</v>
      </c>
      <c r="M35" s="2169">
        <v>4163.3789999999999</v>
      </c>
      <c r="N35" s="2169">
        <v>4005.7779999999998</v>
      </c>
      <c r="O35" s="2169">
        <v>3983.3780000000002</v>
      </c>
      <c r="P35" s="2170">
        <v>3875.009</v>
      </c>
      <c r="Q35" s="2170">
        <v>3794.2339999999999</v>
      </c>
      <c r="R35" s="2170">
        <v>3532.2510000000002</v>
      </c>
      <c r="S35" s="2170">
        <v>3537.5630000000001</v>
      </c>
      <c r="T35" s="2170">
        <v>3251.154</v>
      </c>
      <c r="U35" s="2170">
        <v>3100.422</v>
      </c>
      <c r="V35" s="2170">
        <v>3169.4409999999998</v>
      </c>
      <c r="W35" s="2170">
        <v>3055.3420000000001</v>
      </c>
      <c r="X35" s="2170">
        <v>3483.2150000000001</v>
      </c>
      <c r="Y35" s="2170">
        <v>3405.52</v>
      </c>
      <c r="Z35" s="2170">
        <v>3306.3969999999999</v>
      </c>
      <c r="AA35" s="2170">
        <v>3268.3180000000002</v>
      </c>
      <c r="AB35" s="2170">
        <v>3238.5219999999999</v>
      </c>
      <c r="AC35" s="2170">
        <v>3204.578</v>
      </c>
      <c r="AD35" s="2170">
        <v>3124.3719999999998</v>
      </c>
      <c r="AE35" s="2170">
        <v>3167.828</v>
      </c>
      <c r="AF35" s="2170">
        <v>3179.498</v>
      </c>
      <c r="AG35" s="2170">
        <v>2822.85</v>
      </c>
      <c r="AH35" s="2170">
        <v>3371.982</v>
      </c>
      <c r="AI35" s="2170">
        <v>3254.8319999999999</v>
      </c>
      <c r="AJ35" s="2171">
        <v>3274.9389999999999</v>
      </c>
      <c r="AK35" s="2172">
        <v>3444.1970000000001</v>
      </c>
      <c r="AL35" s="2054" t="s">
        <v>1226</v>
      </c>
      <c r="AM35" s="1717" t="s">
        <v>790</v>
      </c>
    </row>
    <row r="36" spans="1:62" ht="21">
      <c r="A36" s="1717"/>
      <c r="B36" s="2101" t="s">
        <v>790</v>
      </c>
      <c r="C36" s="1722" t="s">
        <v>1072</v>
      </c>
      <c r="D36" s="1726" t="s">
        <v>1038</v>
      </c>
      <c r="E36" s="2047" t="s">
        <v>1033</v>
      </c>
      <c r="F36" s="1719">
        <f t="shared" ref="F36:AK36" si="22">ROUND((F35-E35)/E35*100,1)</f>
        <v>-2.6</v>
      </c>
      <c r="G36" s="1719">
        <f t="shared" si="22"/>
        <v>11.5</v>
      </c>
      <c r="H36" s="1719">
        <f t="shared" si="22"/>
        <v>-3.2</v>
      </c>
      <c r="I36" s="1719">
        <f t="shared" si="22"/>
        <v>3.4</v>
      </c>
      <c r="J36" s="1719">
        <f t="shared" si="22"/>
        <v>2.1</v>
      </c>
      <c r="K36" s="1719">
        <f t="shared" si="22"/>
        <v>8.4</v>
      </c>
      <c r="L36" s="1719">
        <f t="shared" si="22"/>
        <v>0.3</v>
      </c>
      <c r="M36" s="1719">
        <f t="shared" si="22"/>
        <v>1.4</v>
      </c>
      <c r="N36" s="1719">
        <f t="shared" si="22"/>
        <v>-3.8</v>
      </c>
      <c r="O36" s="1719">
        <f t="shared" si="22"/>
        <v>-0.6</v>
      </c>
      <c r="P36" s="1719">
        <f t="shared" si="22"/>
        <v>-2.7</v>
      </c>
      <c r="Q36" s="1719">
        <f t="shared" si="22"/>
        <v>-2.1</v>
      </c>
      <c r="R36" s="1719">
        <f t="shared" si="22"/>
        <v>-6.9</v>
      </c>
      <c r="S36" s="1719">
        <f t="shared" si="22"/>
        <v>0.2</v>
      </c>
      <c r="T36" s="1719">
        <f t="shared" si="22"/>
        <v>-8.1</v>
      </c>
      <c r="U36" s="1719">
        <f t="shared" si="22"/>
        <v>-4.5999999999999996</v>
      </c>
      <c r="V36" s="1719">
        <f t="shared" si="22"/>
        <v>2.2000000000000002</v>
      </c>
      <c r="W36" s="1719">
        <f t="shared" si="22"/>
        <v>-3.6</v>
      </c>
      <c r="X36" s="1719">
        <f t="shared" si="22"/>
        <v>14</v>
      </c>
      <c r="Y36" s="1719">
        <f t="shared" si="22"/>
        <v>-2.2000000000000002</v>
      </c>
      <c r="Z36" s="1719">
        <f t="shared" si="22"/>
        <v>-2.9</v>
      </c>
      <c r="AA36" s="1719">
        <f t="shared" si="22"/>
        <v>-1.2</v>
      </c>
      <c r="AB36" s="1719">
        <f t="shared" si="22"/>
        <v>-0.9</v>
      </c>
      <c r="AC36" s="1719">
        <f t="shared" si="22"/>
        <v>-1</v>
      </c>
      <c r="AD36" s="1719">
        <f t="shared" si="22"/>
        <v>-2.5</v>
      </c>
      <c r="AE36" s="1719">
        <f t="shared" si="22"/>
        <v>1.4</v>
      </c>
      <c r="AF36" s="1719">
        <f t="shared" si="22"/>
        <v>0.4</v>
      </c>
      <c r="AG36" s="1719">
        <f t="shared" si="22"/>
        <v>-11.2</v>
      </c>
      <c r="AH36" s="1719">
        <f t="shared" si="22"/>
        <v>19.5</v>
      </c>
      <c r="AI36" s="1719">
        <f t="shared" si="22"/>
        <v>-3.5</v>
      </c>
      <c r="AJ36" s="2048">
        <f t="shared" si="22"/>
        <v>0.6</v>
      </c>
      <c r="AK36" s="2048">
        <f t="shared" si="22"/>
        <v>5.2</v>
      </c>
      <c r="AL36" s="2173" t="s">
        <v>1227</v>
      </c>
      <c r="AM36" s="1717"/>
    </row>
    <row r="37" spans="1:62">
      <c r="A37" s="1717"/>
      <c r="B37" s="2101"/>
      <c r="C37" s="1732" t="s">
        <v>1073</v>
      </c>
      <c r="D37" s="1728" t="s">
        <v>1074</v>
      </c>
      <c r="E37" s="2174"/>
      <c r="F37" s="1733"/>
      <c r="G37" s="1733"/>
      <c r="H37" s="1733"/>
      <c r="I37" s="1733"/>
      <c r="J37" s="1733"/>
      <c r="K37" s="1733"/>
      <c r="L37" s="1733"/>
      <c r="M37" s="1733"/>
      <c r="N37" s="1733"/>
      <c r="O37" s="1733"/>
      <c r="P37" s="1733"/>
      <c r="Q37" s="1733"/>
      <c r="R37" s="2175">
        <v>99.371908376961187</v>
      </c>
      <c r="S37" s="2176">
        <v>98.432125681934508</v>
      </c>
      <c r="T37" s="2176">
        <v>96.747940235372141</v>
      </c>
      <c r="U37" s="2176">
        <v>97.308053790696476</v>
      </c>
      <c r="V37" s="2176">
        <v>98.188905662140257</v>
      </c>
      <c r="W37" s="2176">
        <v>99.382391321984031</v>
      </c>
      <c r="X37" s="2176">
        <v>98.824898055157561</v>
      </c>
      <c r="Y37" s="2176">
        <v>98.132790086961677</v>
      </c>
      <c r="Z37" s="2176">
        <v>99.992497201765829</v>
      </c>
      <c r="AA37" s="2176">
        <v>99.716813179562337</v>
      </c>
      <c r="AB37" s="2177">
        <v>99.999999997499984</v>
      </c>
      <c r="AC37" s="2177">
        <v>103.23972338499999</v>
      </c>
      <c r="AD37" s="2177">
        <v>104.80383477416666</v>
      </c>
      <c r="AE37" s="2177">
        <v>106.90146092499998</v>
      </c>
      <c r="AF37" s="2177">
        <v>104.69415206166663</v>
      </c>
      <c r="AG37" s="2177">
        <v>106.23564366666666</v>
      </c>
      <c r="AH37" s="2177">
        <v>107.29420705000001</v>
      </c>
      <c r="AI37" s="2177">
        <v>106.53242394999999</v>
      </c>
      <c r="AJ37" s="1734">
        <v>98.037236688333337</v>
      </c>
      <c r="AK37" s="2178">
        <v>96.668683058333329</v>
      </c>
      <c r="AL37" s="1735" t="s">
        <v>1075</v>
      </c>
      <c r="AM37" s="1736" t="s">
        <v>1076</v>
      </c>
    </row>
    <row r="38" spans="1:62">
      <c r="A38" s="1717"/>
      <c r="B38" s="2101" t="s">
        <v>1228</v>
      </c>
      <c r="C38" s="1722"/>
      <c r="D38" s="1726" t="s">
        <v>1038</v>
      </c>
      <c r="E38" s="2179"/>
      <c r="F38" s="1737"/>
      <c r="G38" s="1737"/>
      <c r="H38" s="1737"/>
      <c r="I38" s="1737"/>
      <c r="J38" s="1737"/>
      <c r="K38" s="1737"/>
      <c r="L38" s="1737"/>
      <c r="M38" s="1737"/>
      <c r="N38" s="1737"/>
      <c r="O38" s="1737"/>
      <c r="P38" s="1737"/>
      <c r="Q38" s="1737"/>
      <c r="R38" s="2180"/>
      <c r="S38" s="1737">
        <f t="shared" ref="S38:AK38" si="23">ROUND((S37-R37)/R37*100,1)</f>
        <v>-0.9</v>
      </c>
      <c r="T38" s="1737">
        <f t="shared" si="23"/>
        <v>-1.7</v>
      </c>
      <c r="U38" s="1737">
        <f t="shared" si="23"/>
        <v>0.6</v>
      </c>
      <c r="V38" s="1737">
        <f t="shared" si="23"/>
        <v>0.9</v>
      </c>
      <c r="W38" s="1737">
        <f t="shared" si="23"/>
        <v>1.2</v>
      </c>
      <c r="X38" s="1737">
        <f t="shared" si="23"/>
        <v>-0.6</v>
      </c>
      <c r="Y38" s="1737">
        <f t="shared" si="23"/>
        <v>-0.7</v>
      </c>
      <c r="Z38" s="1737">
        <f t="shared" si="23"/>
        <v>1.9</v>
      </c>
      <c r="AA38" s="1737">
        <f t="shared" si="23"/>
        <v>-0.3</v>
      </c>
      <c r="AB38" s="1719">
        <f t="shared" si="23"/>
        <v>0.3</v>
      </c>
      <c r="AC38" s="1719">
        <f t="shared" si="23"/>
        <v>3.2</v>
      </c>
      <c r="AD38" s="1719">
        <f t="shared" si="23"/>
        <v>1.5</v>
      </c>
      <c r="AE38" s="1719">
        <f t="shared" si="23"/>
        <v>2</v>
      </c>
      <c r="AF38" s="1719">
        <f t="shared" si="23"/>
        <v>-2.1</v>
      </c>
      <c r="AG38" s="1719">
        <f t="shared" si="23"/>
        <v>1.5</v>
      </c>
      <c r="AH38" s="1719">
        <f t="shared" si="23"/>
        <v>1</v>
      </c>
      <c r="AI38" s="1719">
        <f t="shared" si="23"/>
        <v>-0.7</v>
      </c>
      <c r="AJ38" s="2048">
        <f t="shared" si="23"/>
        <v>-8</v>
      </c>
      <c r="AK38" s="2048">
        <f t="shared" si="23"/>
        <v>-1.4</v>
      </c>
      <c r="AL38" s="1735"/>
      <c r="AM38" s="1736" t="s">
        <v>1077</v>
      </c>
    </row>
    <row r="39" spans="1:62">
      <c r="A39" s="1717"/>
      <c r="B39" s="2101"/>
      <c r="C39" s="2113" t="s">
        <v>1229</v>
      </c>
      <c r="D39" s="2181" t="s">
        <v>1230</v>
      </c>
      <c r="E39" s="2182">
        <v>6.4282000000000004</v>
      </c>
      <c r="F39" s="2082">
        <v>6.4530000000000003</v>
      </c>
      <c r="G39" s="2082">
        <v>5.1810999999999998</v>
      </c>
      <c r="H39" s="2082">
        <v>5.2220000000000004</v>
      </c>
      <c r="I39" s="2082">
        <v>5.9165000000000001</v>
      </c>
      <c r="J39" s="2082">
        <v>6.9513999999999996</v>
      </c>
      <c r="K39" s="2082">
        <v>9.9295000000000009</v>
      </c>
      <c r="L39" s="2082">
        <v>13.1465</v>
      </c>
      <c r="M39" s="2082">
        <v>8.7843</v>
      </c>
      <c r="N39" s="2082">
        <v>5.7572000000000001</v>
      </c>
      <c r="O39" s="2082">
        <v>5.3665000000000003</v>
      </c>
      <c r="P39" s="2082">
        <v>5.1635</v>
      </c>
      <c r="Q39" s="2082">
        <v>4.7987000000000002</v>
      </c>
      <c r="R39" s="2082">
        <v>4.3525</v>
      </c>
      <c r="S39" s="2082">
        <v>4.226</v>
      </c>
      <c r="T39" s="2082">
        <v>4.5787000000000004</v>
      </c>
      <c r="U39" s="2082">
        <v>4.4428000000000001</v>
      </c>
      <c r="V39" s="2082">
        <v>5.2645999999999997</v>
      </c>
      <c r="W39" s="2082">
        <v>4.0486000000000004</v>
      </c>
      <c r="X39" s="2082">
        <v>4.1449999999999996</v>
      </c>
      <c r="Y39" s="2082">
        <v>3.129</v>
      </c>
      <c r="Z39" s="2082">
        <v>3.4756</v>
      </c>
      <c r="AA39" s="2082">
        <v>3.2484999999999999</v>
      </c>
      <c r="AB39" s="2064">
        <v>3.3694999999999999</v>
      </c>
      <c r="AC39" s="2064">
        <v>3.6076000000000001</v>
      </c>
      <c r="AD39" s="1738">
        <v>3.4321999999999999</v>
      </c>
      <c r="AE39" s="1738">
        <v>3.2696000000000001</v>
      </c>
      <c r="AF39" s="1738">
        <v>3.4224000000000001</v>
      </c>
      <c r="AG39" s="1720">
        <v>3.4903</v>
      </c>
      <c r="AH39" s="1720">
        <v>3.1244999999999998</v>
      </c>
      <c r="AI39" s="1720">
        <v>3.2109999999999999</v>
      </c>
      <c r="AJ39" s="2183">
        <v>3.0884</v>
      </c>
      <c r="AK39" s="2184">
        <v>3.0889000000000002</v>
      </c>
      <c r="AL39" s="2185" t="s">
        <v>1231</v>
      </c>
      <c r="AM39" s="1717"/>
    </row>
    <row r="40" spans="1:62">
      <c r="A40" s="1717"/>
      <c r="B40" s="2101" t="s">
        <v>1232</v>
      </c>
      <c r="C40" s="1722"/>
      <c r="D40" s="1726" t="s">
        <v>1038</v>
      </c>
      <c r="E40" s="2047" t="s">
        <v>1033</v>
      </c>
      <c r="F40" s="1719">
        <f t="shared" ref="F40:AK40" si="24">ROUND((F39-E39)/E39*100,1)</f>
        <v>0.4</v>
      </c>
      <c r="G40" s="1719">
        <f t="shared" si="24"/>
        <v>-19.7</v>
      </c>
      <c r="H40" s="1719">
        <f t="shared" si="24"/>
        <v>0.8</v>
      </c>
      <c r="I40" s="1719">
        <f t="shared" si="24"/>
        <v>13.3</v>
      </c>
      <c r="J40" s="1719">
        <f t="shared" si="24"/>
        <v>17.5</v>
      </c>
      <c r="K40" s="1719">
        <f t="shared" si="24"/>
        <v>42.8</v>
      </c>
      <c r="L40" s="1719">
        <f t="shared" si="24"/>
        <v>32.4</v>
      </c>
      <c r="M40" s="1719">
        <f t="shared" si="24"/>
        <v>-33.200000000000003</v>
      </c>
      <c r="N40" s="1719">
        <f t="shared" si="24"/>
        <v>-34.5</v>
      </c>
      <c r="O40" s="1719">
        <f t="shared" si="24"/>
        <v>-6.8</v>
      </c>
      <c r="P40" s="1719">
        <f t="shared" si="24"/>
        <v>-3.8</v>
      </c>
      <c r="Q40" s="1719">
        <f t="shared" si="24"/>
        <v>-7.1</v>
      </c>
      <c r="R40" s="1719">
        <f t="shared" si="24"/>
        <v>-9.3000000000000007</v>
      </c>
      <c r="S40" s="1719">
        <f t="shared" si="24"/>
        <v>-2.9</v>
      </c>
      <c r="T40" s="1719">
        <f t="shared" si="24"/>
        <v>8.3000000000000007</v>
      </c>
      <c r="U40" s="1719">
        <f t="shared" si="24"/>
        <v>-3</v>
      </c>
      <c r="V40" s="1719">
        <f t="shared" si="24"/>
        <v>18.5</v>
      </c>
      <c r="W40" s="1719">
        <f t="shared" si="24"/>
        <v>-23.1</v>
      </c>
      <c r="X40" s="1719">
        <f t="shared" si="24"/>
        <v>2.4</v>
      </c>
      <c r="Y40" s="1719">
        <f t="shared" si="24"/>
        <v>-24.5</v>
      </c>
      <c r="Z40" s="1719">
        <f t="shared" si="24"/>
        <v>11.1</v>
      </c>
      <c r="AA40" s="1719">
        <f t="shared" si="24"/>
        <v>-6.5</v>
      </c>
      <c r="AB40" s="1719">
        <f>ROUND((AB39-AA39)/AA39*100,1)</f>
        <v>3.7</v>
      </c>
      <c r="AC40" s="1719">
        <f t="shared" si="24"/>
        <v>7.1</v>
      </c>
      <c r="AD40" s="1719">
        <f t="shared" si="24"/>
        <v>-4.9000000000000004</v>
      </c>
      <c r="AE40" s="1719">
        <f t="shared" si="24"/>
        <v>-4.7</v>
      </c>
      <c r="AF40" s="1719">
        <f t="shared" si="24"/>
        <v>4.7</v>
      </c>
      <c r="AG40" s="1719">
        <f t="shared" si="24"/>
        <v>2</v>
      </c>
      <c r="AH40" s="1719">
        <f t="shared" si="24"/>
        <v>-10.5</v>
      </c>
      <c r="AI40" s="1719">
        <f t="shared" si="24"/>
        <v>2.8</v>
      </c>
      <c r="AJ40" s="2048">
        <f t="shared" si="24"/>
        <v>-3.8</v>
      </c>
      <c r="AK40" s="2048">
        <f t="shared" si="24"/>
        <v>0</v>
      </c>
      <c r="AL40" s="2112" t="s">
        <v>339</v>
      </c>
      <c r="AM40" s="1717"/>
    </row>
    <row r="41" spans="1:62">
      <c r="A41" s="1717"/>
      <c r="B41" s="2101"/>
      <c r="C41" s="2059" t="s">
        <v>1233</v>
      </c>
      <c r="D41" s="2186" t="s">
        <v>1078</v>
      </c>
      <c r="E41" s="2187">
        <v>11.389637</v>
      </c>
      <c r="F41" s="2188">
        <v>12.031969999999999</v>
      </c>
      <c r="G41" s="2188">
        <v>10.398592000000001</v>
      </c>
      <c r="H41" s="2188">
        <v>10.406827</v>
      </c>
      <c r="I41" s="2188">
        <v>9.5843389999999999</v>
      </c>
      <c r="J41" s="2188">
        <v>9.8717860000000002</v>
      </c>
      <c r="K41" s="2188">
        <v>12.824833</v>
      </c>
      <c r="L41" s="2189">
        <v>16.310371</v>
      </c>
      <c r="M41" s="2189">
        <v>13.118252</v>
      </c>
      <c r="N41" s="2189">
        <v>8.8773540000000004</v>
      </c>
      <c r="O41" s="2189">
        <v>8.2570499999999996</v>
      </c>
      <c r="P41" s="2189">
        <v>8.3334670000000006</v>
      </c>
      <c r="Q41" s="2189">
        <v>7.6411930000000003</v>
      </c>
      <c r="R41" s="2189">
        <v>6.9596220000000004</v>
      </c>
      <c r="S41" s="2190">
        <v>6.9598380000000004</v>
      </c>
      <c r="T41" s="2190">
        <v>7.8764380000000003</v>
      </c>
      <c r="U41" s="2190">
        <v>7.6292989999999996</v>
      </c>
      <c r="V41" s="2190">
        <v>8.1490810000000007</v>
      </c>
      <c r="W41" s="2190">
        <v>7.3452859999999998</v>
      </c>
      <c r="X41" s="2190">
        <v>6.7069749999999999</v>
      </c>
      <c r="Y41" s="2190">
        <v>4.5594520000000003</v>
      </c>
      <c r="Z41" s="2190">
        <v>4.8345630000000002</v>
      </c>
      <c r="AA41" s="2190">
        <v>4.9504039999999998</v>
      </c>
      <c r="AB41" s="2190">
        <v>5.2535959999999999</v>
      </c>
      <c r="AC41" s="2190">
        <v>5.2824159999999996</v>
      </c>
      <c r="AD41" s="2191">
        <v>5.3833010000000003</v>
      </c>
      <c r="AE41" s="2191">
        <v>4.8722570000000003</v>
      </c>
      <c r="AF41" s="2191">
        <v>5.2036660000000001</v>
      </c>
      <c r="AG41" s="2191">
        <v>4.968261</v>
      </c>
      <c r="AH41" s="2191">
        <v>5.1285080000000001</v>
      </c>
      <c r="AI41" s="2191">
        <v>4.6529239999999996</v>
      </c>
      <c r="AJ41" s="2192">
        <v>4.6330210000000003</v>
      </c>
      <c r="AK41" s="2193">
        <v>4.4531340000000004</v>
      </c>
      <c r="AL41" s="2194" t="s">
        <v>339</v>
      </c>
      <c r="AM41" s="1717"/>
    </row>
    <row r="42" spans="1:62">
      <c r="A42" s="1717"/>
      <c r="B42" s="2101" t="s">
        <v>1234</v>
      </c>
      <c r="C42" s="1722"/>
      <c r="D42" s="1726" t="s">
        <v>1038</v>
      </c>
      <c r="E42" s="2195" t="s">
        <v>1033</v>
      </c>
      <c r="F42" s="1719">
        <f t="shared" ref="F42:AK42" si="25">ROUND((F41-E41)/E41*100,1)</f>
        <v>5.6</v>
      </c>
      <c r="G42" s="1719">
        <f t="shared" si="25"/>
        <v>-13.6</v>
      </c>
      <c r="H42" s="1719">
        <f t="shared" si="25"/>
        <v>0.1</v>
      </c>
      <c r="I42" s="1719">
        <f t="shared" si="25"/>
        <v>-7.9</v>
      </c>
      <c r="J42" s="1719">
        <f t="shared" si="25"/>
        <v>3</v>
      </c>
      <c r="K42" s="1719">
        <f t="shared" si="25"/>
        <v>29.9</v>
      </c>
      <c r="L42" s="1719">
        <f t="shared" si="25"/>
        <v>27.2</v>
      </c>
      <c r="M42" s="1719">
        <f t="shared" si="25"/>
        <v>-19.600000000000001</v>
      </c>
      <c r="N42" s="1719">
        <f t="shared" si="25"/>
        <v>-32.299999999999997</v>
      </c>
      <c r="O42" s="1719">
        <f t="shared" si="25"/>
        <v>-7</v>
      </c>
      <c r="P42" s="1719">
        <f t="shared" si="25"/>
        <v>0.9</v>
      </c>
      <c r="Q42" s="1719">
        <f t="shared" si="25"/>
        <v>-8.3000000000000007</v>
      </c>
      <c r="R42" s="1719">
        <f t="shared" si="25"/>
        <v>-8.9</v>
      </c>
      <c r="S42" s="1719">
        <f t="shared" si="25"/>
        <v>0</v>
      </c>
      <c r="T42" s="1719">
        <f t="shared" si="25"/>
        <v>13.2</v>
      </c>
      <c r="U42" s="1719">
        <f t="shared" si="25"/>
        <v>-3.1</v>
      </c>
      <c r="V42" s="1719">
        <f t="shared" si="25"/>
        <v>6.8</v>
      </c>
      <c r="W42" s="1719">
        <f t="shared" si="25"/>
        <v>-9.9</v>
      </c>
      <c r="X42" s="1719">
        <f t="shared" si="25"/>
        <v>-8.6999999999999993</v>
      </c>
      <c r="Y42" s="1719">
        <f t="shared" si="25"/>
        <v>-32</v>
      </c>
      <c r="Z42" s="1719">
        <f t="shared" si="25"/>
        <v>6</v>
      </c>
      <c r="AA42" s="1719">
        <f t="shared" si="25"/>
        <v>2.4</v>
      </c>
      <c r="AB42" s="1719">
        <f t="shared" si="25"/>
        <v>6.1</v>
      </c>
      <c r="AC42" s="1719">
        <f t="shared" si="25"/>
        <v>0.5</v>
      </c>
      <c r="AD42" s="1719">
        <f t="shared" si="25"/>
        <v>1.9</v>
      </c>
      <c r="AE42" s="1719">
        <f t="shared" si="25"/>
        <v>-9.5</v>
      </c>
      <c r="AF42" s="1719">
        <f t="shared" si="25"/>
        <v>6.8</v>
      </c>
      <c r="AG42" s="1719">
        <f t="shared" si="25"/>
        <v>-4.5</v>
      </c>
      <c r="AH42" s="1719">
        <f t="shared" si="25"/>
        <v>3.2</v>
      </c>
      <c r="AI42" s="1719">
        <f t="shared" si="25"/>
        <v>-9.3000000000000007</v>
      </c>
      <c r="AJ42" s="2048">
        <f t="shared" si="25"/>
        <v>-0.4</v>
      </c>
      <c r="AK42" s="2048">
        <f t="shared" si="25"/>
        <v>-3.9</v>
      </c>
      <c r="AL42" s="2154"/>
      <c r="AM42" s="1717"/>
    </row>
    <row r="43" spans="1:62">
      <c r="A43" s="1717"/>
      <c r="B43" s="2101"/>
      <c r="C43" s="2113" t="s">
        <v>1079</v>
      </c>
      <c r="D43" s="1728" t="s">
        <v>1235</v>
      </c>
      <c r="E43" s="2196">
        <v>20.9254</v>
      </c>
      <c r="F43" s="2062">
        <v>22.7607</v>
      </c>
      <c r="G43" s="2062">
        <v>21.7272</v>
      </c>
      <c r="H43" s="2062">
        <v>20.185600000000001</v>
      </c>
      <c r="I43" s="2062">
        <v>18.7866</v>
      </c>
      <c r="J43" s="2062">
        <v>19.1418</v>
      </c>
      <c r="K43" s="2062">
        <v>19.844899999999999</v>
      </c>
      <c r="L43" s="2063">
        <v>21.497800000000002</v>
      </c>
      <c r="M43" s="2063">
        <v>20.016300000000001</v>
      </c>
      <c r="N43" s="2063">
        <v>16.942799999999998</v>
      </c>
      <c r="O43" s="2063">
        <v>15.441599999999999</v>
      </c>
      <c r="P43" s="2063">
        <v>15.7514</v>
      </c>
      <c r="Q43" s="2063">
        <v>15.833299999999999</v>
      </c>
      <c r="R43" s="2063">
        <v>15.335900000000001</v>
      </c>
      <c r="S43" s="1720">
        <v>15.3788</v>
      </c>
      <c r="T43" s="1720">
        <v>16.222300000000001</v>
      </c>
      <c r="U43" s="1720">
        <v>16.1462</v>
      </c>
      <c r="V43" s="1730">
        <v>15.3391</v>
      </c>
      <c r="W43" s="1730">
        <v>13.7842</v>
      </c>
      <c r="X43" s="1720">
        <v>12.857200000000001</v>
      </c>
      <c r="Y43" s="1720">
        <v>12.070399999999999</v>
      </c>
      <c r="Z43" s="1720">
        <v>13.1431</v>
      </c>
      <c r="AA43" s="1720">
        <v>10.777100000000001</v>
      </c>
      <c r="AB43" s="1720">
        <v>13.3581</v>
      </c>
      <c r="AC43" s="1720">
        <v>13.038500000000001</v>
      </c>
      <c r="AD43" s="1720">
        <v>12.9916</v>
      </c>
      <c r="AE43" s="1720">
        <v>12.5749</v>
      </c>
      <c r="AF43" s="1720">
        <v>13.0388</v>
      </c>
      <c r="AG43" s="1720">
        <v>13.464</v>
      </c>
      <c r="AH43" s="1720">
        <v>13.4169</v>
      </c>
      <c r="AI43" s="1720">
        <v>13.294600000000001</v>
      </c>
      <c r="AJ43" s="2197">
        <v>11.513500000000001</v>
      </c>
      <c r="AK43" s="2184">
        <v>11.589600000000001</v>
      </c>
      <c r="AL43" s="1739" t="s">
        <v>1080</v>
      </c>
      <c r="AM43" s="2069" t="s">
        <v>790</v>
      </c>
    </row>
    <row r="44" spans="1:62">
      <c r="A44" s="1717"/>
      <c r="B44" s="2101" t="s">
        <v>1236</v>
      </c>
      <c r="C44" s="2198" t="s">
        <v>113</v>
      </c>
      <c r="D44" s="1726" t="s">
        <v>1038</v>
      </c>
      <c r="E44" s="2047" t="s">
        <v>1033</v>
      </c>
      <c r="F44" s="1719">
        <f t="shared" ref="F44:AK44" si="26">ROUND((F43-E43)/E43*100,1)</f>
        <v>8.8000000000000007</v>
      </c>
      <c r="G44" s="1719">
        <f t="shared" si="26"/>
        <v>-4.5</v>
      </c>
      <c r="H44" s="1719">
        <f t="shared" si="26"/>
        <v>-7.1</v>
      </c>
      <c r="I44" s="1719">
        <f t="shared" si="26"/>
        <v>-6.9</v>
      </c>
      <c r="J44" s="1719">
        <f t="shared" si="26"/>
        <v>1.9</v>
      </c>
      <c r="K44" s="1719">
        <f t="shared" si="26"/>
        <v>3.7</v>
      </c>
      <c r="L44" s="1719">
        <f t="shared" si="26"/>
        <v>8.3000000000000007</v>
      </c>
      <c r="M44" s="1719">
        <f t="shared" si="26"/>
        <v>-6.9</v>
      </c>
      <c r="N44" s="1719">
        <f t="shared" si="26"/>
        <v>-15.4</v>
      </c>
      <c r="O44" s="1719">
        <f t="shared" si="26"/>
        <v>-8.9</v>
      </c>
      <c r="P44" s="1719">
        <f t="shared" si="26"/>
        <v>2</v>
      </c>
      <c r="Q44" s="1719">
        <f t="shared" si="26"/>
        <v>0.5</v>
      </c>
      <c r="R44" s="1719">
        <f t="shared" si="26"/>
        <v>-3.1</v>
      </c>
      <c r="S44" s="1719">
        <f t="shared" si="26"/>
        <v>0.3</v>
      </c>
      <c r="T44" s="1719">
        <f t="shared" si="26"/>
        <v>5.5</v>
      </c>
      <c r="U44" s="1719">
        <f t="shared" si="26"/>
        <v>-0.5</v>
      </c>
      <c r="V44" s="1719">
        <f t="shared" si="26"/>
        <v>-5</v>
      </c>
      <c r="W44" s="1719">
        <f t="shared" si="26"/>
        <v>-10.1</v>
      </c>
      <c r="X44" s="1719">
        <f t="shared" si="26"/>
        <v>-6.7</v>
      </c>
      <c r="Y44" s="1719">
        <f t="shared" si="26"/>
        <v>-6.1</v>
      </c>
      <c r="Z44" s="1719">
        <f t="shared" si="26"/>
        <v>8.9</v>
      </c>
      <c r="AA44" s="1719">
        <f t="shared" si="26"/>
        <v>-18</v>
      </c>
      <c r="AB44" s="1719">
        <f t="shared" si="26"/>
        <v>23.9</v>
      </c>
      <c r="AC44" s="1719">
        <f t="shared" si="26"/>
        <v>-2.4</v>
      </c>
      <c r="AD44" s="1719">
        <f t="shared" si="26"/>
        <v>-0.4</v>
      </c>
      <c r="AE44" s="1719">
        <f t="shared" si="26"/>
        <v>-3.2</v>
      </c>
      <c r="AF44" s="1719">
        <f t="shared" si="26"/>
        <v>3.7</v>
      </c>
      <c r="AG44" s="1719">
        <f t="shared" si="26"/>
        <v>3.3</v>
      </c>
      <c r="AH44" s="1719">
        <f t="shared" si="26"/>
        <v>-0.3</v>
      </c>
      <c r="AI44" s="1719">
        <f t="shared" si="26"/>
        <v>-0.9</v>
      </c>
      <c r="AJ44" s="2048">
        <f t="shared" si="26"/>
        <v>-13.4</v>
      </c>
      <c r="AK44" s="2048">
        <f t="shared" si="26"/>
        <v>0.7</v>
      </c>
      <c r="AL44" s="1740" t="s">
        <v>1081</v>
      </c>
      <c r="AM44" s="1717"/>
    </row>
    <row r="45" spans="1:62">
      <c r="A45" s="1717"/>
      <c r="B45" s="2101"/>
      <c r="C45" s="2059" t="s">
        <v>1082</v>
      </c>
      <c r="D45" s="1728" t="s">
        <v>1083</v>
      </c>
      <c r="E45" s="2168">
        <v>3838.41</v>
      </c>
      <c r="F45" s="2199">
        <v>4447.6899999999996</v>
      </c>
      <c r="G45" s="2199">
        <v>4743.21</v>
      </c>
      <c r="H45" s="2199">
        <v>4718.8599999999997</v>
      </c>
      <c r="I45" s="2199">
        <v>4686.01</v>
      </c>
      <c r="J45" s="2199">
        <v>4734.6499999999996</v>
      </c>
      <c r="K45" s="2199">
        <v>3736.12</v>
      </c>
      <c r="L45" s="2200">
        <v>4216.8999999999996</v>
      </c>
      <c r="M45" s="2200">
        <v>4425.34</v>
      </c>
      <c r="N45" s="2200">
        <v>4258.6899999999996</v>
      </c>
      <c r="O45" s="2200">
        <v>4125.0200000000004</v>
      </c>
      <c r="P45" s="2201">
        <v>3997.14</v>
      </c>
      <c r="Q45" s="2201">
        <v>3812.32</v>
      </c>
      <c r="R45" s="2201">
        <v>3731.37</v>
      </c>
      <c r="S45" s="2201">
        <v>3606.74</v>
      </c>
      <c r="T45" s="2201">
        <v>3488.47</v>
      </c>
      <c r="U45" s="2201">
        <v>3423.07</v>
      </c>
      <c r="V45" s="2201">
        <v>3389.16</v>
      </c>
      <c r="W45" s="2201">
        <v>3190.71</v>
      </c>
      <c r="X45" s="2201">
        <v>3080.74</v>
      </c>
      <c r="Y45" s="2201">
        <v>2918.08</v>
      </c>
      <c r="Z45" s="2201">
        <v>2871.49</v>
      </c>
      <c r="AA45" s="2201">
        <v>2820.59</v>
      </c>
      <c r="AB45" s="2201">
        <v>2768.21</v>
      </c>
      <c r="AC45" s="2201">
        <v>2737.6902</v>
      </c>
      <c r="AD45" s="2201">
        <v>2790.5742</v>
      </c>
      <c r="AE45" s="2201">
        <v>2776.62</v>
      </c>
      <c r="AF45" s="2201">
        <v>2687.61</v>
      </c>
      <c r="AG45" s="2201">
        <v>2620.39</v>
      </c>
      <c r="AH45" s="2201">
        <v>2429.14</v>
      </c>
      <c r="AI45" s="2201">
        <v>2349.8000000000002</v>
      </c>
      <c r="AJ45" s="2171">
        <v>1865.45</v>
      </c>
      <c r="AK45" s="2162">
        <v>1884.34</v>
      </c>
      <c r="AL45" s="2202" t="s">
        <v>1084</v>
      </c>
      <c r="AM45" s="1717" t="s">
        <v>790</v>
      </c>
    </row>
    <row r="46" spans="1:62">
      <c r="A46" s="1717"/>
      <c r="B46" s="2164"/>
      <c r="C46" s="1722"/>
      <c r="D46" s="1726" t="s">
        <v>1038</v>
      </c>
      <c r="E46" s="2047" t="s">
        <v>1033</v>
      </c>
      <c r="F46" s="1719">
        <f t="shared" ref="F46:AK46" si="27">ROUND((F45-E45)/E45*100,1)</f>
        <v>15.9</v>
      </c>
      <c r="G46" s="1719">
        <f t="shared" si="27"/>
        <v>6.6</v>
      </c>
      <c r="H46" s="1719">
        <f t="shared" si="27"/>
        <v>-0.5</v>
      </c>
      <c r="I46" s="1719">
        <f t="shared" si="27"/>
        <v>-0.7</v>
      </c>
      <c r="J46" s="1719">
        <f t="shared" si="27"/>
        <v>1</v>
      </c>
      <c r="K46" s="1719">
        <f t="shared" si="27"/>
        <v>-21.1</v>
      </c>
      <c r="L46" s="1719">
        <f t="shared" si="27"/>
        <v>12.9</v>
      </c>
      <c r="M46" s="1719">
        <f t="shared" si="27"/>
        <v>4.9000000000000004</v>
      </c>
      <c r="N46" s="1719">
        <f t="shared" si="27"/>
        <v>-3.8</v>
      </c>
      <c r="O46" s="1719">
        <f t="shared" si="27"/>
        <v>-3.1</v>
      </c>
      <c r="P46" s="1719">
        <f t="shared" si="27"/>
        <v>-3.1</v>
      </c>
      <c r="Q46" s="1719">
        <f t="shared" si="27"/>
        <v>-4.5999999999999996</v>
      </c>
      <c r="R46" s="1719">
        <f t="shared" si="27"/>
        <v>-2.1</v>
      </c>
      <c r="S46" s="1719">
        <f t="shared" si="27"/>
        <v>-3.3</v>
      </c>
      <c r="T46" s="1719">
        <f t="shared" si="27"/>
        <v>-3.3</v>
      </c>
      <c r="U46" s="1719">
        <f t="shared" si="27"/>
        <v>-1.9</v>
      </c>
      <c r="V46" s="1719">
        <f t="shared" si="27"/>
        <v>-1</v>
      </c>
      <c r="W46" s="1719">
        <f t="shared" si="27"/>
        <v>-5.9</v>
      </c>
      <c r="X46" s="1719">
        <f t="shared" si="27"/>
        <v>-3.4</v>
      </c>
      <c r="Y46" s="1719">
        <f t="shared" si="27"/>
        <v>-5.3</v>
      </c>
      <c r="Z46" s="1719">
        <f t="shared" si="27"/>
        <v>-1.6</v>
      </c>
      <c r="AA46" s="1719">
        <f t="shared" si="27"/>
        <v>-1.8</v>
      </c>
      <c r="AB46" s="1719">
        <f t="shared" si="27"/>
        <v>-1.9</v>
      </c>
      <c r="AC46" s="1719">
        <f t="shared" si="27"/>
        <v>-1.1000000000000001</v>
      </c>
      <c r="AD46" s="1719">
        <f t="shared" si="27"/>
        <v>1.9</v>
      </c>
      <c r="AE46" s="1719">
        <f t="shared" si="27"/>
        <v>-0.5</v>
      </c>
      <c r="AF46" s="1719">
        <f t="shared" si="27"/>
        <v>-3.2</v>
      </c>
      <c r="AG46" s="1719">
        <f t="shared" si="27"/>
        <v>-2.5</v>
      </c>
      <c r="AH46" s="1719">
        <f t="shared" si="27"/>
        <v>-7.3</v>
      </c>
      <c r="AI46" s="1719">
        <f t="shared" si="27"/>
        <v>-3.3</v>
      </c>
      <c r="AJ46" s="2048">
        <f t="shared" si="27"/>
        <v>-20.6</v>
      </c>
      <c r="AK46" s="2048">
        <f t="shared" si="27"/>
        <v>1</v>
      </c>
      <c r="AL46" s="2154" t="s">
        <v>339</v>
      </c>
      <c r="AM46" s="1717"/>
    </row>
    <row r="47" spans="1:62">
      <c r="A47" s="1717"/>
      <c r="B47" s="2101" t="s">
        <v>1237</v>
      </c>
      <c r="C47" s="2130" t="s">
        <v>1238</v>
      </c>
      <c r="D47" s="1727" t="s">
        <v>1083</v>
      </c>
      <c r="E47" s="2203">
        <v>51305.978479999998</v>
      </c>
      <c r="F47" s="2158">
        <v>57067.131139999998</v>
      </c>
      <c r="G47" s="2158">
        <v>57899.718399999998</v>
      </c>
      <c r="H47" s="2158">
        <v>59120.502009999997</v>
      </c>
      <c r="I47" s="2158">
        <v>52009.217859999997</v>
      </c>
      <c r="J47" s="2158">
        <v>50441.609179999999</v>
      </c>
      <c r="K47" s="2158">
        <v>33113.761270000003</v>
      </c>
      <c r="L47" s="2159">
        <v>45338.332029999998</v>
      </c>
      <c r="M47" s="2159">
        <v>51729.740619999997</v>
      </c>
      <c r="N47" s="2159">
        <v>49845.406329999998</v>
      </c>
      <c r="O47" s="2159">
        <v>44064.011299999998</v>
      </c>
      <c r="P47" s="1741">
        <v>44874.864419999998</v>
      </c>
      <c r="Q47" s="2159">
        <v>43506.613369999999</v>
      </c>
      <c r="R47" s="2159">
        <v>46571.285860000004</v>
      </c>
      <c r="S47" s="2160">
        <v>47313.851730000002</v>
      </c>
      <c r="T47" s="2160">
        <v>54021.188909999997</v>
      </c>
      <c r="U47" s="2160">
        <v>57828.342550000001</v>
      </c>
      <c r="V47" s="2160">
        <v>64091.131569999998</v>
      </c>
      <c r="W47" s="2160">
        <v>69887.070240000001</v>
      </c>
      <c r="X47" s="2160">
        <v>69189.371069999994</v>
      </c>
      <c r="Y47" s="2160">
        <v>48320.868139999999</v>
      </c>
      <c r="Z47" s="2160">
        <v>58433.034529999997</v>
      </c>
      <c r="AA47" s="2160">
        <v>61324.196400000001</v>
      </c>
      <c r="AB47" s="1742">
        <v>57283.505089999999</v>
      </c>
      <c r="AC47" s="2160">
        <v>59242.263379999997</v>
      </c>
      <c r="AD47" s="1742">
        <v>61713.096299999997</v>
      </c>
      <c r="AE47" s="2160">
        <v>62203.708019999998</v>
      </c>
      <c r="AF47" s="2160">
        <v>56557.478660000001</v>
      </c>
      <c r="AG47" s="2201">
        <v>62396.897199999999</v>
      </c>
      <c r="AH47" s="2201">
        <v>64831.349240000003</v>
      </c>
      <c r="AI47" s="2201">
        <v>61338.951000000001</v>
      </c>
      <c r="AJ47" s="2171">
        <v>54229.21</v>
      </c>
      <c r="AK47" s="2172">
        <v>65730.89</v>
      </c>
      <c r="AL47" s="2204" t="s">
        <v>1085</v>
      </c>
      <c r="AM47" s="2021" t="s">
        <v>1204</v>
      </c>
    </row>
    <row r="48" spans="1:62">
      <c r="A48" s="1717"/>
      <c r="B48" s="2101"/>
      <c r="C48" s="2198"/>
      <c r="D48" s="1726" t="s">
        <v>1038</v>
      </c>
      <c r="E48" s="2047" t="s">
        <v>1033</v>
      </c>
      <c r="F48" s="2152">
        <v>11.2</v>
      </c>
      <c r="G48" s="1719">
        <f t="shared" ref="G48:AK48" si="28">ROUND((G47-F47)/F47*100,1)</f>
        <v>1.5</v>
      </c>
      <c r="H48" s="1719">
        <f t="shared" si="28"/>
        <v>2.1</v>
      </c>
      <c r="I48" s="1719">
        <f t="shared" si="28"/>
        <v>-12</v>
      </c>
      <c r="J48" s="1719">
        <f t="shared" si="28"/>
        <v>-3</v>
      </c>
      <c r="K48" s="1719">
        <f t="shared" si="28"/>
        <v>-34.4</v>
      </c>
      <c r="L48" s="1719">
        <f t="shared" si="28"/>
        <v>36.9</v>
      </c>
      <c r="M48" s="1719">
        <f t="shared" si="28"/>
        <v>14.1</v>
      </c>
      <c r="N48" s="1719">
        <f t="shared" si="28"/>
        <v>-3.6</v>
      </c>
      <c r="O48" s="1719">
        <f t="shared" si="28"/>
        <v>-11.6</v>
      </c>
      <c r="P48" s="1719">
        <f t="shared" si="28"/>
        <v>1.8</v>
      </c>
      <c r="Q48" s="1719">
        <f t="shared" si="28"/>
        <v>-3</v>
      </c>
      <c r="R48" s="1719">
        <f t="shared" si="28"/>
        <v>7</v>
      </c>
      <c r="S48" s="1719">
        <f t="shared" si="28"/>
        <v>1.6</v>
      </c>
      <c r="T48" s="1719">
        <f t="shared" si="28"/>
        <v>14.2</v>
      </c>
      <c r="U48" s="1719">
        <f t="shared" si="28"/>
        <v>7</v>
      </c>
      <c r="V48" s="1719">
        <f t="shared" si="28"/>
        <v>10.8</v>
      </c>
      <c r="W48" s="1719">
        <f t="shared" si="28"/>
        <v>9</v>
      </c>
      <c r="X48" s="1719">
        <f t="shared" si="28"/>
        <v>-1</v>
      </c>
      <c r="Y48" s="1719">
        <f t="shared" si="28"/>
        <v>-30.2</v>
      </c>
      <c r="Z48" s="1719">
        <f t="shared" si="28"/>
        <v>20.9</v>
      </c>
      <c r="AA48" s="1719">
        <f t="shared" si="28"/>
        <v>4.9000000000000004</v>
      </c>
      <c r="AB48" s="1719">
        <f t="shared" si="28"/>
        <v>-6.6</v>
      </c>
      <c r="AC48" s="1719">
        <f t="shared" si="28"/>
        <v>3.4</v>
      </c>
      <c r="AD48" s="1719">
        <f t="shared" si="28"/>
        <v>4.2</v>
      </c>
      <c r="AE48" s="1719">
        <f t="shared" si="28"/>
        <v>0.8</v>
      </c>
      <c r="AF48" s="1719">
        <f t="shared" si="28"/>
        <v>-9.1</v>
      </c>
      <c r="AG48" s="1719">
        <f t="shared" si="28"/>
        <v>10.3</v>
      </c>
      <c r="AH48" s="1719">
        <f t="shared" si="28"/>
        <v>3.9</v>
      </c>
      <c r="AI48" s="1719">
        <f t="shared" si="28"/>
        <v>-5.4</v>
      </c>
      <c r="AJ48" s="2048">
        <f t="shared" si="28"/>
        <v>-11.6</v>
      </c>
      <c r="AK48" s="2048">
        <f t="shared" si="28"/>
        <v>21.2</v>
      </c>
      <c r="AL48" s="2112" t="s">
        <v>339</v>
      </c>
      <c r="AM48" s="2021"/>
      <c r="AN48" s="57" t="s">
        <v>548</v>
      </c>
      <c r="AY48" s="57" t="s">
        <v>548</v>
      </c>
      <c r="AZ48" s="57" t="s">
        <v>548</v>
      </c>
      <c r="BA48" s="57" t="s">
        <v>548</v>
      </c>
      <c r="BB48" s="57" t="s">
        <v>548</v>
      </c>
      <c r="BC48" s="57" t="s">
        <v>548</v>
      </c>
      <c r="BD48" s="57" t="s">
        <v>548</v>
      </c>
      <c r="BE48" s="57" t="s">
        <v>548</v>
      </c>
      <c r="BF48" s="57" t="s">
        <v>548</v>
      </c>
      <c r="BG48" s="57" t="s">
        <v>548</v>
      </c>
      <c r="BH48" s="57" t="s">
        <v>548</v>
      </c>
      <c r="BI48" s="57" t="s">
        <v>548</v>
      </c>
      <c r="BJ48" s="57" t="s">
        <v>548</v>
      </c>
    </row>
    <row r="49" spans="1:39">
      <c r="A49" s="1717"/>
      <c r="B49" s="2101" t="s">
        <v>1239</v>
      </c>
      <c r="C49" s="2113" t="s">
        <v>1240</v>
      </c>
      <c r="D49" s="1728" t="s">
        <v>1083</v>
      </c>
      <c r="E49" s="2168">
        <v>29365.26179</v>
      </c>
      <c r="F49" s="2199">
        <v>31861.486440000001</v>
      </c>
      <c r="G49" s="2199">
        <v>31100.659</v>
      </c>
      <c r="H49" s="2199">
        <v>29232.537660000002</v>
      </c>
      <c r="I49" s="2199">
        <v>26445.870940000001</v>
      </c>
      <c r="J49" s="2199">
        <v>28033.057209999999</v>
      </c>
      <c r="K49" s="2199">
        <v>18065.047999999999</v>
      </c>
      <c r="L49" s="2200">
        <v>28063.200819999998</v>
      </c>
      <c r="M49" s="2200">
        <v>29839.509480000001</v>
      </c>
      <c r="N49" s="2200">
        <v>26776.77707</v>
      </c>
      <c r="O49" s="2200">
        <v>23384.84952</v>
      </c>
      <c r="P49" s="2200">
        <v>24027.724730000002</v>
      </c>
      <c r="Q49" s="2200">
        <v>24263.218499999999</v>
      </c>
      <c r="R49" s="2200">
        <v>24292.469870000001</v>
      </c>
      <c r="S49" s="2205">
        <v>23976.962100000001</v>
      </c>
      <c r="T49" s="2205">
        <v>26020.363290000001</v>
      </c>
      <c r="U49" s="2205">
        <v>29082.261719999999</v>
      </c>
      <c r="V49" s="2205">
        <v>32517.229050000002</v>
      </c>
      <c r="W49" s="2205">
        <v>36206.480000000003</v>
      </c>
      <c r="X49" s="2205">
        <v>39585.168619999997</v>
      </c>
      <c r="Y49" s="2205">
        <v>27694.946540000001</v>
      </c>
      <c r="Z49" s="2205">
        <v>30504.188480000001</v>
      </c>
      <c r="AA49" s="2205">
        <v>35238.928260000001</v>
      </c>
      <c r="AB49" s="1743">
        <v>34656.544580000002</v>
      </c>
      <c r="AC49" s="2205">
        <v>39093.863859999998</v>
      </c>
      <c r="AD49" s="1743">
        <v>42232.522279999997</v>
      </c>
      <c r="AE49" s="2160">
        <v>41374.90264</v>
      </c>
      <c r="AF49" s="2160">
        <v>35470.237809999999</v>
      </c>
      <c r="AG49" s="2201">
        <v>40067.268839999997</v>
      </c>
      <c r="AH49" s="2201">
        <v>42502.624049999999</v>
      </c>
      <c r="AI49" s="2201">
        <v>40805.380140000001</v>
      </c>
      <c r="AJ49" s="2161">
        <v>36235.589999999997</v>
      </c>
      <c r="AK49" s="2162">
        <v>44260.36</v>
      </c>
      <c r="AL49" s="2112"/>
      <c r="AM49" s="2021" t="s">
        <v>1204</v>
      </c>
    </row>
    <row r="50" spans="1:39">
      <c r="A50" s="1717"/>
      <c r="B50" s="2101"/>
      <c r="C50" s="2206"/>
      <c r="D50" s="2131" t="s">
        <v>1038</v>
      </c>
      <c r="E50" s="2047" t="s">
        <v>1033</v>
      </c>
      <c r="F50" s="2082">
        <v>8.5</v>
      </c>
      <c r="G50" s="1719">
        <f t="shared" ref="G50:AK50" si="29">ROUND((G49-F49)/F49*100,1)</f>
        <v>-2.4</v>
      </c>
      <c r="H50" s="1719">
        <f t="shared" si="29"/>
        <v>-6</v>
      </c>
      <c r="I50" s="1719">
        <f t="shared" si="29"/>
        <v>-9.5</v>
      </c>
      <c r="J50" s="1719">
        <f t="shared" si="29"/>
        <v>6</v>
      </c>
      <c r="K50" s="1719">
        <f t="shared" si="29"/>
        <v>-35.6</v>
      </c>
      <c r="L50" s="1719">
        <f t="shared" si="29"/>
        <v>55.3</v>
      </c>
      <c r="M50" s="1719">
        <f t="shared" si="29"/>
        <v>6.3</v>
      </c>
      <c r="N50" s="1719">
        <f t="shared" si="29"/>
        <v>-10.3</v>
      </c>
      <c r="O50" s="1719">
        <f t="shared" si="29"/>
        <v>-12.7</v>
      </c>
      <c r="P50" s="1719">
        <f t="shared" si="29"/>
        <v>2.7</v>
      </c>
      <c r="Q50" s="1719">
        <f t="shared" si="29"/>
        <v>1</v>
      </c>
      <c r="R50" s="1719">
        <f t="shared" si="29"/>
        <v>0.1</v>
      </c>
      <c r="S50" s="1719">
        <f t="shared" si="29"/>
        <v>-1.3</v>
      </c>
      <c r="T50" s="1719">
        <f t="shared" si="29"/>
        <v>8.5</v>
      </c>
      <c r="U50" s="1719">
        <f t="shared" si="29"/>
        <v>11.8</v>
      </c>
      <c r="V50" s="1719">
        <f t="shared" si="29"/>
        <v>11.8</v>
      </c>
      <c r="W50" s="1719">
        <f t="shared" si="29"/>
        <v>11.3</v>
      </c>
      <c r="X50" s="1719">
        <f t="shared" si="29"/>
        <v>9.3000000000000007</v>
      </c>
      <c r="Y50" s="1719">
        <f t="shared" si="29"/>
        <v>-30</v>
      </c>
      <c r="Z50" s="1719">
        <f t="shared" si="29"/>
        <v>10.1</v>
      </c>
      <c r="AA50" s="1719">
        <f t="shared" si="29"/>
        <v>15.5</v>
      </c>
      <c r="AB50" s="1719">
        <f t="shared" si="29"/>
        <v>-1.7</v>
      </c>
      <c r="AC50" s="1719">
        <f t="shared" si="29"/>
        <v>12.8</v>
      </c>
      <c r="AD50" s="1719">
        <f t="shared" si="29"/>
        <v>8</v>
      </c>
      <c r="AE50" s="1719">
        <f t="shared" si="29"/>
        <v>-2</v>
      </c>
      <c r="AF50" s="1719">
        <f t="shared" si="29"/>
        <v>-14.3</v>
      </c>
      <c r="AG50" s="1719">
        <f t="shared" si="29"/>
        <v>13</v>
      </c>
      <c r="AH50" s="1719">
        <f t="shared" si="29"/>
        <v>6.1</v>
      </c>
      <c r="AI50" s="1719">
        <f t="shared" si="29"/>
        <v>-4</v>
      </c>
      <c r="AJ50" s="2048">
        <f t="shared" si="29"/>
        <v>-11.2</v>
      </c>
      <c r="AK50" s="2048">
        <f t="shared" si="29"/>
        <v>22.1</v>
      </c>
      <c r="AL50" s="2207"/>
      <c r="AM50" s="1717"/>
    </row>
    <row r="51" spans="1:39" ht="21.75" thickBot="1">
      <c r="A51" s="1717"/>
      <c r="B51" s="2208" t="s">
        <v>1241</v>
      </c>
      <c r="C51" s="2209" t="s">
        <v>1242</v>
      </c>
      <c r="D51" s="2210" t="s">
        <v>1243</v>
      </c>
      <c r="E51" s="2211">
        <v>137.96</v>
      </c>
      <c r="F51" s="2212">
        <v>144.81</v>
      </c>
      <c r="G51" s="2212">
        <v>134.54</v>
      </c>
      <c r="H51" s="2212">
        <v>126.65</v>
      </c>
      <c r="I51" s="2212">
        <v>111.1833333</v>
      </c>
      <c r="J51" s="2212">
        <v>102.2308333</v>
      </c>
      <c r="K51" s="2212">
        <v>94.063333330000006</v>
      </c>
      <c r="L51" s="2212">
        <v>108.79166669999999</v>
      </c>
      <c r="M51" s="2212">
        <v>120.9975</v>
      </c>
      <c r="N51" s="2212">
        <v>130.89916669999999</v>
      </c>
      <c r="O51" s="2212">
        <v>113.9066667</v>
      </c>
      <c r="P51" s="2191">
        <v>107.7675</v>
      </c>
      <c r="Q51" s="2191">
        <v>121.5325</v>
      </c>
      <c r="R51" s="2191">
        <v>125.3108333</v>
      </c>
      <c r="S51" s="2191">
        <v>115.9325</v>
      </c>
      <c r="T51" s="2191">
        <v>108.175</v>
      </c>
      <c r="U51" s="2191">
        <v>110.1566667</v>
      </c>
      <c r="V51" s="2191">
        <v>116.3058333</v>
      </c>
      <c r="W51" s="2191">
        <v>117.7583333</v>
      </c>
      <c r="X51" s="2191">
        <v>103.3666667</v>
      </c>
      <c r="Y51" s="2191">
        <v>93.53833333</v>
      </c>
      <c r="Z51" s="2191">
        <v>87.777500000000003</v>
      </c>
      <c r="AA51" s="2191">
        <v>79.810833329999994</v>
      </c>
      <c r="AB51" s="2191">
        <v>79.807500000000005</v>
      </c>
      <c r="AC51" s="2191">
        <v>97.626666670000006</v>
      </c>
      <c r="AD51" s="2191">
        <v>105.8491667</v>
      </c>
      <c r="AE51" s="2213">
        <v>121.03</v>
      </c>
      <c r="AF51" s="2213">
        <v>108.83499999999999</v>
      </c>
      <c r="AG51" s="2213">
        <v>112.155</v>
      </c>
      <c r="AH51" s="2213">
        <v>110.3883333</v>
      </c>
      <c r="AI51" s="2213">
        <v>109.0108333</v>
      </c>
      <c r="AJ51" s="2214">
        <v>106.73</v>
      </c>
      <c r="AK51" s="2215">
        <v>109.89</v>
      </c>
      <c r="AL51" s="2216" t="s">
        <v>1244</v>
      </c>
      <c r="AM51" s="1717"/>
    </row>
    <row r="52" spans="1:39" ht="14.25" hidden="1" customHeight="1">
      <c r="A52" s="1717"/>
      <c r="B52" s="2217" t="s">
        <v>1245</v>
      </c>
      <c r="C52" s="2218" t="s">
        <v>1246</v>
      </c>
      <c r="D52" s="2219" t="s">
        <v>1218</v>
      </c>
      <c r="E52" s="2220"/>
      <c r="F52" s="2190">
        <v>4.25</v>
      </c>
      <c r="G52" s="2190" t="s">
        <v>1247</v>
      </c>
      <c r="H52" s="2190" t="s">
        <v>1248</v>
      </c>
      <c r="I52" s="2190" t="s">
        <v>1249</v>
      </c>
      <c r="J52" s="2190">
        <v>1.75</v>
      </c>
      <c r="K52" s="2190" t="s">
        <v>1250</v>
      </c>
      <c r="L52" s="2190">
        <v>0.5</v>
      </c>
      <c r="M52" s="2190">
        <v>0.5</v>
      </c>
      <c r="N52" s="2190">
        <v>0.5</v>
      </c>
      <c r="O52" s="2190">
        <v>0.5</v>
      </c>
      <c r="P52" s="2190">
        <v>0.5</v>
      </c>
      <c r="Q52" s="2190" t="s">
        <v>1251</v>
      </c>
      <c r="R52" s="2190">
        <v>0.1</v>
      </c>
      <c r="S52" s="1731"/>
      <c r="T52" s="1731"/>
      <c r="U52" s="1731"/>
      <c r="V52" s="1731"/>
      <c r="W52" s="1731"/>
      <c r="X52" s="1731"/>
      <c r="Y52" s="1731"/>
      <c r="Z52" s="1731"/>
      <c r="AA52" s="1731"/>
      <c r="AB52" s="1731"/>
      <c r="AC52" s="1731"/>
      <c r="AD52" s="1731"/>
      <c r="AE52" s="1731"/>
      <c r="AF52" s="1731"/>
      <c r="AG52" s="1731"/>
      <c r="AH52" s="1731"/>
      <c r="AI52" s="2072"/>
      <c r="AJ52" s="1101"/>
      <c r="AK52" s="2221"/>
      <c r="AL52" s="2222" t="s">
        <v>1252</v>
      </c>
      <c r="AM52" s="1717"/>
    </row>
    <row r="53" spans="1:39" ht="14.25" hidden="1" customHeight="1">
      <c r="A53" s="1717"/>
      <c r="B53" s="2217" t="s">
        <v>1253</v>
      </c>
      <c r="C53" s="2015"/>
      <c r="D53" s="2223" t="s">
        <v>1254</v>
      </c>
      <c r="E53" s="2220"/>
      <c r="F53" s="2190" t="s">
        <v>1255</v>
      </c>
      <c r="G53" s="2190" t="s">
        <v>1256</v>
      </c>
      <c r="H53" s="2190" t="s">
        <v>1257</v>
      </c>
      <c r="I53" s="2190" t="s">
        <v>1258</v>
      </c>
      <c r="J53" s="2190"/>
      <c r="K53" s="2190" t="s">
        <v>1259</v>
      </c>
      <c r="L53" s="2190"/>
      <c r="M53" s="2190"/>
      <c r="N53" s="2190"/>
      <c r="O53" s="2190"/>
      <c r="P53" s="2190"/>
      <c r="Q53" s="2190" t="s">
        <v>1260</v>
      </c>
      <c r="R53" s="2190"/>
      <c r="S53" s="1731"/>
      <c r="T53" s="1731"/>
      <c r="U53" s="1731"/>
      <c r="V53" s="1731"/>
      <c r="W53" s="1731"/>
      <c r="X53" s="1731"/>
      <c r="Y53" s="1731"/>
      <c r="Z53" s="1731"/>
      <c r="AA53" s="1731"/>
      <c r="AB53" s="1731"/>
      <c r="AC53" s="1731"/>
      <c r="AD53" s="1731"/>
      <c r="AE53" s="1731"/>
      <c r="AF53" s="1731"/>
      <c r="AG53" s="1731"/>
      <c r="AH53" s="1731"/>
      <c r="AI53" s="2072"/>
      <c r="AJ53" s="1101"/>
      <c r="AK53" s="2221"/>
      <c r="AL53" s="2224" t="s">
        <v>1261</v>
      </c>
      <c r="AM53" s="1717"/>
    </row>
    <row r="54" spans="1:39" ht="14.25" hidden="1" customHeight="1">
      <c r="A54" s="1717"/>
      <c r="B54" s="2217" t="s">
        <v>1262</v>
      </c>
      <c r="C54" s="2015"/>
      <c r="D54" s="2225"/>
      <c r="E54" s="2220"/>
      <c r="F54" s="2190" t="s">
        <v>1263</v>
      </c>
      <c r="G54" s="2190" t="s">
        <v>1264</v>
      </c>
      <c r="H54" s="2190"/>
      <c r="I54" s="2190"/>
      <c r="J54" s="2190"/>
      <c r="K54" s="2190"/>
      <c r="L54" s="2190"/>
      <c r="M54" s="2190"/>
      <c r="N54" s="2190"/>
      <c r="O54" s="2190"/>
      <c r="P54" s="2190"/>
      <c r="Q54" s="2190" t="s">
        <v>1265</v>
      </c>
      <c r="R54" s="2190"/>
      <c r="S54" s="1731"/>
      <c r="T54" s="1731"/>
      <c r="U54" s="1731"/>
      <c r="V54" s="1731"/>
      <c r="W54" s="1731"/>
      <c r="X54" s="1731"/>
      <c r="Y54" s="1731"/>
      <c r="Z54" s="1731"/>
      <c r="AA54" s="1731"/>
      <c r="AB54" s="1731"/>
      <c r="AC54" s="1731"/>
      <c r="AD54" s="1731"/>
      <c r="AE54" s="1731"/>
      <c r="AF54" s="1731"/>
      <c r="AG54" s="1731"/>
      <c r="AH54" s="1731"/>
      <c r="AI54" s="2072"/>
      <c r="AJ54" s="1101"/>
      <c r="AK54" s="2221"/>
      <c r="AL54" s="2226"/>
      <c r="AM54" s="1717"/>
    </row>
    <row r="55" spans="1:39">
      <c r="A55" s="1717"/>
      <c r="B55" s="2227" t="s">
        <v>1266</v>
      </c>
      <c r="C55" s="2228" t="s">
        <v>1267</v>
      </c>
      <c r="D55" s="2229" t="s">
        <v>1268</v>
      </c>
      <c r="E55" s="2230">
        <v>5380.5680000000002</v>
      </c>
      <c r="F55" s="2231">
        <v>5405.04</v>
      </c>
      <c r="G55" s="2231">
        <v>5436.1049999999996</v>
      </c>
      <c r="H55" s="2231">
        <v>5466.0590000000002</v>
      </c>
      <c r="I55" s="2231">
        <v>5492.9790000000003</v>
      </c>
      <c r="J55" s="2231">
        <v>5520.3969999999999</v>
      </c>
      <c r="K55" s="2231">
        <v>5401.8770000000004</v>
      </c>
      <c r="L55" s="2231">
        <v>5416.7470000000003</v>
      </c>
      <c r="M55" s="2231">
        <v>5442.1310000000003</v>
      </c>
      <c r="N55" s="2231">
        <v>5470.1689999999999</v>
      </c>
      <c r="O55" s="2231">
        <v>5549.3450000000003</v>
      </c>
      <c r="P55" s="2231">
        <v>5550.5739999999996</v>
      </c>
      <c r="Q55" s="2231">
        <v>5568.3050000000003</v>
      </c>
      <c r="R55" s="2231">
        <v>5580.8580000000002</v>
      </c>
      <c r="S55" s="2231">
        <v>5588.268</v>
      </c>
      <c r="T55" s="2231">
        <v>5591.8810000000003</v>
      </c>
      <c r="U55" s="2231">
        <v>5590.6009999999997</v>
      </c>
      <c r="V55" s="2231">
        <v>5592.9390000000003</v>
      </c>
      <c r="W55" s="2231">
        <v>5594.2489999999998</v>
      </c>
      <c r="X55" s="2231">
        <v>5596.4489999999996</v>
      </c>
      <c r="Y55" s="2231">
        <v>5599.3590000000004</v>
      </c>
      <c r="Z55" s="2231">
        <v>5588.1329999999998</v>
      </c>
      <c r="AA55" s="2231">
        <v>5584.2849999999999</v>
      </c>
      <c r="AB55" s="2231">
        <v>5575.598</v>
      </c>
      <c r="AC55" s="2231">
        <v>5563.5479999999998</v>
      </c>
      <c r="AD55" s="2231">
        <v>5550.223</v>
      </c>
      <c r="AE55" s="2201">
        <v>5534.8</v>
      </c>
      <c r="AF55" s="2232">
        <v>5525.8069999999998</v>
      </c>
      <c r="AG55" s="2232">
        <v>5513.4719999999998</v>
      </c>
      <c r="AH55" s="2232">
        <v>5499.1210000000001</v>
      </c>
      <c r="AI55" s="2232">
        <v>5484.4849999999997</v>
      </c>
      <c r="AJ55" s="2232">
        <v>5465.0020000000004</v>
      </c>
      <c r="AK55" s="2232">
        <v>5432.5770000000002</v>
      </c>
      <c r="AL55" s="2233" t="s">
        <v>1269</v>
      </c>
      <c r="AM55" s="1717"/>
    </row>
    <row r="56" spans="1:39">
      <c r="A56" s="1717"/>
      <c r="B56" s="2234" t="s">
        <v>1270</v>
      </c>
      <c r="C56" s="2235"/>
      <c r="D56" s="2181" t="s">
        <v>1032</v>
      </c>
      <c r="E56" s="2047" t="s">
        <v>1033</v>
      </c>
      <c r="F56" s="2236">
        <f>ROUND((F55-E55)/E55*100,2)</f>
        <v>0.45</v>
      </c>
      <c r="G56" s="2236">
        <f t="shared" ref="G56:AK56" si="30">ROUND((G55-F55)/F55*100,2)</f>
        <v>0.56999999999999995</v>
      </c>
      <c r="H56" s="2236">
        <f t="shared" si="30"/>
        <v>0.55000000000000004</v>
      </c>
      <c r="I56" s="2236">
        <f t="shared" si="30"/>
        <v>0.49</v>
      </c>
      <c r="J56" s="2236">
        <f t="shared" si="30"/>
        <v>0.5</v>
      </c>
      <c r="K56" s="2236">
        <f t="shared" si="30"/>
        <v>-2.15</v>
      </c>
      <c r="L56" s="2236">
        <f t="shared" si="30"/>
        <v>0.28000000000000003</v>
      </c>
      <c r="M56" s="2236">
        <f t="shared" si="30"/>
        <v>0.47</v>
      </c>
      <c r="N56" s="2236">
        <f t="shared" si="30"/>
        <v>0.52</v>
      </c>
      <c r="O56" s="2236">
        <f t="shared" si="30"/>
        <v>1.45</v>
      </c>
      <c r="P56" s="2236">
        <f t="shared" si="30"/>
        <v>0.02</v>
      </c>
      <c r="Q56" s="2236">
        <f t="shared" si="30"/>
        <v>0.32</v>
      </c>
      <c r="R56" s="2236">
        <f t="shared" si="30"/>
        <v>0.23</v>
      </c>
      <c r="S56" s="2236">
        <f t="shared" si="30"/>
        <v>0.13</v>
      </c>
      <c r="T56" s="2236">
        <f t="shared" si="30"/>
        <v>0.06</v>
      </c>
      <c r="U56" s="2236">
        <f t="shared" si="30"/>
        <v>-0.02</v>
      </c>
      <c r="V56" s="2236">
        <f t="shared" si="30"/>
        <v>0.04</v>
      </c>
      <c r="W56" s="2236">
        <f t="shared" si="30"/>
        <v>0.02</v>
      </c>
      <c r="X56" s="2236">
        <f t="shared" si="30"/>
        <v>0.04</v>
      </c>
      <c r="Y56" s="2236">
        <f t="shared" si="30"/>
        <v>0.05</v>
      </c>
      <c r="Z56" s="2236">
        <f t="shared" si="30"/>
        <v>-0.2</v>
      </c>
      <c r="AA56" s="2236">
        <f t="shared" si="30"/>
        <v>-7.0000000000000007E-2</v>
      </c>
      <c r="AB56" s="2236">
        <f t="shared" si="30"/>
        <v>-0.16</v>
      </c>
      <c r="AC56" s="2236">
        <f t="shared" si="30"/>
        <v>-0.22</v>
      </c>
      <c r="AD56" s="2236">
        <f t="shared" si="30"/>
        <v>-0.24</v>
      </c>
      <c r="AE56" s="2236">
        <f t="shared" si="30"/>
        <v>-0.28000000000000003</v>
      </c>
      <c r="AF56" s="2236">
        <f t="shared" si="30"/>
        <v>-0.16</v>
      </c>
      <c r="AG56" s="2236">
        <f t="shared" si="30"/>
        <v>-0.22</v>
      </c>
      <c r="AH56" s="2236">
        <f t="shared" si="30"/>
        <v>-0.26</v>
      </c>
      <c r="AI56" s="2237">
        <f t="shared" si="30"/>
        <v>-0.27</v>
      </c>
      <c r="AJ56" s="2238">
        <f t="shared" si="30"/>
        <v>-0.36</v>
      </c>
      <c r="AK56" s="2238">
        <f t="shared" si="30"/>
        <v>-0.59</v>
      </c>
      <c r="AL56" s="2224" t="s">
        <v>1271</v>
      </c>
      <c r="AM56" s="1717" t="s">
        <v>790</v>
      </c>
    </row>
    <row r="57" spans="1:39">
      <c r="A57" s="1717"/>
      <c r="B57" s="2234" t="s">
        <v>1272</v>
      </c>
      <c r="C57" s="2239" t="s">
        <v>1273</v>
      </c>
      <c r="D57" s="2240" t="s">
        <v>1274</v>
      </c>
      <c r="E57" s="2241">
        <f>E116/1000</f>
        <v>2314.4490000000001</v>
      </c>
      <c r="F57" s="2242">
        <f t="shared" ref="F57:AH57" si="31">F116/1000</f>
        <v>2336.7620000000002</v>
      </c>
      <c r="G57" s="2242">
        <f t="shared" si="31"/>
        <v>2367.8200000000002</v>
      </c>
      <c r="H57" s="2242">
        <f t="shared" si="31"/>
        <v>2390.8980000000001</v>
      </c>
      <c r="I57" s="2242">
        <f t="shared" si="31"/>
        <v>2413.913</v>
      </c>
      <c r="J57" s="2242">
        <f t="shared" si="31"/>
        <v>2399.0529999999999</v>
      </c>
      <c r="K57" s="2242">
        <f t="shared" si="31"/>
        <v>2427.9070000000002</v>
      </c>
      <c r="L57" s="2242">
        <f t="shared" si="31"/>
        <v>2404.694</v>
      </c>
      <c r="M57" s="2242">
        <f t="shared" si="31"/>
        <v>2383.6970000000001</v>
      </c>
      <c r="N57" s="2242">
        <f t="shared" si="31"/>
        <v>2333.8069999999998</v>
      </c>
      <c r="O57" s="2242">
        <f t="shared" si="31"/>
        <v>2351.6410000000001</v>
      </c>
      <c r="P57" s="2242">
        <f t="shared" si="31"/>
        <v>2409.9609999999998</v>
      </c>
      <c r="Q57" s="2242">
        <f t="shared" si="31"/>
        <v>2416.694</v>
      </c>
      <c r="R57" s="2242">
        <f t="shared" si="31"/>
        <v>2403.5349999999999</v>
      </c>
      <c r="S57" s="2242">
        <f t="shared" si="31"/>
        <v>2390.4940000000001</v>
      </c>
      <c r="T57" s="2242">
        <f t="shared" si="31"/>
        <v>2387.6439999999998</v>
      </c>
      <c r="U57" s="2242">
        <f t="shared" si="31"/>
        <v>2436.6280000000002</v>
      </c>
      <c r="V57" s="2242">
        <f t="shared" si="31"/>
        <v>2665.6840000000002</v>
      </c>
      <c r="W57" s="2242">
        <f t="shared" si="31"/>
        <v>2690.087</v>
      </c>
      <c r="X57" s="2170">
        <f t="shared" si="31"/>
        <v>2738.7170000000001</v>
      </c>
      <c r="Y57" s="2170">
        <f t="shared" si="31"/>
        <v>2769.1570000000002</v>
      </c>
      <c r="Z57" s="2170">
        <f t="shared" si="31"/>
        <v>2701.442</v>
      </c>
      <c r="AA57" s="2170">
        <f t="shared" si="31"/>
        <v>2713.5610000000001</v>
      </c>
      <c r="AB57" s="2170">
        <f t="shared" si="31"/>
        <v>2712.4769999999999</v>
      </c>
      <c r="AC57" s="2170">
        <f t="shared" si="31"/>
        <v>2728.67</v>
      </c>
      <c r="AD57" s="2170">
        <f t="shared" si="31"/>
        <v>2741.3649999999998</v>
      </c>
      <c r="AE57" s="2170">
        <f t="shared" si="31"/>
        <v>2673.6120000000001</v>
      </c>
      <c r="AF57" s="2170">
        <f t="shared" si="31"/>
        <v>2686.8580000000002</v>
      </c>
      <c r="AG57" s="2170">
        <f t="shared" si="31"/>
        <v>2672.2379999999998</v>
      </c>
      <c r="AH57" s="2170">
        <f t="shared" si="31"/>
        <v>2680.2620000000002</v>
      </c>
      <c r="AI57" s="2243">
        <v>2407.2640000000001</v>
      </c>
      <c r="AJ57" s="2244" t="s">
        <v>1175</v>
      </c>
      <c r="AK57" s="2245" t="s">
        <v>1175</v>
      </c>
      <c r="AL57" s="2246" t="s">
        <v>1275</v>
      </c>
      <c r="AM57" s="1717"/>
    </row>
    <row r="58" spans="1:39">
      <c r="A58" s="1717"/>
      <c r="B58" s="2234" t="s">
        <v>1276</v>
      </c>
      <c r="C58" s="2059" t="s">
        <v>1277</v>
      </c>
      <c r="D58" s="2131" t="s">
        <v>1032</v>
      </c>
      <c r="E58" s="2247" t="s">
        <v>1033</v>
      </c>
      <c r="F58" s="2236">
        <f t="shared" ref="F58:AI58" si="32">ROUND((F57-E57)/E57*100,2)</f>
        <v>0.96</v>
      </c>
      <c r="G58" s="2236">
        <f t="shared" si="32"/>
        <v>1.33</v>
      </c>
      <c r="H58" s="2236">
        <f t="shared" si="32"/>
        <v>0.97</v>
      </c>
      <c r="I58" s="2236">
        <f t="shared" si="32"/>
        <v>0.96</v>
      </c>
      <c r="J58" s="2236">
        <f t="shared" si="32"/>
        <v>-0.62</v>
      </c>
      <c r="K58" s="2236">
        <f t="shared" si="32"/>
        <v>1.2</v>
      </c>
      <c r="L58" s="2248">
        <f t="shared" si="32"/>
        <v>-0.96</v>
      </c>
      <c r="M58" s="2248">
        <f t="shared" si="32"/>
        <v>-0.87</v>
      </c>
      <c r="N58" s="2248">
        <f t="shared" si="32"/>
        <v>-2.09</v>
      </c>
      <c r="O58" s="2248">
        <f t="shared" si="32"/>
        <v>0.76</v>
      </c>
      <c r="P58" s="2248">
        <f t="shared" si="32"/>
        <v>2.48</v>
      </c>
      <c r="Q58" s="2248">
        <f t="shared" si="32"/>
        <v>0.28000000000000003</v>
      </c>
      <c r="R58" s="2248">
        <f t="shared" si="32"/>
        <v>-0.54</v>
      </c>
      <c r="S58" s="2248">
        <f t="shared" si="32"/>
        <v>-0.54</v>
      </c>
      <c r="T58" s="2248">
        <f t="shared" si="32"/>
        <v>-0.12</v>
      </c>
      <c r="U58" s="2248">
        <f t="shared" si="32"/>
        <v>2.0499999999999998</v>
      </c>
      <c r="V58" s="2248">
        <f t="shared" si="32"/>
        <v>9.4</v>
      </c>
      <c r="W58" s="2248">
        <f t="shared" si="32"/>
        <v>0.92</v>
      </c>
      <c r="X58" s="2248">
        <f t="shared" si="32"/>
        <v>1.81</v>
      </c>
      <c r="Y58" s="2248">
        <f t="shared" si="32"/>
        <v>1.1100000000000001</v>
      </c>
      <c r="Z58" s="2248">
        <f t="shared" si="32"/>
        <v>-2.4500000000000002</v>
      </c>
      <c r="AA58" s="2248">
        <f t="shared" si="32"/>
        <v>0.45</v>
      </c>
      <c r="AB58" s="2248">
        <f t="shared" si="32"/>
        <v>-0.04</v>
      </c>
      <c r="AC58" s="2248">
        <f t="shared" si="32"/>
        <v>0.6</v>
      </c>
      <c r="AD58" s="2248">
        <f t="shared" si="32"/>
        <v>0.47</v>
      </c>
      <c r="AE58" s="2248">
        <f t="shared" si="32"/>
        <v>-2.4700000000000002</v>
      </c>
      <c r="AF58" s="2248">
        <f t="shared" si="32"/>
        <v>0.5</v>
      </c>
      <c r="AG58" s="2248">
        <f t="shared" si="32"/>
        <v>-0.54</v>
      </c>
      <c r="AH58" s="2248">
        <f t="shared" si="32"/>
        <v>0.3</v>
      </c>
      <c r="AI58" s="2249">
        <f t="shared" si="32"/>
        <v>-10.19</v>
      </c>
      <c r="AJ58" s="2250" t="s">
        <v>1175</v>
      </c>
      <c r="AK58" s="2251" t="s">
        <v>1175</v>
      </c>
      <c r="AL58" s="2252" t="s">
        <v>1271</v>
      </c>
      <c r="AM58" s="1717"/>
    </row>
    <row r="59" spans="1:39">
      <c r="A59" s="1717"/>
      <c r="B59" s="2234"/>
      <c r="C59" s="2156" t="s">
        <v>1273</v>
      </c>
      <c r="D59" s="2240" t="s">
        <v>1274</v>
      </c>
      <c r="E59" s="2241"/>
      <c r="F59" s="2242"/>
      <c r="G59" s="2242"/>
      <c r="H59" s="2242"/>
      <c r="I59" s="2242"/>
      <c r="J59" s="2242"/>
      <c r="K59" s="2242"/>
      <c r="L59" s="2253"/>
      <c r="M59" s="2201">
        <v>2724</v>
      </c>
      <c r="N59" s="2201">
        <v>2670</v>
      </c>
      <c r="O59" s="2201">
        <v>2629</v>
      </c>
      <c r="P59" s="2201">
        <v>2637</v>
      </c>
      <c r="Q59" s="2201">
        <v>2614</v>
      </c>
      <c r="R59" s="2201">
        <v>2592</v>
      </c>
      <c r="S59" s="2201">
        <v>2581</v>
      </c>
      <c r="T59" s="2201">
        <v>2587</v>
      </c>
      <c r="U59" s="2201">
        <v>2602</v>
      </c>
      <c r="V59" s="2201">
        <v>2616</v>
      </c>
      <c r="W59" s="2201">
        <v>2633</v>
      </c>
      <c r="X59" s="2201">
        <v>2657</v>
      </c>
      <c r="Y59" s="2201">
        <v>2612</v>
      </c>
      <c r="Z59" s="2201">
        <v>2567</v>
      </c>
      <c r="AA59" s="2201">
        <v>2555</v>
      </c>
      <c r="AB59" s="2201">
        <v>2576</v>
      </c>
      <c r="AC59" s="2201">
        <v>2614</v>
      </c>
      <c r="AD59" s="2201">
        <v>2626</v>
      </c>
      <c r="AE59" s="2201">
        <v>2633</v>
      </c>
      <c r="AF59" s="2201">
        <v>2676</v>
      </c>
      <c r="AG59" s="2201">
        <v>2712</v>
      </c>
      <c r="AH59" s="2201">
        <v>2743</v>
      </c>
      <c r="AI59" s="2201">
        <v>2745</v>
      </c>
      <c r="AJ59" s="2232">
        <v>2736</v>
      </c>
      <c r="AK59" s="2232">
        <v>2737</v>
      </c>
      <c r="AL59" s="2254" t="s">
        <v>1086</v>
      </c>
      <c r="AM59" s="1717" t="s">
        <v>790</v>
      </c>
    </row>
    <row r="60" spans="1:39" ht="14.25" thickBot="1">
      <c r="A60" s="1717"/>
      <c r="B60" s="2255"/>
      <c r="C60" s="2256" t="s">
        <v>1278</v>
      </c>
      <c r="D60" s="2257" t="s">
        <v>1032</v>
      </c>
      <c r="E60" s="2258"/>
      <c r="F60" s="2259"/>
      <c r="G60" s="2259"/>
      <c r="H60" s="2259"/>
      <c r="I60" s="2259"/>
      <c r="J60" s="2259"/>
      <c r="K60" s="2259"/>
      <c r="L60" s="2259"/>
      <c r="M60" s="2260" t="s">
        <v>1033</v>
      </c>
      <c r="N60" s="2259">
        <f t="shared" ref="N60:AK60" si="33">ROUND((N59-M59)/M59*100,1)</f>
        <v>-2</v>
      </c>
      <c r="O60" s="2259">
        <f t="shared" si="33"/>
        <v>-1.5</v>
      </c>
      <c r="P60" s="2259">
        <f t="shared" si="33"/>
        <v>0.3</v>
      </c>
      <c r="Q60" s="2259">
        <f t="shared" si="33"/>
        <v>-0.9</v>
      </c>
      <c r="R60" s="2259">
        <f t="shared" si="33"/>
        <v>-0.8</v>
      </c>
      <c r="S60" s="2259">
        <f t="shared" si="33"/>
        <v>-0.4</v>
      </c>
      <c r="T60" s="2259">
        <f t="shared" si="33"/>
        <v>0.2</v>
      </c>
      <c r="U60" s="2259">
        <f t="shared" si="33"/>
        <v>0.6</v>
      </c>
      <c r="V60" s="2259">
        <f t="shared" si="33"/>
        <v>0.5</v>
      </c>
      <c r="W60" s="2259">
        <f t="shared" si="33"/>
        <v>0.6</v>
      </c>
      <c r="X60" s="2259">
        <f t="shared" si="33"/>
        <v>0.9</v>
      </c>
      <c r="Y60" s="2259">
        <f t="shared" si="33"/>
        <v>-1.7</v>
      </c>
      <c r="Z60" s="2259">
        <f t="shared" si="33"/>
        <v>-1.7</v>
      </c>
      <c r="AA60" s="2259">
        <f t="shared" si="33"/>
        <v>-0.5</v>
      </c>
      <c r="AB60" s="2259">
        <f t="shared" si="33"/>
        <v>0.8</v>
      </c>
      <c r="AC60" s="2259">
        <f t="shared" si="33"/>
        <v>1.5</v>
      </c>
      <c r="AD60" s="2259">
        <f t="shared" si="33"/>
        <v>0.5</v>
      </c>
      <c r="AE60" s="2259">
        <f t="shared" si="33"/>
        <v>0.3</v>
      </c>
      <c r="AF60" s="2259">
        <f t="shared" si="33"/>
        <v>1.6</v>
      </c>
      <c r="AG60" s="2259">
        <f t="shared" si="33"/>
        <v>1.3</v>
      </c>
      <c r="AH60" s="2259">
        <f t="shared" si="33"/>
        <v>1.1000000000000001</v>
      </c>
      <c r="AI60" s="2259">
        <f t="shared" si="33"/>
        <v>0.1</v>
      </c>
      <c r="AJ60" s="2261">
        <f t="shared" si="33"/>
        <v>-0.3</v>
      </c>
      <c r="AK60" s="2261">
        <f t="shared" si="33"/>
        <v>0</v>
      </c>
      <c r="AL60" s="2262" t="s">
        <v>1279</v>
      </c>
      <c r="AM60" s="1717"/>
    </row>
    <row r="61" spans="1:39">
      <c r="A61" s="1717"/>
      <c r="B61" s="1744" t="s">
        <v>339</v>
      </c>
      <c r="C61" s="1717"/>
      <c r="D61" s="1717"/>
      <c r="E61" s="2263"/>
      <c r="F61" s="1736"/>
      <c r="G61" s="1736"/>
      <c r="H61" s="1736"/>
      <c r="I61" s="1736"/>
      <c r="J61" s="1736"/>
      <c r="K61" s="1736"/>
      <c r="L61" s="1736"/>
      <c r="M61" s="2264"/>
      <c r="N61" s="2265"/>
      <c r="O61" s="2265"/>
      <c r="P61" s="2265"/>
      <c r="Q61" s="2265"/>
      <c r="R61" s="2265"/>
      <c r="S61" s="2265"/>
      <c r="T61" s="2265"/>
      <c r="U61" s="2265"/>
      <c r="V61" s="2265"/>
      <c r="W61" s="2265"/>
      <c r="X61" s="2265"/>
      <c r="Y61" s="2265"/>
      <c r="Z61" s="2265"/>
      <c r="AA61" s="2265"/>
      <c r="AB61" s="2265"/>
      <c r="AC61" s="2265"/>
      <c r="AD61" s="2265"/>
      <c r="AE61" s="2266"/>
      <c r="AF61" s="2266"/>
      <c r="AG61" s="2266"/>
      <c r="AH61" s="2266"/>
      <c r="AI61" s="2267"/>
      <c r="AJ61" s="2267"/>
      <c r="AK61" s="2267"/>
      <c r="AL61" s="1717"/>
      <c r="AM61" s="1717"/>
    </row>
    <row r="62" spans="1:39">
      <c r="A62" s="1717"/>
      <c r="B62" s="2268"/>
      <c r="C62" s="1717"/>
      <c r="D62" s="1717"/>
      <c r="E62" s="57"/>
      <c r="AI62" s="57"/>
      <c r="AJ62" s="57"/>
      <c r="AK62" s="57"/>
    </row>
    <row r="63" spans="1:39" ht="15" thickBot="1">
      <c r="A63" s="1717"/>
      <c r="B63" s="2269" t="s">
        <v>1280</v>
      </c>
      <c r="C63" s="1717"/>
      <c r="D63" s="1717"/>
      <c r="E63" s="57"/>
      <c r="AH63" s="2015"/>
      <c r="AI63" s="1731"/>
      <c r="AJ63" s="1731"/>
      <c r="AK63" s="1731"/>
      <c r="AL63" s="1716" t="s">
        <v>1152</v>
      </c>
      <c r="AM63" s="1717"/>
    </row>
    <row r="64" spans="1:39">
      <c r="A64" s="1717"/>
      <c r="B64" s="2022"/>
      <c r="C64" s="2023"/>
      <c r="D64" s="2024" t="s">
        <v>1025</v>
      </c>
      <c r="E64" s="2765" t="s">
        <v>1087</v>
      </c>
      <c r="F64" s="2766"/>
      <c r="G64" s="2766"/>
      <c r="H64" s="2766"/>
      <c r="I64" s="2766"/>
      <c r="J64" s="2766"/>
      <c r="K64" s="2766"/>
      <c r="L64" s="2766"/>
      <c r="M64" s="2766"/>
      <c r="N64" s="2766"/>
      <c r="O64" s="2766"/>
      <c r="P64" s="2766"/>
      <c r="Q64" s="2766"/>
      <c r="R64" s="2766"/>
      <c r="S64" s="2766"/>
      <c r="T64" s="2766"/>
      <c r="U64" s="2766"/>
      <c r="V64" s="2766"/>
      <c r="W64" s="2766"/>
      <c r="X64" s="2766"/>
      <c r="Y64" s="2766"/>
      <c r="Z64" s="2766"/>
      <c r="AA64" s="2766"/>
      <c r="AB64" s="2766"/>
      <c r="AC64" s="2766"/>
      <c r="AD64" s="2766"/>
      <c r="AE64" s="2766"/>
      <c r="AF64" s="2766"/>
      <c r="AG64" s="2766"/>
      <c r="AH64" s="2766"/>
      <c r="AI64" s="2766"/>
      <c r="AJ64" s="2026"/>
      <c r="AK64" s="2270"/>
      <c r="AL64" s="2030" t="s">
        <v>1027</v>
      </c>
      <c r="AM64" s="1717"/>
    </row>
    <row r="65" spans="1:45" ht="14.25" thickBot="1">
      <c r="A65" s="1717"/>
      <c r="B65" s="2271" t="s">
        <v>1028</v>
      </c>
      <c r="C65" s="2272"/>
      <c r="D65" s="2273" t="s">
        <v>1154</v>
      </c>
      <c r="E65" s="2274">
        <v>89</v>
      </c>
      <c r="F65" s="2275">
        <v>90</v>
      </c>
      <c r="G65" s="2034">
        <v>91</v>
      </c>
      <c r="H65" s="2034">
        <v>92</v>
      </c>
      <c r="I65" s="2034">
        <v>93</v>
      </c>
      <c r="J65" s="2034">
        <v>94</v>
      </c>
      <c r="K65" s="2034">
        <v>95</v>
      </c>
      <c r="L65" s="2033">
        <v>96</v>
      </c>
      <c r="M65" s="2034">
        <v>97</v>
      </c>
      <c r="N65" s="2034">
        <v>98</v>
      </c>
      <c r="O65" s="2034">
        <v>99</v>
      </c>
      <c r="P65" s="2034" t="s">
        <v>1155</v>
      </c>
      <c r="Q65" s="2034" t="s">
        <v>1156</v>
      </c>
      <c r="R65" s="2034" t="s">
        <v>1157</v>
      </c>
      <c r="S65" s="2034" t="s">
        <v>1158</v>
      </c>
      <c r="T65" s="2034" t="s">
        <v>1159</v>
      </c>
      <c r="U65" s="2034" t="s">
        <v>1160</v>
      </c>
      <c r="V65" s="2034" t="s">
        <v>1161</v>
      </c>
      <c r="W65" s="2034" t="s">
        <v>1162</v>
      </c>
      <c r="X65" s="2034" t="s">
        <v>1163</v>
      </c>
      <c r="Y65" s="2034" t="s">
        <v>1164</v>
      </c>
      <c r="Z65" s="2034" t="s">
        <v>1165</v>
      </c>
      <c r="AA65" s="2034" t="s">
        <v>1166</v>
      </c>
      <c r="AB65" s="2034" t="s">
        <v>1167</v>
      </c>
      <c r="AC65" s="2034" t="s">
        <v>29</v>
      </c>
      <c r="AD65" s="2035" t="s">
        <v>30</v>
      </c>
      <c r="AE65" s="2034">
        <v>15</v>
      </c>
      <c r="AF65" s="2034">
        <v>16</v>
      </c>
      <c r="AG65" s="2035">
        <v>17</v>
      </c>
      <c r="AH65" s="2034">
        <v>18</v>
      </c>
      <c r="AI65" s="2276">
        <v>19</v>
      </c>
      <c r="AJ65" s="2277">
        <v>20</v>
      </c>
      <c r="AK65" s="2278">
        <v>21</v>
      </c>
      <c r="AL65" s="2038" t="s">
        <v>548</v>
      </c>
      <c r="AM65" s="1717"/>
    </row>
    <row r="66" spans="1:45" ht="13.5" customHeight="1">
      <c r="A66" s="1717"/>
      <c r="B66" s="2767" t="s">
        <v>1029</v>
      </c>
      <c r="C66" s="2279" t="s">
        <v>1088</v>
      </c>
      <c r="D66" s="2280" t="s">
        <v>1031</v>
      </c>
      <c r="E66" s="2281">
        <f t="shared" ref="E66:S66" si="34">E151/1000</f>
        <v>428.9941</v>
      </c>
      <c r="F66" s="2281">
        <f t="shared" si="34"/>
        <v>461.29509999999999</v>
      </c>
      <c r="G66" s="2281">
        <f t="shared" si="34"/>
        <v>491.41890000000001</v>
      </c>
      <c r="H66" s="2281">
        <f t="shared" si="34"/>
        <v>504.16120000000001</v>
      </c>
      <c r="I66" s="2281">
        <f t="shared" si="34"/>
        <v>504.49779999999998</v>
      </c>
      <c r="J66" s="2281">
        <f t="shared" si="34"/>
        <v>510.91609999999997</v>
      </c>
      <c r="K66" s="2281">
        <f t="shared" si="34"/>
        <v>521.61350000000004</v>
      </c>
      <c r="L66" s="2281">
        <f t="shared" si="34"/>
        <v>535.56209999999999</v>
      </c>
      <c r="M66" s="2281">
        <f t="shared" si="34"/>
        <v>543.54539999999997</v>
      </c>
      <c r="N66" s="2281">
        <f t="shared" si="34"/>
        <v>536.49739999999997</v>
      </c>
      <c r="O66" s="2281">
        <f t="shared" si="34"/>
        <v>528.06990000000008</v>
      </c>
      <c r="P66" s="2281">
        <f t="shared" si="34"/>
        <v>535.41769999999997</v>
      </c>
      <c r="Q66" s="2281">
        <f t="shared" si="34"/>
        <v>531.65390000000002</v>
      </c>
      <c r="R66" s="2281">
        <f t="shared" si="34"/>
        <v>524.4787</v>
      </c>
      <c r="S66" s="2281">
        <f t="shared" si="34"/>
        <v>523.96859999999992</v>
      </c>
      <c r="T66" s="2281">
        <f>T151/1000</f>
        <v>529.40089999999998</v>
      </c>
      <c r="U66" s="2281">
        <f t="shared" ref="U66:AK66" si="35">U151/1000</f>
        <v>532.51559999999995</v>
      </c>
      <c r="V66" s="2281">
        <f t="shared" si="35"/>
        <v>535.17019999999991</v>
      </c>
      <c r="W66" s="2281">
        <f t="shared" si="35"/>
        <v>539.2817</v>
      </c>
      <c r="X66" s="2281">
        <f t="shared" si="35"/>
        <v>527.82380000000001</v>
      </c>
      <c r="Y66" s="2281">
        <f t="shared" si="35"/>
        <v>494.9384</v>
      </c>
      <c r="Z66" s="2281">
        <f t="shared" si="35"/>
        <v>505.53059999999999</v>
      </c>
      <c r="AA66" s="2281">
        <f t="shared" si="35"/>
        <v>497.44890000000004</v>
      </c>
      <c r="AB66" s="2281">
        <f t="shared" si="35"/>
        <v>500.47469999999998</v>
      </c>
      <c r="AC66" s="2281">
        <f t="shared" si="35"/>
        <v>508.70059999999995</v>
      </c>
      <c r="AD66" s="2281">
        <f t="shared" si="35"/>
        <v>518.81100000000004</v>
      </c>
      <c r="AE66" s="2281">
        <f t="shared" si="35"/>
        <v>538.03230000000008</v>
      </c>
      <c r="AF66" s="2281">
        <f t="shared" si="35"/>
        <v>544.3646</v>
      </c>
      <c r="AG66" s="2281">
        <f t="shared" si="35"/>
        <v>553.07299999999998</v>
      </c>
      <c r="AH66" s="2281">
        <f t="shared" si="35"/>
        <v>556.29380000000003</v>
      </c>
      <c r="AI66" s="2281">
        <f t="shared" si="35"/>
        <v>558.49119999999994</v>
      </c>
      <c r="AJ66" s="2281">
        <f t="shared" si="35"/>
        <v>538.15539999999999</v>
      </c>
      <c r="AK66" s="2281">
        <f t="shared" si="35"/>
        <v>541.90350000000001</v>
      </c>
      <c r="AL66" s="2282" t="s">
        <v>1089</v>
      </c>
      <c r="AM66" s="2283" t="s">
        <v>769</v>
      </c>
    </row>
    <row r="67" spans="1:45">
      <c r="A67" s="1717"/>
      <c r="B67" s="2768"/>
      <c r="C67" s="2039" t="s">
        <v>548</v>
      </c>
      <c r="D67" s="2284" t="s">
        <v>1032</v>
      </c>
      <c r="E67" s="2285" t="s">
        <v>1033</v>
      </c>
      <c r="F67" s="1719">
        <f t="shared" ref="F67:AK67" si="36">ROUND((F66-E66)/E66*100,1)</f>
        <v>7.5</v>
      </c>
      <c r="G67" s="1719">
        <f t="shared" si="36"/>
        <v>6.5</v>
      </c>
      <c r="H67" s="1719">
        <f t="shared" si="36"/>
        <v>2.6</v>
      </c>
      <c r="I67" s="1719">
        <f t="shared" si="36"/>
        <v>0.1</v>
      </c>
      <c r="J67" s="1719">
        <f t="shared" si="36"/>
        <v>1.3</v>
      </c>
      <c r="K67" s="1719">
        <f t="shared" si="36"/>
        <v>2.1</v>
      </c>
      <c r="L67" s="1719">
        <f t="shared" si="36"/>
        <v>2.7</v>
      </c>
      <c r="M67" s="1719">
        <f t="shared" si="36"/>
        <v>1.5</v>
      </c>
      <c r="N67" s="1719">
        <f t="shared" si="36"/>
        <v>-1.3</v>
      </c>
      <c r="O67" s="1719">
        <f t="shared" si="36"/>
        <v>-1.6</v>
      </c>
      <c r="P67" s="1719">
        <f t="shared" si="36"/>
        <v>1.4</v>
      </c>
      <c r="Q67" s="1719">
        <f t="shared" si="36"/>
        <v>-0.7</v>
      </c>
      <c r="R67" s="1719">
        <f t="shared" si="36"/>
        <v>-1.3</v>
      </c>
      <c r="S67" s="1719">
        <f t="shared" si="36"/>
        <v>-0.1</v>
      </c>
      <c r="T67" s="1719">
        <f t="shared" si="36"/>
        <v>1</v>
      </c>
      <c r="U67" s="1719">
        <f t="shared" si="36"/>
        <v>0.6</v>
      </c>
      <c r="V67" s="1719">
        <f t="shared" si="36"/>
        <v>0.5</v>
      </c>
      <c r="W67" s="1719">
        <f t="shared" si="36"/>
        <v>0.8</v>
      </c>
      <c r="X67" s="1719">
        <f t="shared" si="36"/>
        <v>-2.1</v>
      </c>
      <c r="Y67" s="1719">
        <f t="shared" si="36"/>
        <v>-6.2</v>
      </c>
      <c r="Z67" s="1719">
        <f t="shared" si="36"/>
        <v>2.1</v>
      </c>
      <c r="AA67" s="1719">
        <f t="shared" si="36"/>
        <v>-1.6</v>
      </c>
      <c r="AB67" s="1719">
        <f t="shared" si="36"/>
        <v>0.6</v>
      </c>
      <c r="AC67" s="1719">
        <f t="shared" si="36"/>
        <v>1.6</v>
      </c>
      <c r="AD67" s="1719">
        <f t="shared" si="36"/>
        <v>2</v>
      </c>
      <c r="AE67" s="1719">
        <f t="shared" si="36"/>
        <v>3.7</v>
      </c>
      <c r="AF67" s="1719">
        <f t="shared" si="36"/>
        <v>1.2</v>
      </c>
      <c r="AG67" s="1719">
        <f t="shared" si="36"/>
        <v>1.6</v>
      </c>
      <c r="AH67" s="1719">
        <f t="shared" si="36"/>
        <v>0.6</v>
      </c>
      <c r="AI67" s="1719">
        <f t="shared" si="36"/>
        <v>0.4</v>
      </c>
      <c r="AJ67" s="2048">
        <f t="shared" si="36"/>
        <v>-3.6</v>
      </c>
      <c r="AK67" s="2048">
        <f t="shared" si="36"/>
        <v>0.7</v>
      </c>
      <c r="AL67" s="2044" t="s">
        <v>1281</v>
      </c>
      <c r="AM67" s="1717" t="s">
        <v>769</v>
      </c>
    </row>
    <row r="68" spans="1:45">
      <c r="A68" s="1717"/>
      <c r="B68" s="2768"/>
      <c r="C68" s="2039" t="s">
        <v>1088</v>
      </c>
      <c r="D68" s="2286" t="s">
        <v>1035</v>
      </c>
      <c r="E68" s="2287">
        <f t="shared" ref="E68:S68" si="37">E152/1000</f>
        <v>405.22800000000001</v>
      </c>
      <c r="F68" s="2287">
        <f t="shared" si="37"/>
        <v>424.84479999999996</v>
      </c>
      <c r="G68" s="2287">
        <f t="shared" si="37"/>
        <v>439.81359999999995</v>
      </c>
      <c r="H68" s="2287">
        <f t="shared" si="37"/>
        <v>443.77449999999999</v>
      </c>
      <c r="I68" s="2287">
        <f t="shared" si="37"/>
        <v>441.73659999999995</v>
      </c>
      <c r="J68" s="2287">
        <f t="shared" si="37"/>
        <v>446.52229999999997</v>
      </c>
      <c r="K68" s="2287">
        <f t="shared" si="37"/>
        <v>458.27029999999996</v>
      </c>
      <c r="L68" s="2287">
        <f t="shared" si="37"/>
        <v>472.63190000000003</v>
      </c>
      <c r="M68" s="2287">
        <f t="shared" si="37"/>
        <v>477.26949999999999</v>
      </c>
      <c r="N68" s="2287">
        <f t="shared" si="37"/>
        <v>471.20659999999998</v>
      </c>
      <c r="O68" s="2287">
        <f t="shared" si="37"/>
        <v>469.63309999999996</v>
      </c>
      <c r="P68" s="2287">
        <f t="shared" si="37"/>
        <v>482.61680000000001</v>
      </c>
      <c r="Q68" s="2287">
        <f t="shared" si="37"/>
        <v>484.48020000000002</v>
      </c>
      <c r="R68" s="2287">
        <f t="shared" si="37"/>
        <v>484.68349999999998</v>
      </c>
      <c r="S68" s="2287">
        <f t="shared" si="37"/>
        <v>492.12400000000002</v>
      </c>
      <c r="T68" s="2287">
        <f>T152/1000</f>
        <v>502.88240000000002</v>
      </c>
      <c r="U68" s="2287">
        <f t="shared" ref="U68:AK68" si="38">U152/1000</f>
        <v>511.95390000000003</v>
      </c>
      <c r="V68" s="2287">
        <f t="shared" si="38"/>
        <v>518.97969999999998</v>
      </c>
      <c r="W68" s="2287">
        <f t="shared" si="38"/>
        <v>526.68119999999999</v>
      </c>
      <c r="X68" s="2287">
        <f t="shared" si="38"/>
        <v>520.23309999999992</v>
      </c>
      <c r="Y68" s="2287">
        <f t="shared" si="38"/>
        <v>490.61500000000001</v>
      </c>
      <c r="Z68" s="2287">
        <f t="shared" si="38"/>
        <v>510.72</v>
      </c>
      <c r="AA68" s="2287">
        <f t="shared" si="38"/>
        <v>510.84159999999997</v>
      </c>
      <c r="AB68" s="2287">
        <f t="shared" si="38"/>
        <v>517.86440000000005</v>
      </c>
      <c r="AC68" s="2287">
        <f t="shared" si="38"/>
        <v>528.24810000000002</v>
      </c>
      <c r="AD68" s="2287">
        <f t="shared" si="38"/>
        <v>529.81280000000004</v>
      </c>
      <c r="AE68" s="2287">
        <f t="shared" si="38"/>
        <v>538.08119999999997</v>
      </c>
      <c r="AF68" s="2287">
        <f t="shared" si="38"/>
        <v>542.13740000000007</v>
      </c>
      <c r="AG68" s="2287">
        <f t="shared" si="38"/>
        <v>551.22</v>
      </c>
      <c r="AH68" s="2287">
        <f t="shared" si="38"/>
        <v>554.43949999999995</v>
      </c>
      <c r="AI68" s="2287">
        <f t="shared" si="38"/>
        <v>553.1069</v>
      </c>
      <c r="AJ68" s="2287">
        <f t="shared" si="38"/>
        <v>528.23069999999996</v>
      </c>
      <c r="AK68" s="2287">
        <f t="shared" si="38"/>
        <v>536.79240000000004</v>
      </c>
      <c r="AL68" s="2224" t="s">
        <v>1282</v>
      </c>
      <c r="AM68" s="2283" t="s">
        <v>769</v>
      </c>
    </row>
    <row r="69" spans="1:45">
      <c r="A69" s="1717"/>
      <c r="B69" s="2769"/>
      <c r="C69" s="2288" t="s">
        <v>1283</v>
      </c>
      <c r="D69" s="2284" t="s">
        <v>1032</v>
      </c>
      <c r="E69" s="2285" t="s">
        <v>1033</v>
      </c>
      <c r="F69" s="1719">
        <f t="shared" ref="F69:AK69" si="39">ROUND((F68-E68)/E68*100,1)</f>
        <v>4.8</v>
      </c>
      <c r="G69" s="1719">
        <f t="shared" si="39"/>
        <v>3.5</v>
      </c>
      <c r="H69" s="1719">
        <f t="shared" si="39"/>
        <v>0.9</v>
      </c>
      <c r="I69" s="1719">
        <f t="shared" si="39"/>
        <v>-0.5</v>
      </c>
      <c r="J69" s="1719">
        <f t="shared" si="39"/>
        <v>1.1000000000000001</v>
      </c>
      <c r="K69" s="1719">
        <f t="shared" si="39"/>
        <v>2.6</v>
      </c>
      <c r="L69" s="1719">
        <f t="shared" si="39"/>
        <v>3.1</v>
      </c>
      <c r="M69" s="1719">
        <f t="shared" si="39"/>
        <v>1</v>
      </c>
      <c r="N69" s="1719">
        <f t="shared" si="39"/>
        <v>-1.3</v>
      </c>
      <c r="O69" s="1719">
        <f t="shared" si="39"/>
        <v>-0.3</v>
      </c>
      <c r="P69" s="1719">
        <f t="shared" si="39"/>
        <v>2.8</v>
      </c>
      <c r="Q69" s="1719">
        <f t="shared" si="39"/>
        <v>0.4</v>
      </c>
      <c r="R69" s="1719">
        <f t="shared" si="39"/>
        <v>0</v>
      </c>
      <c r="S69" s="1719">
        <f t="shared" si="39"/>
        <v>1.5</v>
      </c>
      <c r="T69" s="1719">
        <f t="shared" si="39"/>
        <v>2.2000000000000002</v>
      </c>
      <c r="U69" s="1719">
        <f t="shared" si="39"/>
        <v>1.8</v>
      </c>
      <c r="V69" s="1719">
        <f t="shared" si="39"/>
        <v>1.4</v>
      </c>
      <c r="W69" s="1719">
        <f t="shared" si="39"/>
        <v>1.5</v>
      </c>
      <c r="X69" s="1719">
        <f t="shared" si="39"/>
        <v>-1.2</v>
      </c>
      <c r="Y69" s="1719">
        <f t="shared" si="39"/>
        <v>-5.7</v>
      </c>
      <c r="Z69" s="1719">
        <f t="shared" si="39"/>
        <v>4.0999999999999996</v>
      </c>
      <c r="AA69" s="1719">
        <f t="shared" si="39"/>
        <v>0</v>
      </c>
      <c r="AB69" s="1719">
        <f t="shared" si="39"/>
        <v>1.4</v>
      </c>
      <c r="AC69" s="1719">
        <f t="shared" si="39"/>
        <v>2</v>
      </c>
      <c r="AD69" s="1719">
        <f t="shared" si="39"/>
        <v>0.3</v>
      </c>
      <c r="AE69" s="1719">
        <f t="shared" si="39"/>
        <v>1.6</v>
      </c>
      <c r="AF69" s="1719">
        <f t="shared" si="39"/>
        <v>0.8</v>
      </c>
      <c r="AG69" s="1719">
        <f t="shared" si="39"/>
        <v>1.7</v>
      </c>
      <c r="AH69" s="1719">
        <f t="shared" si="39"/>
        <v>0.6</v>
      </c>
      <c r="AI69" s="1719">
        <f t="shared" si="39"/>
        <v>-0.2</v>
      </c>
      <c r="AJ69" s="2048">
        <f t="shared" si="39"/>
        <v>-4.5</v>
      </c>
      <c r="AK69" s="2048">
        <f t="shared" si="39"/>
        <v>1.6</v>
      </c>
      <c r="AL69" s="2289"/>
      <c r="AM69" s="1717"/>
    </row>
    <row r="70" spans="1:45">
      <c r="A70" s="1717"/>
      <c r="B70" s="2058" t="s">
        <v>171</v>
      </c>
      <c r="C70" s="2059" t="s">
        <v>1036</v>
      </c>
      <c r="D70" s="1728" t="s">
        <v>1037</v>
      </c>
      <c r="E70" s="2290">
        <v>103.5</v>
      </c>
      <c r="F70" s="2062">
        <v>107.7</v>
      </c>
      <c r="G70" s="2062">
        <v>109.5</v>
      </c>
      <c r="H70" s="2062">
        <v>102.8</v>
      </c>
      <c r="I70" s="2062">
        <v>98.8</v>
      </c>
      <c r="J70" s="2291">
        <v>99.9</v>
      </c>
      <c r="K70" s="2291">
        <v>103</v>
      </c>
      <c r="L70" s="2292">
        <v>105.4</v>
      </c>
      <c r="M70" s="2292">
        <v>109.2</v>
      </c>
      <c r="N70" s="2292">
        <v>101.7</v>
      </c>
      <c r="O70" s="2292">
        <v>101.9</v>
      </c>
      <c r="P70" s="1745">
        <v>107.8</v>
      </c>
      <c r="Q70" s="1745">
        <v>100.5</v>
      </c>
      <c r="R70" s="1745">
        <v>99.3</v>
      </c>
      <c r="S70" s="1730">
        <v>102.2</v>
      </c>
      <c r="T70" s="1730">
        <v>107.1</v>
      </c>
      <c r="U70" s="1730">
        <v>108.6</v>
      </c>
      <c r="V70" s="1730">
        <v>113.4</v>
      </c>
      <c r="W70" s="1730">
        <v>116.7</v>
      </c>
      <c r="X70" s="1730">
        <v>112.7</v>
      </c>
      <c r="Y70" s="1730">
        <v>88.1</v>
      </c>
      <c r="Z70" s="1730">
        <v>101.8</v>
      </c>
      <c r="AA70" s="1730">
        <v>98.9</v>
      </c>
      <c r="AB70" s="1730">
        <v>99.6</v>
      </c>
      <c r="AC70" s="1730">
        <v>99.2</v>
      </c>
      <c r="AD70" s="1730">
        <v>101.2</v>
      </c>
      <c r="AE70" s="1730">
        <v>100</v>
      </c>
      <c r="AF70" s="1730">
        <v>100</v>
      </c>
      <c r="AG70" s="1730">
        <v>103.1</v>
      </c>
      <c r="AH70" s="1730">
        <v>104.2</v>
      </c>
      <c r="AI70" s="1725">
        <v>101.1</v>
      </c>
      <c r="AJ70" s="2066">
        <v>90.6</v>
      </c>
      <c r="AK70" s="2293">
        <v>95.9</v>
      </c>
      <c r="AL70" s="2294" t="s">
        <v>1284</v>
      </c>
      <c r="AM70" s="1717"/>
    </row>
    <row r="71" spans="1:45">
      <c r="A71" s="1717"/>
      <c r="B71" s="2058" t="s">
        <v>1172</v>
      </c>
      <c r="C71" s="2059"/>
      <c r="D71" s="2295" t="s">
        <v>1038</v>
      </c>
      <c r="E71" s="2285" t="s">
        <v>1033</v>
      </c>
      <c r="F71" s="1719">
        <f t="shared" ref="F71:AK71" si="40">ROUND((F70-E70)/E70*100,1)</f>
        <v>4.0999999999999996</v>
      </c>
      <c r="G71" s="1719">
        <f t="shared" si="40"/>
        <v>1.7</v>
      </c>
      <c r="H71" s="1719">
        <f t="shared" si="40"/>
        <v>-6.1</v>
      </c>
      <c r="I71" s="1719">
        <f t="shared" si="40"/>
        <v>-3.9</v>
      </c>
      <c r="J71" s="1719">
        <f t="shared" si="40"/>
        <v>1.1000000000000001</v>
      </c>
      <c r="K71" s="1719">
        <f t="shared" si="40"/>
        <v>3.1</v>
      </c>
      <c r="L71" s="1719">
        <f t="shared" si="40"/>
        <v>2.2999999999999998</v>
      </c>
      <c r="M71" s="1719">
        <f t="shared" si="40"/>
        <v>3.6</v>
      </c>
      <c r="N71" s="1719">
        <f t="shared" si="40"/>
        <v>-6.9</v>
      </c>
      <c r="O71" s="1719">
        <f t="shared" si="40"/>
        <v>0.2</v>
      </c>
      <c r="P71" s="1719">
        <f t="shared" si="40"/>
        <v>5.8</v>
      </c>
      <c r="Q71" s="1719">
        <f t="shared" si="40"/>
        <v>-6.8</v>
      </c>
      <c r="R71" s="1719">
        <f t="shared" si="40"/>
        <v>-1.2</v>
      </c>
      <c r="S71" s="1719">
        <f t="shared" si="40"/>
        <v>2.9</v>
      </c>
      <c r="T71" s="1719">
        <f t="shared" si="40"/>
        <v>4.8</v>
      </c>
      <c r="U71" s="1719">
        <f t="shared" si="40"/>
        <v>1.4</v>
      </c>
      <c r="V71" s="1719">
        <f t="shared" si="40"/>
        <v>4.4000000000000004</v>
      </c>
      <c r="W71" s="1719">
        <f t="shared" si="40"/>
        <v>2.9</v>
      </c>
      <c r="X71" s="1719">
        <f t="shared" si="40"/>
        <v>-3.4</v>
      </c>
      <c r="Y71" s="1719">
        <f t="shared" si="40"/>
        <v>-21.8</v>
      </c>
      <c r="Z71" s="1719">
        <f t="shared" si="40"/>
        <v>15.6</v>
      </c>
      <c r="AA71" s="1719">
        <f t="shared" si="40"/>
        <v>-2.8</v>
      </c>
      <c r="AB71" s="1719">
        <f t="shared" si="40"/>
        <v>0.7</v>
      </c>
      <c r="AC71" s="1719">
        <f t="shared" si="40"/>
        <v>-0.4</v>
      </c>
      <c r="AD71" s="1719">
        <f t="shared" si="40"/>
        <v>2</v>
      </c>
      <c r="AE71" s="1719">
        <f t="shared" si="40"/>
        <v>-1.2</v>
      </c>
      <c r="AF71" s="1719">
        <f t="shared" si="40"/>
        <v>0</v>
      </c>
      <c r="AG71" s="1719">
        <f t="shared" si="40"/>
        <v>3.1</v>
      </c>
      <c r="AH71" s="1719">
        <f t="shared" si="40"/>
        <v>1.1000000000000001</v>
      </c>
      <c r="AI71" s="2296">
        <f t="shared" si="40"/>
        <v>-3</v>
      </c>
      <c r="AJ71" s="2100">
        <f t="shared" si="40"/>
        <v>-10.4</v>
      </c>
      <c r="AK71" s="2100">
        <f t="shared" si="40"/>
        <v>5.8</v>
      </c>
      <c r="AL71" s="1735"/>
      <c r="AM71" s="1717" t="s">
        <v>790</v>
      </c>
      <c r="AN71" s="57" t="s">
        <v>548</v>
      </c>
    </row>
    <row r="72" spans="1:45">
      <c r="A72" s="1717"/>
      <c r="B72" s="2058"/>
      <c r="C72" s="2059" t="s">
        <v>1039</v>
      </c>
      <c r="D72" s="2297" t="s">
        <v>1037</v>
      </c>
      <c r="E72" s="2086">
        <v>107.1</v>
      </c>
      <c r="F72" s="2062">
        <v>106.4</v>
      </c>
      <c r="G72" s="2062">
        <v>120.7</v>
      </c>
      <c r="H72" s="2062">
        <v>119.6</v>
      </c>
      <c r="I72" s="2062">
        <v>117.3</v>
      </c>
      <c r="J72" s="2062">
        <v>111.8</v>
      </c>
      <c r="K72" s="2062">
        <v>118</v>
      </c>
      <c r="L72" s="2063">
        <v>117.6</v>
      </c>
      <c r="M72" s="2063">
        <v>124.7</v>
      </c>
      <c r="N72" s="2063">
        <v>114.7</v>
      </c>
      <c r="O72" s="2063">
        <v>106.8</v>
      </c>
      <c r="P72" s="2063">
        <v>109</v>
      </c>
      <c r="Q72" s="2063">
        <v>108.2</v>
      </c>
      <c r="R72" s="2064">
        <v>99.5</v>
      </c>
      <c r="S72" s="1720">
        <v>96.7</v>
      </c>
      <c r="T72" s="1720">
        <v>96.6</v>
      </c>
      <c r="U72" s="1720">
        <v>101.1</v>
      </c>
      <c r="V72" s="1720">
        <v>104.7</v>
      </c>
      <c r="W72" s="1720">
        <v>106</v>
      </c>
      <c r="X72" s="1720">
        <v>113.2</v>
      </c>
      <c r="Y72" s="1720">
        <v>93.3</v>
      </c>
      <c r="Z72" s="1720">
        <v>95.5</v>
      </c>
      <c r="AA72" s="1720">
        <v>97.5</v>
      </c>
      <c r="AB72" s="1720">
        <v>102.6</v>
      </c>
      <c r="AC72" s="1720">
        <v>94.7</v>
      </c>
      <c r="AD72" s="1721">
        <v>100.3</v>
      </c>
      <c r="AE72" s="1721">
        <v>98</v>
      </c>
      <c r="AF72" s="1721">
        <v>94.9</v>
      </c>
      <c r="AG72" s="1721">
        <v>98.8</v>
      </c>
      <c r="AH72" s="1746">
        <v>100.5</v>
      </c>
      <c r="AI72" s="1725">
        <v>101.7</v>
      </c>
      <c r="AJ72" s="2293">
        <v>93.2</v>
      </c>
      <c r="AK72" s="2066">
        <v>97.9</v>
      </c>
      <c r="AL72" s="1735" t="s">
        <v>339</v>
      </c>
      <c r="AM72" s="1717"/>
    </row>
    <row r="73" spans="1:45">
      <c r="A73" s="1717"/>
      <c r="B73" s="2058"/>
      <c r="C73" s="2059" t="s">
        <v>1090</v>
      </c>
      <c r="D73" s="2298" t="s">
        <v>1038</v>
      </c>
      <c r="E73" s="2285" t="s">
        <v>1033</v>
      </c>
      <c r="F73" s="1719">
        <f t="shared" ref="F73:AK73" si="41">ROUND((F72-E72)/E72*100,1)</f>
        <v>-0.7</v>
      </c>
      <c r="G73" s="1719">
        <f t="shared" si="41"/>
        <v>13.4</v>
      </c>
      <c r="H73" s="1719">
        <f t="shared" si="41"/>
        <v>-0.9</v>
      </c>
      <c r="I73" s="1719">
        <f t="shared" si="41"/>
        <v>-1.9</v>
      </c>
      <c r="J73" s="1719">
        <f t="shared" si="41"/>
        <v>-4.7</v>
      </c>
      <c r="K73" s="1719">
        <f t="shared" si="41"/>
        <v>5.5</v>
      </c>
      <c r="L73" s="1719">
        <f t="shared" si="41"/>
        <v>-0.3</v>
      </c>
      <c r="M73" s="1719">
        <f t="shared" si="41"/>
        <v>6</v>
      </c>
      <c r="N73" s="1719">
        <f t="shared" si="41"/>
        <v>-8</v>
      </c>
      <c r="O73" s="1719">
        <f t="shared" si="41"/>
        <v>-6.9</v>
      </c>
      <c r="P73" s="1719">
        <f t="shared" si="41"/>
        <v>2.1</v>
      </c>
      <c r="Q73" s="1719">
        <f t="shared" si="41"/>
        <v>-0.7</v>
      </c>
      <c r="R73" s="1719">
        <f t="shared" si="41"/>
        <v>-8</v>
      </c>
      <c r="S73" s="1719">
        <f t="shared" si="41"/>
        <v>-2.8</v>
      </c>
      <c r="T73" s="1719">
        <f t="shared" si="41"/>
        <v>-0.1</v>
      </c>
      <c r="U73" s="1719">
        <f t="shared" si="41"/>
        <v>4.7</v>
      </c>
      <c r="V73" s="1719">
        <f t="shared" si="41"/>
        <v>3.6</v>
      </c>
      <c r="W73" s="1719">
        <f t="shared" si="41"/>
        <v>1.2</v>
      </c>
      <c r="X73" s="1719">
        <f t="shared" si="41"/>
        <v>6.8</v>
      </c>
      <c r="Y73" s="1719">
        <f t="shared" si="41"/>
        <v>-17.600000000000001</v>
      </c>
      <c r="Z73" s="1719">
        <f t="shared" si="41"/>
        <v>2.4</v>
      </c>
      <c r="AA73" s="1719">
        <f t="shared" si="41"/>
        <v>2.1</v>
      </c>
      <c r="AB73" s="1719">
        <f t="shared" si="41"/>
        <v>5.2</v>
      </c>
      <c r="AC73" s="1719">
        <f t="shared" si="41"/>
        <v>-7.7</v>
      </c>
      <c r="AD73" s="1719">
        <f t="shared" si="41"/>
        <v>5.9</v>
      </c>
      <c r="AE73" s="1719">
        <f t="shared" si="41"/>
        <v>-2.2999999999999998</v>
      </c>
      <c r="AF73" s="1719">
        <f t="shared" si="41"/>
        <v>-3.2</v>
      </c>
      <c r="AG73" s="1719">
        <f t="shared" si="41"/>
        <v>4.0999999999999996</v>
      </c>
      <c r="AH73" s="1719">
        <f t="shared" si="41"/>
        <v>1.7</v>
      </c>
      <c r="AI73" s="2148">
        <f t="shared" si="41"/>
        <v>1.2</v>
      </c>
      <c r="AJ73" s="2100">
        <f t="shared" si="41"/>
        <v>-8.4</v>
      </c>
      <c r="AK73" s="2100">
        <f t="shared" si="41"/>
        <v>5</v>
      </c>
      <c r="AL73" s="2299"/>
      <c r="AM73" s="1717"/>
    </row>
    <row r="74" spans="1:45">
      <c r="A74" s="1717"/>
      <c r="B74" s="2058" t="s">
        <v>1174</v>
      </c>
      <c r="C74" s="2059" t="s">
        <v>1040</v>
      </c>
      <c r="D74" s="1728" t="s">
        <v>1041</v>
      </c>
      <c r="E74" s="2061">
        <v>298.89314200000001</v>
      </c>
      <c r="F74" s="2062">
        <v>323.37260295999999</v>
      </c>
      <c r="G74" s="2062">
        <v>340.83463438999996</v>
      </c>
      <c r="H74" s="2062">
        <v>329.52063930000003</v>
      </c>
      <c r="I74" s="2062">
        <v>311.19947931999997</v>
      </c>
      <c r="J74" s="2062">
        <v>299.02736880999998</v>
      </c>
      <c r="K74" s="2062">
        <v>306.02955889999998</v>
      </c>
      <c r="L74" s="2063">
        <v>313.06838549000003</v>
      </c>
      <c r="M74" s="2063">
        <v>323.07183085000003</v>
      </c>
      <c r="N74" s="2063">
        <v>305.83999157</v>
      </c>
      <c r="O74" s="2063">
        <v>291.44955412999997</v>
      </c>
      <c r="P74" s="2063">
        <v>300.47760376999997</v>
      </c>
      <c r="Q74" s="2064">
        <v>286.66740566999999</v>
      </c>
      <c r="R74" s="2064">
        <v>269.36180544000001</v>
      </c>
      <c r="S74" s="1720">
        <v>273.73443637999998</v>
      </c>
      <c r="T74" s="1720">
        <v>284.41826643000002</v>
      </c>
      <c r="U74" s="1720">
        <v>295.80030008</v>
      </c>
      <c r="V74" s="1720">
        <v>314.83462133</v>
      </c>
      <c r="W74" s="1720">
        <v>336.75663493000002</v>
      </c>
      <c r="X74" s="1720">
        <v>335.57882536</v>
      </c>
      <c r="Y74" s="1720">
        <v>265.25903108</v>
      </c>
      <c r="Z74" s="1720">
        <v>289.10768324999998</v>
      </c>
      <c r="AA74" s="1720">
        <v>284.96875297000003</v>
      </c>
      <c r="AB74" s="1720">
        <v>288.72763938999998</v>
      </c>
      <c r="AC74" s="1720">
        <v>292.09212982999998</v>
      </c>
      <c r="AD74" s="1720">
        <v>305.13998925999999</v>
      </c>
      <c r="AE74" s="1720">
        <v>313.12856279000005</v>
      </c>
      <c r="AF74" s="1720">
        <v>302.185204</v>
      </c>
      <c r="AG74" s="1720">
        <v>319.03584000000001</v>
      </c>
      <c r="AH74" s="1724">
        <v>331.80937699999998</v>
      </c>
      <c r="AI74" s="1747">
        <v>322.12599599999999</v>
      </c>
      <c r="AJ74" s="2090" t="s">
        <v>1175</v>
      </c>
      <c r="AK74" s="2300" t="s">
        <v>1175</v>
      </c>
      <c r="AL74" s="2301" t="s">
        <v>1285</v>
      </c>
      <c r="AM74" s="1717"/>
    </row>
    <row r="75" spans="1:45">
      <c r="A75" s="1717"/>
      <c r="B75" s="2080"/>
      <c r="C75" s="1722"/>
      <c r="D75" s="1726" t="s">
        <v>1038</v>
      </c>
      <c r="E75" s="2285" t="s">
        <v>1033</v>
      </c>
      <c r="F75" s="1719">
        <f t="shared" ref="F75:AI75" si="42">ROUND((F74-E74)/E74*100,1)</f>
        <v>8.1999999999999993</v>
      </c>
      <c r="G75" s="1719">
        <f t="shared" si="42"/>
        <v>5.4</v>
      </c>
      <c r="H75" s="1719">
        <f t="shared" si="42"/>
        <v>-3.3</v>
      </c>
      <c r="I75" s="1719">
        <f t="shared" si="42"/>
        <v>-5.6</v>
      </c>
      <c r="J75" s="1719">
        <f t="shared" si="42"/>
        <v>-3.9</v>
      </c>
      <c r="K75" s="1719">
        <f t="shared" si="42"/>
        <v>2.2999999999999998</v>
      </c>
      <c r="L75" s="1719">
        <f t="shared" si="42"/>
        <v>2.2999999999999998</v>
      </c>
      <c r="M75" s="1719">
        <f t="shared" si="42"/>
        <v>3.2</v>
      </c>
      <c r="N75" s="1719">
        <f t="shared" si="42"/>
        <v>-5.3</v>
      </c>
      <c r="O75" s="1719">
        <f t="shared" si="42"/>
        <v>-4.7</v>
      </c>
      <c r="P75" s="1719">
        <f t="shared" si="42"/>
        <v>3.1</v>
      </c>
      <c r="Q75" s="1719">
        <f t="shared" si="42"/>
        <v>-4.5999999999999996</v>
      </c>
      <c r="R75" s="1719">
        <f t="shared" si="42"/>
        <v>-6</v>
      </c>
      <c r="S75" s="1719">
        <f t="shared" si="42"/>
        <v>1.6</v>
      </c>
      <c r="T75" s="1719">
        <f t="shared" si="42"/>
        <v>3.9</v>
      </c>
      <c r="U75" s="1719">
        <f t="shared" si="42"/>
        <v>4</v>
      </c>
      <c r="V75" s="1719">
        <f t="shared" si="42"/>
        <v>6.4</v>
      </c>
      <c r="W75" s="1719">
        <f t="shared" si="42"/>
        <v>7</v>
      </c>
      <c r="X75" s="1719">
        <f t="shared" si="42"/>
        <v>-0.3</v>
      </c>
      <c r="Y75" s="1719">
        <f t="shared" si="42"/>
        <v>-21</v>
      </c>
      <c r="Z75" s="1719">
        <f t="shared" si="42"/>
        <v>9</v>
      </c>
      <c r="AA75" s="1719">
        <f t="shared" si="42"/>
        <v>-1.4</v>
      </c>
      <c r="AB75" s="1719">
        <f t="shared" si="42"/>
        <v>1.3</v>
      </c>
      <c r="AC75" s="1719">
        <f t="shared" si="42"/>
        <v>1.2</v>
      </c>
      <c r="AD75" s="1719">
        <f t="shared" si="42"/>
        <v>4.5</v>
      </c>
      <c r="AE75" s="1719">
        <f t="shared" si="42"/>
        <v>2.6</v>
      </c>
      <c r="AF75" s="1719">
        <f t="shared" si="42"/>
        <v>-3.5</v>
      </c>
      <c r="AG75" s="1719">
        <f t="shared" si="42"/>
        <v>5.6</v>
      </c>
      <c r="AH75" s="1719">
        <f t="shared" si="42"/>
        <v>4</v>
      </c>
      <c r="AI75" s="1719">
        <f t="shared" si="42"/>
        <v>-2.9</v>
      </c>
      <c r="AJ75" s="2090" t="s">
        <v>1175</v>
      </c>
      <c r="AK75" s="2302" t="s">
        <v>1175</v>
      </c>
      <c r="AL75" s="2303" t="s">
        <v>1286</v>
      </c>
      <c r="AM75" s="1717"/>
      <c r="AS75" s="2304"/>
    </row>
    <row r="76" spans="1:45">
      <c r="A76" s="1717"/>
      <c r="B76" s="2058" t="s">
        <v>1178</v>
      </c>
      <c r="C76" s="2085" t="s">
        <v>1042</v>
      </c>
      <c r="D76" s="2060" t="s">
        <v>1043</v>
      </c>
      <c r="E76" s="2305">
        <v>86.9</v>
      </c>
      <c r="F76" s="2306">
        <v>89.6</v>
      </c>
      <c r="G76" s="2306">
        <v>92.6</v>
      </c>
      <c r="H76" s="2306">
        <v>94.1</v>
      </c>
      <c r="I76" s="2306">
        <v>95.4</v>
      </c>
      <c r="J76" s="2306">
        <v>96</v>
      </c>
      <c r="K76" s="2306">
        <v>95.9</v>
      </c>
      <c r="L76" s="2307">
        <v>96</v>
      </c>
      <c r="M76" s="2307">
        <v>97.7</v>
      </c>
      <c r="N76" s="2307">
        <v>98.3</v>
      </c>
      <c r="O76" s="2307">
        <v>98</v>
      </c>
      <c r="P76" s="2307">
        <v>97.3</v>
      </c>
      <c r="Q76" s="2307">
        <v>96.7</v>
      </c>
      <c r="R76" s="2307">
        <v>95.8</v>
      </c>
      <c r="S76" s="2307">
        <v>95.5</v>
      </c>
      <c r="T76" s="2307">
        <v>95.5</v>
      </c>
      <c r="U76" s="2307">
        <v>95.2</v>
      </c>
      <c r="V76" s="2307">
        <v>95.5</v>
      </c>
      <c r="W76" s="2307">
        <v>95.5</v>
      </c>
      <c r="X76" s="2307">
        <v>96.8</v>
      </c>
      <c r="Y76" s="2307">
        <v>95.5</v>
      </c>
      <c r="Z76" s="2307">
        <v>94.8</v>
      </c>
      <c r="AA76" s="2307">
        <v>94.5</v>
      </c>
      <c r="AB76" s="2307">
        <v>94.5</v>
      </c>
      <c r="AC76" s="2307">
        <v>94.9</v>
      </c>
      <c r="AD76" s="2307">
        <v>97.5</v>
      </c>
      <c r="AE76" s="2307">
        <v>98.2</v>
      </c>
      <c r="AF76" s="2307">
        <v>98.1</v>
      </c>
      <c r="AG76" s="2307">
        <v>98.6</v>
      </c>
      <c r="AH76" s="2307">
        <v>99.5</v>
      </c>
      <c r="AI76" s="2308">
        <v>100</v>
      </c>
      <c r="AJ76" s="1723">
        <v>100</v>
      </c>
      <c r="AK76" s="2309">
        <v>99.8</v>
      </c>
      <c r="AL76" s="2301" t="s">
        <v>1287</v>
      </c>
      <c r="AM76" s="1717"/>
      <c r="AQ76" s="2310"/>
    </row>
    <row r="77" spans="1:45">
      <c r="A77" s="1717"/>
      <c r="B77" s="2058"/>
      <c r="C77" s="2311" t="s">
        <v>1288</v>
      </c>
      <c r="D77" s="2081" t="s">
        <v>1038</v>
      </c>
      <c r="E77" s="2285" t="s">
        <v>1033</v>
      </c>
      <c r="F77" s="1719">
        <f>ROUND((F76-E76)/E76*100,1)</f>
        <v>3.1</v>
      </c>
      <c r="G77" s="1719">
        <f>ROUND((G76-F76)/F76*100,1)</f>
        <v>3.3</v>
      </c>
      <c r="H77" s="1719">
        <f t="shared" ref="H77:AK77" si="43">ROUND((H76-G76)/G76*100,1)</f>
        <v>1.6</v>
      </c>
      <c r="I77" s="1719">
        <f t="shared" si="43"/>
        <v>1.4</v>
      </c>
      <c r="J77" s="1719">
        <f t="shared" si="43"/>
        <v>0.6</v>
      </c>
      <c r="K77" s="1719">
        <f t="shared" si="43"/>
        <v>-0.1</v>
      </c>
      <c r="L77" s="1719">
        <f t="shared" si="43"/>
        <v>0.1</v>
      </c>
      <c r="M77" s="1719">
        <f t="shared" si="43"/>
        <v>1.8</v>
      </c>
      <c r="N77" s="1719">
        <f t="shared" si="43"/>
        <v>0.6</v>
      </c>
      <c r="O77" s="1719">
        <f t="shared" si="43"/>
        <v>-0.3</v>
      </c>
      <c r="P77" s="1719">
        <f t="shared" si="43"/>
        <v>-0.7</v>
      </c>
      <c r="Q77" s="1719">
        <f t="shared" si="43"/>
        <v>-0.6</v>
      </c>
      <c r="R77" s="1719">
        <f t="shared" si="43"/>
        <v>-0.9</v>
      </c>
      <c r="S77" s="1719">
        <f t="shared" si="43"/>
        <v>-0.3</v>
      </c>
      <c r="T77" s="1719">
        <f t="shared" si="43"/>
        <v>0</v>
      </c>
      <c r="U77" s="1719">
        <f t="shared" si="43"/>
        <v>-0.3</v>
      </c>
      <c r="V77" s="1719">
        <f t="shared" si="43"/>
        <v>0.3</v>
      </c>
      <c r="W77" s="1719">
        <f t="shared" si="43"/>
        <v>0</v>
      </c>
      <c r="X77" s="1719">
        <f t="shared" si="43"/>
        <v>1.4</v>
      </c>
      <c r="Y77" s="1719">
        <f t="shared" si="43"/>
        <v>-1.3</v>
      </c>
      <c r="Z77" s="1719">
        <f t="shared" si="43"/>
        <v>-0.7</v>
      </c>
      <c r="AA77" s="1719">
        <f t="shared" si="43"/>
        <v>-0.3</v>
      </c>
      <c r="AB77" s="1719">
        <f t="shared" si="43"/>
        <v>0</v>
      </c>
      <c r="AC77" s="1719">
        <f t="shared" si="43"/>
        <v>0.4</v>
      </c>
      <c r="AD77" s="1719">
        <f t="shared" si="43"/>
        <v>2.7</v>
      </c>
      <c r="AE77" s="1719">
        <f t="shared" si="43"/>
        <v>0.7</v>
      </c>
      <c r="AF77" s="1719">
        <f t="shared" si="43"/>
        <v>-0.1</v>
      </c>
      <c r="AG77" s="1719">
        <f t="shared" si="43"/>
        <v>0.5</v>
      </c>
      <c r="AH77" s="1719">
        <f t="shared" si="43"/>
        <v>0.9</v>
      </c>
      <c r="AI77" s="1719">
        <f t="shared" si="43"/>
        <v>0.5</v>
      </c>
      <c r="AJ77" s="2071">
        <f t="shared" si="43"/>
        <v>0</v>
      </c>
      <c r="AK77" s="2071">
        <f t="shared" si="43"/>
        <v>-0.2</v>
      </c>
      <c r="AL77" s="2173" t="s">
        <v>1055</v>
      </c>
      <c r="AM77" s="1717"/>
      <c r="AQ77" s="2310"/>
    </row>
    <row r="78" spans="1:45">
      <c r="A78" s="1717"/>
      <c r="B78" s="2058" t="s">
        <v>1199</v>
      </c>
      <c r="C78" s="2085" t="s">
        <v>1200</v>
      </c>
      <c r="D78" s="2060" t="s">
        <v>1037</v>
      </c>
      <c r="E78" s="2061">
        <v>103.3416667</v>
      </c>
      <c r="F78" s="2312">
        <v>104.8833333</v>
      </c>
      <c r="G78" s="2312">
        <v>105.9666667</v>
      </c>
      <c r="H78" s="2312">
        <v>105.04166669999999</v>
      </c>
      <c r="I78" s="2312">
        <v>103.3916667</v>
      </c>
      <c r="J78" s="2312">
        <v>101.7</v>
      </c>
      <c r="K78" s="2312">
        <v>100.8416667</v>
      </c>
      <c r="L78" s="2313">
        <v>99.15</v>
      </c>
      <c r="M78" s="2313">
        <v>99.825000000000003</v>
      </c>
      <c r="N78" s="2313">
        <v>98.275000000000006</v>
      </c>
      <c r="O78" s="2313">
        <v>96.924999999999997</v>
      </c>
      <c r="P78" s="2313">
        <v>96.933333329999996</v>
      </c>
      <c r="Q78" s="2313">
        <v>94.691666670000004</v>
      </c>
      <c r="R78" s="2313">
        <v>92.758333329999999</v>
      </c>
      <c r="S78" s="1720">
        <v>91.941666670000004</v>
      </c>
      <c r="T78" s="1720">
        <v>93.141666670000006</v>
      </c>
      <c r="U78" s="1720">
        <v>94.641666670000006</v>
      </c>
      <c r="V78" s="1720">
        <v>96.733333329999994</v>
      </c>
      <c r="W78" s="1720">
        <v>98.408333330000005</v>
      </c>
      <c r="X78" s="1720">
        <v>102.9083333</v>
      </c>
      <c r="Y78" s="1720">
        <v>97.508333329999999</v>
      </c>
      <c r="Z78" s="1720">
        <v>97.408333330000005</v>
      </c>
      <c r="AA78" s="1720">
        <v>98.8</v>
      </c>
      <c r="AB78" s="1720">
        <v>97.95</v>
      </c>
      <c r="AC78" s="1720">
        <v>99.166666669999998</v>
      </c>
      <c r="AD78" s="1720">
        <v>102.35</v>
      </c>
      <c r="AE78" s="1720">
        <v>100.0083333</v>
      </c>
      <c r="AF78" s="1720">
        <v>96.5</v>
      </c>
      <c r="AG78" s="1720">
        <v>98.7</v>
      </c>
      <c r="AH78" s="1720">
        <v>101.3</v>
      </c>
      <c r="AI78" s="2072">
        <v>101.5</v>
      </c>
      <c r="AJ78" s="2293">
        <v>100.3</v>
      </c>
      <c r="AK78" s="2293">
        <v>105.06666666666668</v>
      </c>
      <c r="AL78" s="2314" t="s">
        <v>1056</v>
      </c>
      <c r="AM78" s="1717"/>
      <c r="AQ78" s="2310"/>
    </row>
    <row r="79" spans="1:45">
      <c r="A79" s="1717"/>
      <c r="B79" s="2080"/>
      <c r="C79" s="2096" t="s">
        <v>1201</v>
      </c>
      <c r="D79" s="2081" t="s">
        <v>1038</v>
      </c>
      <c r="E79" s="2285" t="s">
        <v>1033</v>
      </c>
      <c r="F79" s="1719">
        <f t="shared" ref="F79:AK79" si="44">ROUND((F78-E78)/E78*100,1)</f>
        <v>1.5</v>
      </c>
      <c r="G79" s="1719">
        <f t="shared" si="44"/>
        <v>1</v>
      </c>
      <c r="H79" s="1719">
        <f t="shared" si="44"/>
        <v>-0.9</v>
      </c>
      <c r="I79" s="1719">
        <f t="shared" si="44"/>
        <v>-1.6</v>
      </c>
      <c r="J79" s="1719">
        <f t="shared" si="44"/>
        <v>-1.6</v>
      </c>
      <c r="K79" s="1719">
        <f t="shared" si="44"/>
        <v>-0.8</v>
      </c>
      <c r="L79" s="1719">
        <f t="shared" si="44"/>
        <v>-1.7</v>
      </c>
      <c r="M79" s="1719">
        <f t="shared" si="44"/>
        <v>0.7</v>
      </c>
      <c r="N79" s="1719">
        <f t="shared" si="44"/>
        <v>-1.6</v>
      </c>
      <c r="O79" s="1719">
        <f t="shared" si="44"/>
        <v>-1.4</v>
      </c>
      <c r="P79" s="1719">
        <f t="shared" si="44"/>
        <v>0</v>
      </c>
      <c r="Q79" s="1719">
        <f t="shared" si="44"/>
        <v>-2.2999999999999998</v>
      </c>
      <c r="R79" s="1719">
        <f t="shared" si="44"/>
        <v>-2</v>
      </c>
      <c r="S79" s="1719">
        <f t="shared" si="44"/>
        <v>-0.9</v>
      </c>
      <c r="T79" s="1719">
        <f t="shared" si="44"/>
        <v>1.3</v>
      </c>
      <c r="U79" s="1719">
        <f t="shared" si="44"/>
        <v>1.6</v>
      </c>
      <c r="V79" s="1719">
        <f t="shared" si="44"/>
        <v>2.2000000000000002</v>
      </c>
      <c r="W79" s="1719">
        <f t="shared" si="44"/>
        <v>1.7</v>
      </c>
      <c r="X79" s="1719">
        <f t="shared" si="44"/>
        <v>4.5999999999999996</v>
      </c>
      <c r="Y79" s="1719">
        <f t="shared" si="44"/>
        <v>-5.2</v>
      </c>
      <c r="Z79" s="1719">
        <f t="shared" si="44"/>
        <v>-0.1</v>
      </c>
      <c r="AA79" s="1719">
        <f t="shared" si="44"/>
        <v>1.4</v>
      </c>
      <c r="AB79" s="1719">
        <f t="shared" si="44"/>
        <v>-0.9</v>
      </c>
      <c r="AC79" s="1719">
        <f t="shared" si="44"/>
        <v>1.2</v>
      </c>
      <c r="AD79" s="1719">
        <f t="shared" si="44"/>
        <v>3.2</v>
      </c>
      <c r="AE79" s="1719">
        <f t="shared" si="44"/>
        <v>-2.2999999999999998</v>
      </c>
      <c r="AF79" s="1719">
        <f t="shared" si="44"/>
        <v>-3.5</v>
      </c>
      <c r="AG79" s="1719">
        <f t="shared" si="44"/>
        <v>2.2999999999999998</v>
      </c>
      <c r="AH79" s="1719">
        <f t="shared" si="44"/>
        <v>2.6</v>
      </c>
      <c r="AI79" s="1719">
        <f t="shared" si="44"/>
        <v>0.2</v>
      </c>
      <c r="AJ79" s="2048">
        <f t="shared" si="44"/>
        <v>-1.2</v>
      </c>
      <c r="AK79" s="2048">
        <f t="shared" si="44"/>
        <v>4.8</v>
      </c>
      <c r="AL79" s="2173" t="s">
        <v>1055</v>
      </c>
      <c r="AM79" s="1717"/>
      <c r="AN79" s="57" t="s">
        <v>790</v>
      </c>
    </row>
    <row r="80" spans="1:45">
      <c r="A80" s="1717"/>
      <c r="B80" s="2101"/>
      <c r="C80" s="2102" t="s">
        <v>1202</v>
      </c>
      <c r="D80" s="2060" t="s">
        <v>1037</v>
      </c>
      <c r="E80" s="2110">
        <f>E139</f>
        <v>93.1</v>
      </c>
      <c r="F80" s="2111">
        <f>F139</f>
        <v>97.4</v>
      </c>
      <c r="G80" s="2111">
        <f t="shared" ref="G80:AD80" si="45">G139</f>
        <v>100.8</v>
      </c>
      <c r="H80" s="2111">
        <f t="shared" si="45"/>
        <v>102.6</v>
      </c>
      <c r="I80" s="2111">
        <f t="shared" si="45"/>
        <v>103.2</v>
      </c>
      <c r="J80" s="2111">
        <f t="shared" si="45"/>
        <v>105</v>
      </c>
      <c r="K80" s="2111">
        <f t="shared" si="45"/>
        <v>106.9</v>
      </c>
      <c r="L80" s="2111">
        <f t="shared" si="45"/>
        <v>108.7</v>
      </c>
      <c r="M80" s="2111">
        <f t="shared" si="45"/>
        <v>110.8</v>
      </c>
      <c r="N80" s="2111">
        <f t="shared" si="45"/>
        <v>109.3</v>
      </c>
      <c r="O80" s="2111">
        <f t="shared" si="45"/>
        <v>107.8</v>
      </c>
      <c r="P80" s="2111">
        <f t="shared" si="45"/>
        <v>107.5</v>
      </c>
      <c r="Q80" s="2111">
        <f t="shared" si="45"/>
        <v>106.5</v>
      </c>
      <c r="R80" s="2111">
        <f t="shared" si="45"/>
        <v>103.4</v>
      </c>
      <c r="S80" s="2111">
        <f t="shared" si="45"/>
        <v>103.3</v>
      </c>
      <c r="T80" s="2111">
        <f t="shared" si="45"/>
        <v>102.8</v>
      </c>
      <c r="U80" s="2111">
        <f t="shared" si="45"/>
        <v>103.9</v>
      </c>
      <c r="V80" s="2111">
        <f t="shared" si="45"/>
        <v>105</v>
      </c>
      <c r="W80" s="2111">
        <f t="shared" si="45"/>
        <v>104.1</v>
      </c>
      <c r="X80" s="2111">
        <f t="shared" si="45"/>
        <v>103.6</v>
      </c>
      <c r="Y80" s="2111">
        <f t="shared" si="45"/>
        <v>98.6</v>
      </c>
      <c r="Z80" s="2111">
        <f t="shared" si="45"/>
        <v>99.6</v>
      </c>
      <c r="AA80" s="2111">
        <f t="shared" si="45"/>
        <v>99.9</v>
      </c>
      <c r="AB80" s="2111">
        <f t="shared" si="45"/>
        <v>98.9</v>
      </c>
      <c r="AC80" s="2111">
        <f t="shared" si="45"/>
        <v>98.9</v>
      </c>
      <c r="AD80" s="2111">
        <f t="shared" si="45"/>
        <v>100</v>
      </c>
      <c r="AE80" s="2111">
        <v>100</v>
      </c>
      <c r="AF80" s="2111">
        <v>101.2</v>
      </c>
      <c r="AG80" s="2111">
        <v>101.7</v>
      </c>
      <c r="AH80" s="2111">
        <v>102.9</v>
      </c>
      <c r="AI80" s="2111">
        <v>102.7</v>
      </c>
      <c r="AJ80" s="2315">
        <v>101</v>
      </c>
      <c r="AK80" s="2315">
        <v>102</v>
      </c>
      <c r="AL80" s="2294" t="s">
        <v>1289</v>
      </c>
      <c r="AM80" s="2069" t="s">
        <v>790</v>
      </c>
    </row>
    <row r="81" spans="1:39">
      <c r="A81" s="1717"/>
      <c r="B81" s="2101"/>
      <c r="C81" s="2059" t="s">
        <v>1205</v>
      </c>
      <c r="D81" s="1726" t="s">
        <v>1038</v>
      </c>
      <c r="E81" s="2285" t="s">
        <v>1033</v>
      </c>
      <c r="F81" s="1719">
        <f t="shared" ref="F81:AK81" si="46">ROUND((F80-E80)/E80*100,1)</f>
        <v>4.5999999999999996</v>
      </c>
      <c r="G81" s="1719">
        <f t="shared" si="46"/>
        <v>3.5</v>
      </c>
      <c r="H81" s="1719">
        <f t="shared" si="46"/>
        <v>1.8</v>
      </c>
      <c r="I81" s="1719">
        <f t="shared" si="46"/>
        <v>0.6</v>
      </c>
      <c r="J81" s="1719">
        <f t="shared" si="46"/>
        <v>1.7</v>
      </c>
      <c r="K81" s="1719">
        <f t="shared" si="46"/>
        <v>1.8</v>
      </c>
      <c r="L81" s="1719">
        <f t="shared" si="46"/>
        <v>1.7</v>
      </c>
      <c r="M81" s="1719">
        <f t="shared" si="46"/>
        <v>1.9</v>
      </c>
      <c r="N81" s="1719">
        <f t="shared" si="46"/>
        <v>-1.4</v>
      </c>
      <c r="O81" s="1719">
        <f t="shared" si="46"/>
        <v>-1.4</v>
      </c>
      <c r="P81" s="1719">
        <f t="shared" si="46"/>
        <v>-0.3</v>
      </c>
      <c r="Q81" s="1719">
        <f t="shared" si="46"/>
        <v>-0.9</v>
      </c>
      <c r="R81" s="1719">
        <f t="shared" si="46"/>
        <v>-2.9</v>
      </c>
      <c r="S81" s="1719">
        <f t="shared" si="46"/>
        <v>-0.1</v>
      </c>
      <c r="T81" s="1719">
        <f t="shared" si="46"/>
        <v>-0.5</v>
      </c>
      <c r="U81" s="1719">
        <f t="shared" si="46"/>
        <v>1.1000000000000001</v>
      </c>
      <c r="V81" s="1719">
        <f t="shared" si="46"/>
        <v>1.1000000000000001</v>
      </c>
      <c r="W81" s="1719">
        <f t="shared" si="46"/>
        <v>-0.9</v>
      </c>
      <c r="X81" s="1719">
        <f t="shared" si="46"/>
        <v>-0.5</v>
      </c>
      <c r="Y81" s="1719">
        <f t="shared" si="46"/>
        <v>-4.8</v>
      </c>
      <c r="Z81" s="1719">
        <f t="shared" si="46"/>
        <v>1</v>
      </c>
      <c r="AA81" s="1719">
        <f t="shared" si="46"/>
        <v>0.3</v>
      </c>
      <c r="AB81" s="1719">
        <f t="shared" si="46"/>
        <v>-1</v>
      </c>
      <c r="AC81" s="1719">
        <f t="shared" si="46"/>
        <v>0</v>
      </c>
      <c r="AD81" s="1719">
        <f t="shared" si="46"/>
        <v>1.1000000000000001</v>
      </c>
      <c r="AE81" s="1719">
        <f t="shared" si="46"/>
        <v>0</v>
      </c>
      <c r="AF81" s="1719">
        <f t="shared" si="46"/>
        <v>1.2</v>
      </c>
      <c r="AG81" s="1719">
        <f t="shared" si="46"/>
        <v>0.5</v>
      </c>
      <c r="AH81" s="1719">
        <f t="shared" si="46"/>
        <v>1.2</v>
      </c>
      <c r="AI81" s="1719">
        <f t="shared" si="46"/>
        <v>-0.2</v>
      </c>
      <c r="AJ81" s="2048">
        <f t="shared" si="46"/>
        <v>-1.7</v>
      </c>
      <c r="AK81" s="2048">
        <f t="shared" si="46"/>
        <v>1</v>
      </c>
      <c r="AL81" s="1748" t="s">
        <v>1091</v>
      </c>
      <c r="AM81" s="1717" t="s">
        <v>790</v>
      </c>
    </row>
    <row r="82" spans="1:39">
      <c r="A82" s="1717"/>
      <c r="B82" s="2101" t="s">
        <v>1206</v>
      </c>
      <c r="C82" s="2102" t="s">
        <v>1202</v>
      </c>
      <c r="D82" s="1728" t="s">
        <v>1037</v>
      </c>
      <c r="E82" s="2103">
        <f>E142</f>
        <v>104.6</v>
      </c>
      <c r="F82" s="2104">
        <f t="shared" ref="F82:AD82" si="47">F142</f>
        <v>106.1</v>
      </c>
      <c r="G82" s="2104">
        <f t="shared" si="47"/>
        <v>106.3</v>
      </c>
      <c r="H82" s="2104">
        <f t="shared" si="47"/>
        <v>106.5</v>
      </c>
      <c r="I82" s="2104">
        <f t="shared" si="47"/>
        <v>106</v>
      </c>
      <c r="J82" s="2104">
        <f t="shared" si="47"/>
        <v>107.3</v>
      </c>
      <c r="K82" s="2104">
        <f t="shared" si="47"/>
        <v>109.5</v>
      </c>
      <c r="L82" s="2104">
        <f t="shared" si="47"/>
        <v>111.4</v>
      </c>
      <c r="M82" s="2104">
        <f t="shared" si="47"/>
        <v>111.7</v>
      </c>
      <c r="N82" s="2104">
        <f t="shared" si="47"/>
        <v>109.5</v>
      </c>
      <c r="O82" s="2104">
        <f t="shared" si="47"/>
        <v>108.3</v>
      </c>
      <c r="P82" s="2104">
        <f t="shared" si="47"/>
        <v>109</v>
      </c>
      <c r="Q82" s="2104">
        <f t="shared" si="47"/>
        <v>109</v>
      </c>
      <c r="R82" s="2104">
        <f t="shared" si="47"/>
        <v>107</v>
      </c>
      <c r="S82" s="2104">
        <f t="shared" si="47"/>
        <v>107.3</v>
      </c>
      <c r="T82" s="2104">
        <f t="shared" si="47"/>
        <v>106.7</v>
      </c>
      <c r="U82" s="2104">
        <f t="shared" si="47"/>
        <v>108.3</v>
      </c>
      <c r="V82" s="2104">
        <f t="shared" si="47"/>
        <v>109.1</v>
      </c>
      <c r="W82" s="2104">
        <f t="shared" si="47"/>
        <v>108.1</v>
      </c>
      <c r="X82" s="2104">
        <f t="shared" si="47"/>
        <v>105.8</v>
      </c>
      <c r="Y82" s="2104">
        <f t="shared" si="47"/>
        <v>102.3</v>
      </c>
      <c r="Z82" s="2104">
        <f t="shared" si="47"/>
        <v>104.2</v>
      </c>
      <c r="AA82" s="2104">
        <f t="shared" si="47"/>
        <v>104.7</v>
      </c>
      <c r="AB82" s="2104">
        <f t="shared" si="47"/>
        <v>103.7</v>
      </c>
      <c r="AC82" s="2104">
        <f t="shared" si="47"/>
        <v>103.1</v>
      </c>
      <c r="AD82" s="2104">
        <f t="shared" si="47"/>
        <v>101</v>
      </c>
      <c r="AE82" s="2104">
        <v>100</v>
      </c>
      <c r="AF82" s="2104">
        <v>101.3</v>
      </c>
      <c r="AG82" s="2104">
        <v>101.2</v>
      </c>
      <c r="AH82" s="2104">
        <v>101.2</v>
      </c>
      <c r="AI82" s="2104">
        <v>100.4</v>
      </c>
      <c r="AJ82" s="2316">
        <v>98.7</v>
      </c>
      <c r="AK82" s="2316">
        <v>99.4</v>
      </c>
      <c r="AL82" s="2770" t="s">
        <v>1290</v>
      </c>
      <c r="AM82" s="2069" t="s">
        <v>790</v>
      </c>
    </row>
    <row r="83" spans="1:39">
      <c r="A83" s="1717"/>
      <c r="B83" s="2101"/>
      <c r="C83" s="2059" t="s">
        <v>1057</v>
      </c>
      <c r="D83" s="1726" t="s">
        <v>1038</v>
      </c>
      <c r="E83" s="2285" t="s">
        <v>1033</v>
      </c>
      <c r="F83" s="1719">
        <f t="shared" ref="F83:AK83" si="48">ROUND((F82-E82)/E82*100,1)</f>
        <v>1.4</v>
      </c>
      <c r="G83" s="1719">
        <f t="shared" si="48"/>
        <v>0.2</v>
      </c>
      <c r="H83" s="1719">
        <f t="shared" si="48"/>
        <v>0.2</v>
      </c>
      <c r="I83" s="1719">
        <f t="shared" si="48"/>
        <v>-0.5</v>
      </c>
      <c r="J83" s="1719">
        <f t="shared" si="48"/>
        <v>1.2</v>
      </c>
      <c r="K83" s="1719">
        <f t="shared" si="48"/>
        <v>2.1</v>
      </c>
      <c r="L83" s="1719">
        <f t="shared" si="48"/>
        <v>1.7</v>
      </c>
      <c r="M83" s="1719">
        <f t="shared" si="48"/>
        <v>0.3</v>
      </c>
      <c r="N83" s="1719">
        <f t="shared" si="48"/>
        <v>-2</v>
      </c>
      <c r="O83" s="1719">
        <f t="shared" si="48"/>
        <v>-1.1000000000000001</v>
      </c>
      <c r="P83" s="1719">
        <f t="shared" si="48"/>
        <v>0.6</v>
      </c>
      <c r="Q83" s="1719">
        <f t="shared" si="48"/>
        <v>0</v>
      </c>
      <c r="R83" s="1719">
        <f t="shared" si="48"/>
        <v>-1.8</v>
      </c>
      <c r="S83" s="1719">
        <f t="shared" si="48"/>
        <v>0.3</v>
      </c>
      <c r="T83" s="1719">
        <f t="shared" si="48"/>
        <v>-0.6</v>
      </c>
      <c r="U83" s="1719">
        <f t="shared" si="48"/>
        <v>1.5</v>
      </c>
      <c r="V83" s="1719">
        <f t="shared" si="48"/>
        <v>0.7</v>
      </c>
      <c r="W83" s="1719">
        <f t="shared" si="48"/>
        <v>-0.9</v>
      </c>
      <c r="X83" s="1719">
        <f t="shared" si="48"/>
        <v>-2.1</v>
      </c>
      <c r="Y83" s="1719">
        <f t="shared" si="48"/>
        <v>-3.3</v>
      </c>
      <c r="Z83" s="1719">
        <f t="shared" si="48"/>
        <v>1.9</v>
      </c>
      <c r="AA83" s="1719">
        <f t="shared" si="48"/>
        <v>0.5</v>
      </c>
      <c r="AB83" s="1719">
        <f t="shared" si="48"/>
        <v>-1</v>
      </c>
      <c r="AC83" s="1719">
        <f t="shared" si="48"/>
        <v>-0.6</v>
      </c>
      <c r="AD83" s="1719">
        <f t="shared" si="48"/>
        <v>-2</v>
      </c>
      <c r="AE83" s="1719">
        <f t="shared" si="48"/>
        <v>-1</v>
      </c>
      <c r="AF83" s="1719">
        <f t="shared" si="48"/>
        <v>1.3</v>
      </c>
      <c r="AG83" s="1719">
        <f t="shared" si="48"/>
        <v>-0.1</v>
      </c>
      <c r="AH83" s="1719">
        <f t="shared" si="48"/>
        <v>0</v>
      </c>
      <c r="AI83" s="1719">
        <f t="shared" si="48"/>
        <v>-0.8</v>
      </c>
      <c r="AJ83" s="2048">
        <f t="shared" si="48"/>
        <v>-1.7</v>
      </c>
      <c r="AK83" s="2048">
        <f t="shared" si="48"/>
        <v>0.7</v>
      </c>
      <c r="AL83" s="2770"/>
      <c r="AM83" s="1717"/>
    </row>
    <row r="84" spans="1:39">
      <c r="A84" s="1717"/>
      <c r="B84" s="2101" t="s">
        <v>1209</v>
      </c>
      <c r="C84" s="2113" t="s">
        <v>1058</v>
      </c>
      <c r="D84" s="1728" t="s">
        <v>1037</v>
      </c>
      <c r="E84" s="2103">
        <f>E145</f>
        <v>123.6</v>
      </c>
      <c r="F84" s="2104">
        <f t="shared" ref="F84:AD84" si="49">F145</f>
        <v>123.4</v>
      </c>
      <c r="G84" s="2104">
        <f t="shared" si="49"/>
        <v>115.5</v>
      </c>
      <c r="H84" s="2104">
        <f t="shared" si="49"/>
        <v>98.6</v>
      </c>
      <c r="I84" s="2104">
        <f t="shared" si="49"/>
        <v>87.5</v>
      </c>
      <c r="J84" s="2104">
        <f t="shared" si="49"/>
        <v>85.7</v>
      </c>
      <c r="K84" s="2104">
        <f t="shared" si="49"/>
        <v>88.9</v>
      </c>
      <c r="L84" s="2104">
        <f t="shared" si="49"/>
        <v>95.2</v>
      </c>
      <c r="M84" s="2104">
        <f t="shared" si="49"/>
        <v>98.1</v>
      </c>
      <c r="N84" s="2104">
        <f t="shared" si="49"/>
        <v>89.5</v>
      </c>
      <c r="O84" s="2104">
        <f t="shared" si="49"/>
        <v>88.3</v>
      </c>
      <c r="P84" s="2104">
        <f t="shared" si="49"/>
        <v>93.2</v>
      </c>
      <c r="Q84" s="2104">
        <f t="shared" si="49"/>
        <v>89.8</v>
      </c>
      <c r="R84" s="2104">
        <f t="shared" si="49"/>
        <v>90.5</v>
      </c>
      <c r="S84" s="2104">
        <f t="shared" si="49"/>
        <v>95.8</v>
      </c>
      <c r="T84" s="2104">
        <f t="shared" si="49"/>
        <v>99.4</v>
      </c>
      <c r="U84" s="2104">
        <f t="shared" si="49"/>
        <v>99.6</v>
      </c>
      <c r="V84" s="2104">
        <f t="shared" si="49"/>
        <v>102.9</v>
      </c>
      <c r="W84" s="2104">
        <f t="shared" si="49"/>
        <v>104.6</v>
      </c>
      <c r="X84" s="2104">
        <f t="shared" si="49"/>
        <v>101.4</v>
      </c>
      <c r="Y84" s="2104">
        <f t="shared" si="49"/>
        <v>84.7</v>
      </c>
      <c r="Z84" s="2104">
        <f t="shared" si="49"/>
        <v>94.1</v>
      </c>
      <c r="AA84" s="2104">
        <f t="shared" si="49"/>
        <v>93.8</v>
      </c>
      <c r="AB84" s="2104">
        <f t="shared" si="49"/>
        <v>94.7</v>
      </c>
      <c r="AC84" s="2104">
        <f t="shared" si="49"/>
        <v>97.3</v>
      </c>
      <c r="AD84" s="2104">
        <f t="shared" si="49"/>
        <v>101</v>
      </c>
      <c r="AE84" s="2104">
        <v>100</v>
      </c>
      <c r="AF84" s="2104">
        <v>98.3</v>
      </c>
      <c r="AG84" s="2104">
        <v>98.2</v>
      </c>
      <c r="AH84" s="2104">
        <v>97.1</v>
      </c>
      <c r="AI84" s="2104">
        <v>96.1</v>
      </c>
      <c r="AJ84" s="2317">
        <v>83.5</v>
      </c>
      <c r="AK84" s="2317">
        <v>89.7</v>
      </c>
      <c r="AL84" s="1748"/>
      <c r="AM84" s="2069" t="s">
        <v>790</v>
      </c>
    </row>
    <row r="85" spans="1:39">
      <c r="A85" s="1717"/>
      <c r="B85" s="2101"/>
      <c r="C85" s="2059" t="s">
        <v>1059</v>
      </c>
      <c r="D85" s="1726" t="s">
        <v>1038</v>
      </c>
      <c r="E85" s="2285" t="s">
        <v>1033</v>
      </c>
      <c r="F85" s="1719">
        <f t="shared" ref="F85:AK87" si="50">ROUND((F84-E84)/E84*100,1)</f>
        <v>-0.2</v>
      </c>
      <c r="G85" s="1719">
        <f t="shared" si="50"/>
        <v>-6.4</v>
      </c>
      <c r="H85" s="1719">
        <f t="shared" si="50"/>
        <v>-14.6</v>
      </c>
      <c r="I85" s="1719">
        <f t="shared" si="50"/>
        <v>-11.3</v>
      </c>
      <c r="J85" s="1719">
        <f t="shared" si="50"/>
        <v>-2.1</v>
      </c>
      <c r="K85" s="1719">
        <f t="shared" si="50"/>
        <v>3.7</v>
      </c>
      <c r="L85" s="1719">
        <f t="shared" si="50"/>
        <v>7.1</v>
      </c>
      <c r="M85" s="1719">
        <f t="shared" si="50"/>
        <v>3</v>
      </c>
      <c r="N85" s="1719">
        <f t="shared" si="50"/>
        <v>-8.8000000000000007</v>
      </c>
      <c r="O85" s="1719">
        <f t="shared" si="50"/>
        <v>-1.3</v>
      </c>
      <c r="P85" s="1719">
        <f t="shared" si="50"/>
        <v>5.5</v>
      </c>
      <c r="Q85" s="1719">
        <f t="shared" si="50"/>
        <v>-3.6</v>
      </c>
      <c r="R85" s="1719">
        <f t="shared" si="50"/>
        <v>0.8</v>
      </c>
      <c r="S85" s="1719">
        <f t="shared" si="50"/>
        <v>5.9</v>
      </c>
      <c r="T85" s="1719">
        <f t="shared" si="50"/>
        <v>3.8</v>
      </c>
      <c r="U85" s="1719">
        <f t="shared" si="50"/>
        <v>0.2</v>
      </c>
      <c r="V85" s="1719">
        <f t="shared" si="50"/>
        <v>3.3</v>
      </c>
      <c r="W85" s="1719">
        <f t="shared" si="50"/>
        <v>1.7</v>
      </c>
      <c r="X85" s="1719">
        <f t="shared" si="50"/>
        <v>-3.1</v>
      </c>
      <c r="Y85" s="1719">
        <f t="shared" si="50"/>
        <v>-16.5</v>
      </c>
      <c r="Z85" s="1719">
        <f t="shared" si="50"/>
        <v>11.1</v>
      </c>
      <c r="AA85" s="1719">
        <f t="shared" si="50"/>
        <v>-0.3</v>
      </c>
      <c r="AB85" s="1719">
        <f t="shared" si="50"/>
        <v>1</v>
      </c>
      <c r="AC85" s="1719">
        <f t="shared" si="50"/>
        <v>2.7</v>
      </c>
      <c r="AD85" s="1719">
        <f t="shared" si="50"/>
        <v>3.8</v>
      </c>
      <c r="AE85" s="1719">
        <f t="shared" si="50"/>
        <v>-1</v>
      </c>
      <c r="AF85" s="1719">
        <f t="shared" si="50"/>
        <v>-1.7</v>
      </c>
      <c r="AG85" s="1719">
        <f t="shared" si="50"/>
        <v>-0.1</v>
      </c>
      <c r="AH85" s="1719">
        <f t="shared" si="50"/>
        <v>-1.1000000000000001</v>
      </c>
      <c r="AI85" s="1719">
        <f t="shared" si="50"/>
        <v>-1</v>
      </c>
      <c r="AJ85" s="2048">
        <f t="shared" si="50"/>
        <v>-13.1</v>
      </c>
      <c r="AK85" s="2048">
        <f t="shared" si="50"/>
        <v>7.4</v>
      </c>
      <c r="AL85" s="1735"/>
      <c r="AM85" s="1717"/>
    </row>
    <row r="86" spans="1:39">
      <c r="A86" s="1717"/>
      <c r="B86" s="2101" t="s">
        <v>1210</v>
      </c>
      <c r="C86" s="2059" t="s">
        <v>1060</v>
      </c>
      <c r="D86" s="1728" t="s">
        <v>1037</v>
      </c>
      <c r="E86" s="2318">
        <f>E148</f>
        <v>83.5</v>
      </c>
      <c r="F86" s="2319">
        <f t="shared" ref="F86:AD86" si="51">F148</f>
        <v>86.1</v>
      </c>
      <c r="G86" s="2319">
        <f t="shared" si="51"/>
        <v>88.9</v>
      </c>
      <c r="H86" s="2319">
        <f t="shared" si="51"/>
        <v>90.9</v>
      </c>
      <c r="I86" s="2319">
        <f t="shared" si="51"/>
        <v>91.9</v>
      </c>
      <c r="J86" s="2319">
        <f t="shared" si="51"/>
        <v>92</v>
      </c>
      <c r="K86" s="2319">
        <f t="shared" si="51"/>
        <v>91.5</v>
      </c>
      <c r="L86" s="2319">
        <f t="shared" si="51"/>
        <v>91.1</v>
      </c>
      <c r="M86" s="2319">
        <f t="shared" si="51"/>
        <v>91.7</v>
      </c>
      <c r="N86" s="2319">
        <f t="shared" si="51"/>
        <v>92.2</v>
      </c>
      <c r="O86" s="2319">
        <f t="shared" si="51"/>
        <v>91.7</v>
      </c>
      <c r="P86" s="2319">
        <f t="shared" si="51"/>
        <v>90.9</v>
      </c>
      <c r="Q86" s="2319">
        <f t="shared" si="51"/>
        <v>90</v>
      </c>
      <c r="R86" s="2319">
        <f t="shared" si="51"/>
        <v>88.9</v>
      </c>
      <c r="S86" s="2319">
        <f t="shared" si="51"/>
        <v>88</v>
      </c>
      <c r="T86" s="2319">
        <f t="shared" si="51"/>
        <v>88.5</v>
      </c>
      <c r="U86" s="2319">
        <f t="shared" si="51"/>
        <v>89.2</v>
      </c>
      <c r="V86" s="2319">
        <f t="shared" si="51"/>
        <v>90.1</v>
      </c>
      <c r="W86" s="2319">
        <f t="shared" si="51"/>
        <v>92.6</v>
      </c>
      <c r="X86" s="2319">
        <f t="shared" si="51"/>
        <v>95.5</v>
      </c>
      <c r="Y86" s="2319">
        <f t="shared" si="51"/>
        <v>96.7</v>
      </c>
      <c r="Z86" s="2319">
        <f t="shared" si="51"/>
        <v>96.9</v>
      </c>
      <c r="AA86" s="2319">
        <f t="shared" si="51"/>
        <v>97.5</v>
      </c>
      <c r="AB86" s="2319">
        <f t="shared" si="51"/>
        <v>97.8</v>
      </c>
      <c r="AC86" s="2319">
        <f t="shared" si="51"/>
        <v>98.2</v>
      </c>
      <c r="AD86" s="2319">
        <f t="shared" si="51"/>
        <v>99</v>
      </c>
      <c r="AE86" s="2319">
        <v>100</v>
      </c>
      <c r="AF86" s="2319">
        <v>100.9</v>
      </c>
      <c r="AG86" s="2319">
        <v>102.3</v>
      </c>
      <c r="AH86" s="2319">
        <v>102.7</v>
      </c>
      <c r="AI86" s="2319">
        <v>104</v>
      </c>
      <c r="AJ86" s="2316">
        <v>104.3</v>
      </c>
      <c r="AK86" s="2316">
        <v>104.1</v>
      </c>
      <c r="AL86" s="1748"/>
      <c r="AM86" s="2069" t="s">
        <v>790</v>
      </c>
    </row>
    <row r="87" spans="1:39">
      <c r="A87" s="1717"/>
      <c r="B87" s="2101" t="s">
        <v>1211</v>
      </c>
      <c r="C87" s="2059"/>
      <c r="D87" s="1726" t="s">
        <v>1038</v>
      </c>
      <c r="E87" s="2285" t="s">
        <v>1033</v>
      </c>
      <c r="F87" s="1719">
        <f t="shared" si="50"/>
        <v>3.1</v>
      </c>
      <c r="G87" s="1719">
        <f t="shared" si="50"/>
        <v>3.3</v>
      </c>
      <c r="H87" s="1719">
        <f t="shared" si="50"/>
        <v>2.2000000000000002</v>
      </c>
      <c r="I87" s="1719">
        <f t="shared" si="50"/>
        <v>1.1000000000000001</v>
      </c>
      <c r="J87" s="1719">
        <f t="shared" si="50"/>
        <v>0.1</v>
      </c>
      <c r="K87" s="1719">
        <f t="shared" si="50"/>
        <v>-0.5</v>
      </c>
      <c r="L87" s="1719">
        <f t="shared" si="50"/>
        <v>-0.4</v>
      </c>
      <c r="M87" s="1719">
        <f t="shared" si="50"/>
        <v>0.7</v>
      </c>
      <c r="N87" s="1719">
        <f t="shared" si="50"/>
        <v>0.5</v>
      </c>
      <c r="O87" s="1719">
        <f t="shared" si="50"/>
        <v>-0.5</v>
      </c>
      <c r="P87" s="1719">
        <f t="shared" si="50"/>
        <v>-0.9</v>
      </c>
      <c r="Q87" s="1719">
        <f t="shared" si="50"/>
        <v>-1</v>
      </c>
      <c r="R87" s="1719">
        <f t="shared" si="50"/>
        <v>-1.2</v>
      </c>
      <c r="S87" s="1719">
        <f t="shared" si="50"/>
        <v>-1</v>
      </c>
      <c r="T87" s="1719">
        <f t="shared" si="50"/>
        <v>0.6</v>
      </c>
      <c r="U87" s="1719">
        <f t="shared" si="50"/>
        <v>0.8</v>
      </c>
      <c r="V87" s="1719">
        <f t="shared" si="50"/>
        <v>1</v>
      </c>
      <c r="W87" s="1719">
        <f t="shared" si="50"/>
        <v>2.8</v>
      </c>
      <c r="X87" s="1719">
        <f t="shared" si="50"/>
        <v>3.1</v>
      </c>
      <c r="Y87" s="1719">
        <f t="shared" si="50"/>
        <v>1.3</v>
      </c>
      <c r="Z87" s="1719">
        <f t="shared" si="50"/>
        <v>0.2</v>
      </c>
      <c r="AA87" s="1719">
        <f t="shared" si="50"/>
        <v>0.6</v>
      </c>
      <c r="AB87" s="1719">
        <f t="shared" si="50"/>
        <v>0.3</v>
      </c>
      <c r="AC87" s="1719">
        <f t="shared" si="50"/>
        <v>0.4</v>
      </c>
      <c r="AD87" s="1719">
        <f t="shared" si="50"/>
        <v>0.8</v>
      </c>
      <c r="AE87" s="1719">
        <f t="shared" si="50"/>
        <v>1</v>
      </c>
      <c r="AF87" s="1719">
        <f t="shared" si="50"/>
        <v>0.9</v>
      </c>
      <c r="AG87" s="1719">
        <f t="shared" si="50"/>
        <v>1.4</v>
      </c>
      <c r="AH87" s="1719">
        <f t="shared" si="50"/>
        <v>0.4</v>
      </c>
      <c r="AI87" s="1719">
        <f t="shared" si="50"/>
        <v>1.3</v>
      </c>
      <c r="AJ87" s="2048">
        <f t="shared" si="50"/>
        <v>0.3</v>
      </c>
      <c r="AK87" s="2048">
        <f t="shared" si="50"/>
        <v>-0.2</v>
      </c>
      <c r="AL87" s="1735"/>
      <c r="AM87" s="1717"/>
    </row>
    <row r="88" spans="1:39">
      <c r="A88" s="1717"/>
      <c r="B88" s="2101"/>
      <c r="C88" s="2059" t="s">
        <v>1061</v>
      </c>
      <c r="D88" s="1726" t="s">
        <v>1212</v>
      </c>
      <c r="E88" s="2320">
        <v>1.85</v>
      </c>
      <c r="F88" s="2321">
        <v>2.0699999999999998</v>
      </c>
      <c r="G88" s="2321">
        <v>2.0499999999999998</v>
      </c>
      <c r="H88" s="2321">
        <v>1.61</v>
      </c>
      <c r="I88" s="2321">
        <v>1.2</v>
      </c>
      <c r="J88" s="2321">
        <v>1.08</v>
      </c>
      <c r="K88" s="2321">
        <v>1.06</v>
      </c>
      <c r="L88" s="2321">
        <v>1.19</v>
      </c>
      <c r="M88" s="2321">
        <v>1.2</v>
      </c>
      <c r="N88" s="2321">
        <v>0.92</v>
      </c>
      <c r="O88" s="2321">
        <v>0.87</v>
      </c>
      <c r="P88" s="2321">
        <v>1.05</v>
      </c>
      <c r="Q88" s="2321">
        <v>1.01</v>
      </c>
      <c r="R88" s="2321">
        <v>0.93</v>
      </c>
      <c r="S88" s="2321">
        <v>1.07</v>
      </c>
      <c r="T88" s="2321">
        <v>1.29</v>
      </c>
      <c r="U88" s="2321">
        <v>1.46</v>
      </c>
      <c r="V88" s="2321">
        <v>1.56</v>
      </c>
      <c r="W88" s="2321">
        <v>1.52</v>
      </c>
      <c r="X88" s="2322">
        <v>1.25</v>
      </c>
      <c r="Y88" s="2322">
        <v>0.79</v>
      </c>
      <c r="Z88" s="2322">
        <v>0.89</v>
      </c>
      <c r="AA88" s="2322">
        <v>1.05</v>
      </c>
      <c r="AB88" s="2322">
        <v>1.28</v>
      </c>
      <c r="AC88" s="2322">
        <v>1.46</v>
      </c>
      <c r="AD88" s="2322">
        <v>1.66</v>
      </c>
      <c r="AE88" s="2322">
        <v>1.8</v>
      </c>
      <c r="AF88" s="2322">
        <v>2.04</v>
      </c>
      <c r="AG88" s="2322">
        <v>2.2400000000000002</v>
      </c>
      <c r="AH88" s="2322">
        <v>2.39</v>
      </c>
      <c r="AI88" s="2322">
        <v>2.42</v>
      </c>
      <c r="AJ88" s="2122">
        <v>1.95</v>
      </c>
      <c r="AK88" s="2122">
        <v>2.02</v>
      </c>
      <c r="AL88" s="2323" t="s">
        <v>1291</v>
      </c>
      <c r="AM88" s="1717"/>
    </row>
    <row r="89" spans="1:39">
      <c r="A89" s="1717"/>
      <c r="B89" s="2101" t="s">
        <v>1214</v>
      </c>
      <c r="C89" s="2059" t="s">
        <v>1062</v>
      </c>
      <c r="D89" s="1726" t="s">
        <v>1212</v>
      </c>
      <c r="E89" s="2320">
        <v>1.25</v>
      </c>
      <c r="F89" s="2321">
        <v>1.4</v>
      </c>
      <c r="G89" s="2321">
        <v>1.4</v>
      </c>
      <c r="H89" s="2321">
        <v>1.08</v>
      </c>
      <c r="I89" s="2321">
        <v>0.76</v>
      </c>
      <c r="J89" s="2321">
        <v>0.64</v>
      </c>
      <c r="K89" s="2321">
        <v>0.63</v>
      </c>
      <c r="L89" s="2321">
        <v>0.7</v>
      </c>
      <c r="M89" s="2321">
        <v>0.72</v>
      </c>
      <c r="N89" s="2321">
        <v>0.53</v>
      </c>
      <c r="O89" s="2321">
        <v>0.48</v>
      </c>
      <c r="P89" s="2321">
        <v>0.59</v>
      </c>
      <c r="Q89" s="2321">
        <v>0.59</v>
      </c>
      <c r="R89" s="2321">
        <v>0.54</v>
      </c>
      <c r="S89" s="2321">
        <v>0.64</v>
      </c>
      <c r="T89" s="2321">
        <v>0.83</v>
      </c>
      <c r="U89" s="2321">
        <v>0.95</v>
      </c>
      <c r="V89" s="2321">
        <v>1.06</v>
      </c>
      <c r="W89" s="2321">
        <v>1.04</v>
      </c>
      <c r="X89" s="2322">
        <v>0.88</v>
      </c>
      <c r="Y89" s="2322">
        <v>0.47</v>
      </c>
      <c r="Z89" s="2322">
        <v>0.52</v>
      </c>
      <c r="AA89" s="2322">
        <v>0.65</v>
      </c>
      <c r="AB89" s="2322">
        <v>0.8</v>
      </c>
      <c r="AC89" s="2322">
        <v>0.93</v>
      </c>
      <c r="AD89" s="2322">
        <v>1.0900000000000001</v>
      </c>
      <c r="AE89" s="2322">
        <v>1.2</v>
      </c>
      <c r="AF89" s="2322">
        <v>1.36</v>
      </c>
      <c r="AG89" s="2322">
        <v>1.5</v>
      </c>
      <c r="AH89" s="2322">
        <v>1.61</v>
      </c>
      <c r="AI89" s="2322">
        <v>1.6</v>
      </c>
      <c r="AJ89" s="2127">
        <v>1.18</v>
      </c>
      <c r="AK89" s="2127">
        <v>1.1299999999999999</v>
      </c>
      <c r="AL89" s="2324"/>
      <c r="AM89" s="1717" t="s">
        <v>769</v>
      </c>
    </row>
    <row r="90" spans="1:39" ht="14.25" thickBot="1">
      <c r="A90" s="1717"/>
      <c r="B90" s="2325"/>
      <c r="C90" s="2326" t="s">
        <v>1063</v>
      </c>
      <c r="D90" s="2327" t="s">
        <v>1064</v>
      </c>
      <c r="E90" s="2328">
        <v>2.2999999999999998</v>
      </c>
      <c r="F90" s="2329">
        <v>2.1</v>
      </c>
      <c r="G90" s="2329">
        <v>2.1</v>
      </c>
      <c r="H90" s="2329">
        <v>2.2000000000000002</v>
      </c>
      <c r="I90" s="2329">
        <v>2.5</v>
      </c>
      <c r="J90" s="2329">
        <v>2.9</v>
      </c>
      <c r="K90" s="2329">
        <v>3.2</v>
      </c>
      <c r="L90" s="2329">
        <v>3.4</v>
      </c>
      <c r="M90" s="2330">
        <v>3.4</v>
      </c>
      <c r="N90" s="2330">
        <v>4.0999999999999996</v>
      </c>
      <c r="O90" s="2330">
        <v>4.7</v>
      </c>
      <c r="P90" s="2330">
        <v>4.7</v>
      </c>
      <c r="Q90" s="2330">
        <v>5</v>
      </c>
      <c r="R90" s="2330">
        <v>5.4</v>
      </c>
      <c r="S90" s="2329">
        <v>5.3</v>
      </c>
      <c r="T90" s="2329">
        <v>4.7</v>
      </c>
      <c r="U90" s="2329">
        <v>4.4000000000000004</v>
      </c>
      <c r="V90" s="2329">
        <v>4.0999999999999996</v>
      </c>
      <c r="W90" s="2329">
        <v>3.9</v>
      </c>
      <c r="X90" s="2331">
        <v>4</v>
      </c>
      <c r="Y90" s="2331">
        <v>5.0999999999999996</v>
      </c>
      <c r="Z90" s="2331">
        <v>5.0999999999999996</v>
      </c>
      <c r="AA90" s="2331">
        <v>4.5999999999999996</v>
      </c>
      <c r="AB90" s="2331">
        <v>4.3</v>
      </c>
      <c r="AC90" s="2332">
        <v>4</v>
      </c>
      <c r="AD90" s="2332">
        <v>3.6</v>
      </c>
      <c r="AE90" s="2332">
        <v>3.4</v>
      </c>
      <c r="AF90" s="2332">
        <v>3.1</v>
      </c>
      <c r="AG90" s="2332">
        <v>2.8</v>
      </c>
      <c r="AH90" s="2332">
        <v>2.4</v>
      </c>
      <c r="AI90" s="2332">
        <v>2.4</v>
      </c>
      <c r="AJ90" s="2333">
        <v>2.8</v>
      </c>
      <c r="AK90" s="2333">
        <v>2.8</v>
      </c>
      <c r="AL90" s="2334" t="s">
        <v>1086</v>
      </c>
      <c r="AM90" s="1717"/>
    </row>
    <row r="91" spans="1:39">
      <c r="A91" s="1717"/>
      <c r="B91" s="2101"/>
      <c r="C91" s="1732" t="s">
        <v>1092</v>
      </c>
      <c r="D91" s="1728" t="s">
        <v>1074</v>
      </c>
      <c r="E91" s="2335"/>
      <c r="F91" s="2176"/>
      <c r="G91" s="2176"/>
      <c r="H91" s="2176"/>
      <c r="I91" s="2176"/>
      <c r="J91" s="2176"/>
      <c r="K91" s="2176"/>
      <c r="L91" s="2176"/>
      <c r="M91" s="2176"/>
      <c r="N91" s="2176"/>
      <c r="O91" s="2176"/>
      <c r="P91" s="2176"/>
      <c r="Q91" s="2176"/>
      <c r="R91" s="2176"/>
      <c r="S91" s="2176"/>
      <c r="T91" s="2175"/>
      <c r="U91" s="2175"/>
      <c r="V91" s="2175"/>
      <c r="W91" s="2175"/>
      <c r="X91" s="2175"/>
      <c r="Y91" s="2175"/>
      <c r="Z91" s="2175"/>
      <c r="AA91" s="2175"/>
      <c r="AB91" s="2336">
        <v>100.00000000666667</v>
      </c>
      <c r="AC91" s="2337">
        <v>103.2318279</v>
      </c>
      <c r="AD91" s="2337">
        <v>102.45209085916667</v>
      </c>
      <c r="AE91" s="2337">
        <v>102.49588613583335</v>
      </c>
      <c r="AF91" s="2337">
        <v>101.72914392666667</v>
      </c>
      <c r="AG91" s="2337">
        <v>103.20180892916666</v>
      </c>
      <c r="AH91" s="2337">
        <v>103.98704474</v>
      </c>
      <c r="AI91" s="2337">
        <v>103.16535094833334</v>
      </c>
      <c r="AJ91" s="2135">
        <v>95.10454451666665</v>
      </c>
      <c r="AK91" s="2135">
        <v>96.367409790833349</v>
      </c>
      <c r="AL91" s="1735" t="s">
        <v>1075</v>
      </c>
      <c r="AM91" s="1717"/>
    </row>
    <row r="92" spans="1:39">
      <c r="A92" s="1717"/>
      <c r="B92" s="2101"/>
      <c r="C92" s="1722"/>
      <c r="D92" s="1726" t="s">
        <v>1038</v>
      </c>
      <c r="E92" s="2338"/>
      <c r="F92" s="2339"/>
      <c r="G92" s="2339"/>
      <c r="H92" s="2339"/>
      <c r="I92" s="2339"/>
      <c r="J92" s="2339"/>
      <c r="K92" s="2339"/>
      <c r="L92" s="2339"/>
      <c r="M92" s="2339"/>
      <c r="N92" s="2339"/>
      <c r="O92" s="2339"/>
      <c r="P92" s="2339"/>
      <c r="Q92" s="2339"/>
      <c r="R92" s="2339"/>
      <c r="S92" s="2339"/>
      <c r="T92" s="2180"/>
      <c r="U92" s="2180"/>
      <c r="V92" s="2180"/>
      <c r="W92" s="2180"/>
      <c r="X92" s="2180"/>
      <c r="Y92" s="2180"/>
      <c r="Z92" s="2180"/>
      <c r="AA92" s="2180"/>
      <c r="AB92" s="2340"/>
      <c r="AC92" s="1719">
        <f t="shared" ref="AC92:AK92" si="52">ROUND((AC91-AB91)/AB91*100,1)</f>
        <v>3.2</v>
      </c>
      <c r="AD92" s="1719">
        <f t="shared" si="52"/>
        <v>-0.8</v>
      </c>
      <c r="AE92" s="1719">
        <f t="shared" si="52"/>
        <v>0</v>
      </c>
      <c r="AF92" s="1719">
        <f t="shared" si="52"/>
        <v>-0.7</v>
      </c>
      <c r="AG92" s="1719">
        <f t="shared" si="52"/>
        <v>1.4</v>
      </c>
      <c r="AH92" s="1719">
        <f t="shared" si="52"/>
        <v>0.8</v>
      </c>
      <c r="AI92" s="1719">
        <f t="shared" si="52"/>
        <v>-0.8</v>
      </c>
      <c r="AJ92" s="2048">
        <f t="shared" si="52"/>
        <v>-7.8</v>
      </c>
      <c r="AK92" s="2048">
        <f t="shared" si="52"/>
        <v>1.3</v>
      </c>
      <c r="AL92" s="2341"/>
      <c r="AM92" s="1717"/>
    </row>
    <row r="93" spans="1:39">
      <c r="A93" s="1717"/>
      <c r="B93" s="2101"/>
      <c r="C93" s="2113" t="s">
        <v>1229</v>
      </c>
      <c r="D93" s="2181" t="s">
        <v>1230</v>
      </c>
      <c r="E93" s="2342">
        <v>166.2612</v>
      </c>
      <c r="F93" s="1724">
        <v>170.71090000000001</v>
      </c>
      <c r="G93" s="1724">
        <v>137.01259999999999</v>
      </c>
      <c r="H93" s="1724">
        <v>140.25899999999999</v>
      </c>
      <c r="I93" s="1724">
        <v>148.5684</v>
      </c>
      <c r="J93" s="1724">
        <v>157.02520000000001</v>
      </c>
      <c r="K93" s="1724">
        <v>147.03299999999999</v>
      </c>
      <c r="L93" s="1724">
        <v>164.32660000000001</v>
      </c>
      <c r="M93" s="2313">
        <v>138.70140000000001</v>
      </c>
      <c r="N93" s="2313">
        <v>119.8295</v>
      </c>
      <c r="O93" s="2313">
        <v>121.4601</v>
      </c>
      <c r="P93" s="2313">
        <v>122.9843</v>
      </c>
      <c r="Q93" s="2313">
        <v>117.3858</v>
      </c>
      <c r="R93" s="2313">
        <v>115.1016</v>
      </c>
      <c r="S93" s="1724">
        <v>116.00830000000001</v>
      </c>
      <c r="T93" s="1724">
        <v>118.9049</v>
      </c>
      <c r="U93" s="1724">
        <v>123.61750000000001</v>
      </c>
      <c r="V93" s="1724">
        <v>129.03909999999999</v>
      </c>
      <c r="W93" s="1724">
        <v>106.0741</v>
      </c>
      <c r="X93" s="1724">
        <v>109.3519</v>
      </c>
      <c r="Y93" s="1724">
        <v>78.840999999999994</v>
      </c>
      <c r="Z93" s="1724">
        <v>81.312600000000003</v>
      </c>
      <c r="AA93" s="1724">
        <v>83.411699999999996</v>
      </c>
      <c r="AB93" s="1724">
        <v>88.279700000000005</v>
      </c>
      <c r="AC93" s="1738">
        <v>98.002499999999998</v>
      </c>
      <c r="AD93" s="1738">
        <v>89.226100000000002</v>
      </c>
      <c r="AE93" s="1738">
        <v>90.929900000000004</v>
      </c>
      <c r="AF93" s="1738">
        <v>96.723699999999994</v>
      </c>
      <c r="AG93" s="1738">
        <v>96.464100000000002</v>
      </c>
      <c r="AH93" s="1738">
        <v>94.236999999999995</v>
      </c>
      <c r="AI93" s="1738">
        <v>90.512299999999996</v>
      </c>
      <c r="AJ93" s="2183">
        <v>81.534000000000006</v>
      </c>
      <c r="AK93" s="2197">
        <v>89.418499999999995</v>
      </c>
      <c r="AL93" s="2301" t="s">
        <v>1292</v>
      </c>
      <c r="AM93" s="1717"/>
    </row>
    <row r="94" spans="1:39">
      <c r="A94" s="1717"/>
      <c r="B94" s="2101" t="s">
        <v>1293</v>
      </c>
      <c r="C94" s="1722"/>
      <c r="D94" s="1726" t="s">
        <v>1038</v>
      </c>
      <c r="E94" s="2343" t="s">
        <v>1033</v>
      </c>
      <c r="F94" s="1719">
        <f t="shared" ref="F94:AK94" si="53">ROUND((F93-E93)/E93*100,1)</f>
        <v>2.7</v>
      </c>
      <c r="G94" s="1719">
        <f t="shared" si="53"/>
        <v>-19.7</v>
      </c>
      <c r="H94" s="1719">
        <f t="shared" si="53"/>
        <v>2.4</v>
      </c>
      <c r="I94" s="1719">
        <f t="shared" si="53"/>
        <v>5.9</v>
      </c>
      <c r="J94" s="1719">
        <f t="shared" si="53"/>
        <v>5.7</v>
      </c>
      <c r="K94" s="1719">
        <f t="shared" si="53"/>
        <v>-6.4</v>
      </c>
      <c r="L94" s="1719">
        <f t="shared" si="53"/>
        <v>11.8</v>
      </c>
      <c r="M94" s="1719">
        <f t="shared" si="53"/>
        <v>-15.6</v>
      </c>
      <c r="N94" s="1719">
        <f t="shared" si="53"/>
        <v>-13.6</v>
      </c>
      <c r="O94" s="1719">
        <f t="shared" si="53"/>
        <v>1.4</v>
      </c>
      <c r="P94" s="1719">
        <f t="shared" si="53"/>
        <v>1.3</v>
      </c>
      <c r="Q94" s="1719">
        <f t="shared" si="53"/>
        <v>-4.5999999999999996</v>
      </c>
      <c r="R94" s="1719">
        <f t="shared" si="53"/>
        <v>-1.9</v>
      </c>
      <c r="S94" s="1719">
        <f t="shared" si="53"/>
        <v>0.8</v>
      </c>
      <c r="T94" s="1719">
        <f t="shared" si="53"/>
        <v>2.5</v>
      </c>
      <c r="U94" s="1719">
        <f t="shared" si="53"/>
        <v>4</v>
      </c>
      <c r="V94" s="1719">
        <f t="shared" si="53"/>
        <v>4.4000000000000004</v>
      </c>
      <c r="W94" s="1719">
        <f t="shared" si="53"/>
        <v>-17.8</v>
      </c>
      <c r="X94" s="1719">
        <f t="shared" si="53"/>
        <v>3.1</v>
      </c>
      <c r="Y94" s="1719">
        <f t="shared" si="53"/>
        <v>-27.9</v>
      </c>
      <c r="Z94" s="1719">
        <f t="shared" si="53"/>
        <v>3.1</v>
      </c>
      <c r="AA94" s="1719">
        <f t="shared" si="53"/>
        <v>2.6</v>
      </c>
      <c r="AB94" s="1719">
        <f t="shared" si="53"/>
        <v>5.8</v>
      </c>
      <c r="AC94" s="1719">
        <f t="shared" si="53"/>
        <v>11</v>
      </c>
      <c r="AD94" s="1719">
        <f t="shared" si="53"/>
        <v>-9</v>
      </c>
      <c r="AE94" s="1719">
        <f t="shared" si="53"/>
        <v>1.9</v>
      </c>
      <c r="AF94" s="1719">
        <f t="shared" si="53"/>
        <v>6.4</v>
      </c>
      <c r="AG94" s="1719">
        <f t="shared" si="53"/>
        <v>-0.3</v>
      </c>
      <c r="AH94" s="1719">
        <f t="shared" si="53"/>
        <v>-2.2999999999999998</v>
      </c>
      <c r="AI94" s="1719">
        <f t="shared" si="53"/>
        <v>-4</v>
      </c>
      <c r="AJ94" s="2048">
        <f t="shared" si="53"/>
        <v>-9.9</v>
      </c>
      <c r="AK94" s="2048">
        <f t="shared" si="53"/>
        <v>9.6999999999999993</v>
      </c>
      <c r="AL94" s="1735"/>
      <c r="AM94" s="1717"/>
    </row>
    <row r="95" spans="1:39">
      <c r="A95" s="1717"/>
      <c r="B95" s="2101" t="s">
        <v>1232</v>
      </c>
      <c r="C95" s="2059" t="s">
        <v>1233</v>
      </c>
      <c r="D95" s="2186" t="s">
        <v>1294</v>
      </c>
      <c r="E95" s="2344">
        <v>269.210058</v>
      </c>
      <c r="F95" s="2089">
        <v>283.42098099999998</v>
      </c>
      <c r="G95" s="2089">
        <v>252.25974500000001</v>
      </c>
      <c r="H95" s="2089">
        <v>246.601113</v>
      </c>
      <c r="I95" s="2089">
        <v>230.65418099999999</v>
      </c>
      <c r="J95" s="2089">
        <v>238.065617</v>
      </c>
      <c r="K95" s="2089">
        <v>228.14518799999999</v>
      </c>
      <c r="L95" s="2089">
        <v>259.79276800000002</v>
      </c>
      <c r="M95" s="2345">
        <v>227.96626199999997</v>
      </c>
      <c r="N95" s="2345">
        <v>195.99659</v>
      </c>
      <c r="O95" s="2345">
        <v>194.27765699999998</v>
      </c>
      <c r="P95" s="2345">
        <v>200.25865899999999</v>
      </c>
      <c r="Q95" s="2345">
        <v>181.09319299999999</v>
      </c>
      <c r="R95" s="2345">
        <v>172.344269</v>
      </c>
      <c r="S95" s="2089">
        <v>173.09634599999998</v>
      </c>
      <c r="T95" s="1724">
        <v>181.50475599999999</v>
      </c>
      <c r="U95" s="1724">
        <v>186.05811800000001</v>
      </c>
      <c r="V95" s="1724">
        <v>188.87453499999998</v>
      </c>
      <c r="W95" s="1724">
        <v>160.99071699999999</v>
      </c>
      <c r="X95" s="1724">
        <v>157.41098199999999</v>
      </c>
      <c r="Y95" s="1724">
        <v>115.485828</v>
      </c>
      <c r="Z95" s="2346">
        <v>121.45510899999999</v>
      </c>
      <c r="AA95" s="2346">
        <v>126.50857000000001</v>
      </c>
      <c r="AB95" s="2346">
        <v>132.60853</v>
      </c>
      <c r="AC95" s="2346">
        <v>147.85275899999999</v>
      </c>
      <c r="AD95" s="1724">
        <v>134.02133499999999</v>
      </c>
      <c r="AE95" s="1724">
        <v>129.443907</v>
      </c>
      <c r="AF95" s="1724">
        <v>132.96209199999998</v>
      </c>
      <c r="AG95" s="1724">
        <v>134.67895300000001</v>
      </c>
      <c r="AH95" s="2089">
        <v>131.14925199999999</v>
      </c>
      <c r="AI95" s="1738">
        <v>127.55503300000001</v>
      </c>
      <c r="AJ95" s="2183">
        <v>113.743649</v>
      </c>
      <c r="AK95" s="2183">
        <v>122.23889</v>
      </c>
      <c r="AL95" s="1735" t="s">
        <v>339</v>
      </c>
      <c r="AM95" s="1717"/>
    </row>
    <row r="96" spans="1:39">
      <c r="A96" s="1717"/>
      <c r="B96" s="2101"/>
      <c r="C96" s="1722"/>
      <c r="D96" s="1726" t="s">
        <v>1038</v>
      </c>
      <c r="E96" s="2343" t="s">
        <v>1033</v>
      </c>
      <c r="F96" s="1719">
        <f t="shared" ref="F96:AK96" si="54">ROUND((F95-E95)/E95*100,1)</f>
        <v>5.3</v>
      </c>
      <c r="G96" s="1719">
        <f t="shared" si="54"/>
        <v>-11</v>
      </c>
      <c r="H96" s="1719">
        <f t="shared" si="54"/>
        <v>-2.2000000000000002</v>
      </c>
      <c r="I96" s="1719">
        <f t="shared" si="54"/>
        <v>-6.5</v>
      </c>
      <c r="J96" s="1719">
        <f t="shared" si="54"/>
        <v>3.2</v>
      </c>
      <c r="K96" s="1719">
        <f t="shared" si="54"/>
        <v>-4.2</v>
      </c>
      <c r="L96" s="1719">
        <f t="shared" si="54"/>
        <v>13.9</v>
      </c>
      <c r="M96" s="1719">
        <f t="shared" si="54"/>
        <v>-12.3</v>
      </c>
      <c r="N96" s="1719">
        <f t="shared" si="54"/>
        <v>-14</v>
      </c>
      <c r="O96" s="1719">
        <f t="shared" si="54"/>
        <v>-0.9</v>
      </c>
      <c r="P96" s="1719">
        <f t="shared" si="54"/>
        <v>3.1</v>
      </c>
      <c r="Q96" s="1719">
        <f t="shared" si="54"/>
        <v>-9.6</v>
      </c>
      <c r="R96" s="1719">
        <f t="shared" si="54"/>
        <v>-4.8</v>
      </c>
      <c r="S96" s="1719">
        <f t="shared" si="54"/>
        <v>0.4</v>
      </c>
      <c r="T96" s="1719">
        <f t="shared" si="54"/>
        <v>4.9000000000000004</v>
      </c>
      <c r="U96" s="1719">
        <f t="shared" si="54"/>
        <v>2.5</v>
      </c>
      <c r="V96" s="1719">
        <f t="shared" si="54"/>
        <v>1.5</v>
      </c>
      <c r="W96" s="1719">
        <f t="shared" si="54"/>
        <v>-14.8</v>
      </c>
      <c r="X96" s="1719">
        <f t="shared" si="54"/>
        <v>-2.2000000000000002</v>
      </c>
      <c r="Y96" s="1719">
        <f t="shared" si="54"/>
        <v>-26.6</v>
      </c>
      <c r="Z96" s="1719">
        <f t="shared" si="54"/>
        <v>5.2</v>
      </c>
      <c r="AA96" s="1719">
        <f t="shared" si="54"/>
        <v>4.2</v>
      </c>
      <c r="AB96" s="1719">
        <f t="shared" si="54"/>
        <v>4.8</v>
      </c>
      <c r="AC96" s="1719">
        <f t="shared" si="54"/>
        <v>11.5</v>
      </c>
      <c r="AD96" s="1719">
        <f t="shared" si="54"/>
        <v>-9.4</v>
      </c>
      <c r="AE96" s="1719">
        <f t="shared" si="54"/>
        <v>-3.4</v>
      </c>
      <c r="AF96" s="1719">
        <f t="shared" si="54"/>
        <v>2.7</v>
      </c>
      <c r="AG96" s="1719">
        <f t="shared" si="54"/>
        <v>1.3</v>
      </c>
      <c r="AH96" s="1719">
        <f t="shared" si="54"/>
        <v>-2.6</v>
      </c>
      <c r="AI96" s="1719">
        <f t="shared" si="54"/>
        <v>-2.7</v>
      </c>
      <c r="AJ96" s="2048">
        <f t="shared" si="54"/>
        <v>-10.8</v>
      </c>
      <c r="AK96" s="2048">
        <f t="shared" si="54"/>
        <v>7.5</v>
      </c>
      <c r="AL96" s="2173"/>
      <c r="AM96" s="1717"/>
    </row>
    <row r="97" spans="1:40">
      <c r="A97" s="1717"/>
      <c r="B97" s="2101" t="s">
        <v>1234</v>
      </c>
      <c r="C97" s="2113" t="s">
        <v>1079</v>
      </c>
      <c r="D97" s="1728" t="s">
        <v>1093</v>
      </c>
      <c r="E97" s="2347">
        <v>5561.5940000000001</v>
      </c>
      <c r="F97" s="2253">
        <v>5975.0889999999999</v>
      </c>
      <c r="G97" s="2253">
        <v>5744.9489999999996</v>
      </c>
      <c r="H97" s="2253">
        <v>5333.7839999999997</v>
      </c>
      <c r="I97" s="2253">
        <v>4887.1760000000004</v>
      </c>
      <c r="J97" s="2253">
        <v>4911.6509999999998</v>
      </c>
      <c r="K97" s="2253">
        <v>5149.4139999999998</v>
      </c>
      <c r="L97" s="2253">
        <v>5375.6049999999996</v>
      </c>
      <c r="M97" s="2348">
        <v>5112.5039999999999</v>
      </c>
      <c r="N97" s="2348">
        <v>4335.3180000000002</v>
      </c>
      <c r="O97" s="2348">
        <v>3987.7310000000002</v>
      </c>
      <c r="P97" s="2348">
        <v>4095.1170000000002</v>
      </c>
      <c r="Q97" s="2348">
        <v>4059.0459999999998</v>
      </c>
      <c r="R97" s="2348">
        <v>3966.0929999999998</v>
      </c>
      <c r="S97" s="2253">
        <v>4027.3150000000001</v>
      </c>
      <c r="T97" s="2242">
        <v>3962.232</v>
      </c>
      <c r="U97" s="2242">
        <v>3928.3510000000001</v>
      </c>
      <c r="V97" s="2242">
        <v>3715.8870000000002</v>
      </c>
      <c r="W97" s="2242">
        <v>3433.8290000000002</v>
      </c>
      <c r="X97" s="2242">
        <v>3212.3420000000001</v>
      </c>
      <c r="Y97" s="2242">
        <v>2921.0839999999998</v>
      </c>
      <c r="Z97" s="2242">
        <v>3229.7159999999999</v>
      </c>
      <c r="AA97" s="2242">
        <v>2689.0740000000001</v>
      </c>
      <c r="AB97" s="2242">
        <v>3390.2739999999999</v>
      </c>
      <c r="AC97" s="2242">
        <v>3262.5219999999999</v>
      </c>
      <c r="AD97" s="2242">
        <v>3290.098</v>
      </c>
      <c r="AE97" s="2242">
        <v>3150.31</v>
      </c>
      <c r="AF97" s="2242">
        <v>3244.7979999999998</v>
      </c>
      <c r="AG97" s="2242">
        <v>3390.8240000000001</v>
      </c>
      <c r="AH97" s="2242">
        <v>3347.9430000000002</v>
      </c>
      <c r="AI97" s="2201">
        <v>3284.87</v>
      </c>
      <c r="AJ97" s="2171">
        <v>2880.527</v>
      </c>
      <c r="AK97" s="2161">
        <v>2795.8180000000002</v>
      </c>
      <c r="AL97" s="1739" t="s">
        <v>1080</v>
      </c>
      <c r="AM97" s="1717"/>
    </row>
    <row r="98" spans="1:40">
      <c r="A98" s="1717"/>
      <c r="B98" s="2101"/>
      <c r="C98" s="2198" t="s">
        <v>113</v>
      </c>
      <c r="D98" s="1726" t="s">
        <v>1038</v>
      </c>
      <c r="E98" s="2343" t="s">
        <v>1033</v>
      </c>
      <c r="F98" s="1719">
        <f t="shared" ref="F98:AK98" si="55">ROUND((F97-E97)/E97*100,1)</f>
        <v>7.4</v>
      </c>
      <c r="G98" s="1719">
        <f t="shared" si="55"/>
        <v>-3.9</v>
      </c>
      <c r="H98" s="1719">
        <f t="shared" si="55"/>
        <v>-7.2</v>
      </c>
      <c r="I98" s="1719">
        <f t="shared" si="55"/>
        <v>-8.4</v>
      </c>
      <c r="J98" s="1719">
        <f t="shared" si="55"/>
        <v>0.5</v>
      </c>
      <c r="K98" s="1719">
        <f t="shared" si="55"/>
        <v>4.8</v>
      </c>
      <c r="L98" s="1719">
        <f t="shared" si="55"/>
        <v>4.4000000000000004</v>
      </c>
      <c r="M98" s="1719">
        <f t="shared" si="55"/>
        <v>-4.9000000000000004</v>
      </c>
      <c r="N98" s="1719">
        <f t="shared" si="55"/>
        <v>-15.2</v>
      </c>
      <c r="O98" s="1719">
        <f t="shared" si="55"/>
        <v>-8</v>
      </c>
      <c r="P98" s="1719">
        <f t="shared" si="55"/>
        <v>2.7</v>
      </c>
      <c r="Q98" s="1719">
        <f t="shared" si="55"/>
        <v>-0.9</v>
      </c>
      <c r="R98" s="1719">
        <f t="shared" si="55"/>
        <v>-2.2999999999999998</v>
      </c>
      <c r="S98" s="1719">
        <f t="shared" si="55"/>
        <v>1.5</v>
      </c>
      <c r="T98" s="1719">
        <f t="shared" si="55"/>
        <v>-1.6</v>
      </c>
      <c r="U98" s="1719">
        <f t="shared" si="55"/>
        <v>-0.9</v>
      </c>
      <c r="V98" s="1719">
        <f t="shared" si="55"/>
        <v>-5.4</v>
      </c>
      <c r="W98" s="1719">
        <f t="shared" si="55"/>
        <v>-7.6</v>
      </c>
      <c r="X98" s="1719">
        <f t="shared" si="55"/>
        <v>-6.5</v>
      </c>
      <c r="Y98" s="1719">
        <f t="shared" si="55"/>
        <v>-9.1</v>
      </c>
      <c r="Z98" s="1719">
        <f t="shared" si="55"/>
        <v>10.6</v>
      </c>
      <c r="AA98" s="1719">
        <f t="shared" si="55"/>
        <v>-16.7</v>
      </c>
      <c r="AB98" s="1719">
        <f t="shared" si="55"/>
        <v>26.1</v>
      </c>
      <c r="AC98" s="1719">
        <f t="shared" si="55"/>
        <v>-3.8</v>
      </c>
      <c r="AD98" s="1719">
        <f t="shared" si="55"/>
        <v>0.8</v>
      </c>
      <c r="AE98" s="1719">
        <f t="shared" si="55"/>
        <v>-4.2</v>
      </c>
      <c r="AF98" s="1719">
        <f t="shared" si="55"/>
        <v>3</v>
      </c>
      <c r="AG98" s="1719">
        <f t="shared" si="55"/>
        <v>4.5</v>
      </c>
      <c r="AH98" s="1719">
        <f t="shared" si="55"/>
        <v>-1.3</v>
      </c>
      <c r="AI98" s="1719">
        <f t="shared" si="55"/>
        <v>-1.9</v>
      </c>
      <c r="AJ98" s="2048">
        <f t="shared" si="55"/>
        <v>-12.3</v>
      </c>
      <c r="AK98" s="2048">
        <f t="shared" si="55"/>
        <v>-2.9</v>
      </c>
      <c r="AL98" s="1740" t="s">
        <v>1081</v>
      </c>
      <c r="AM98" s="1717"/>
    </row>
    <row r="99" spans="1:40">
      <c r="A99" s="1717"/>
      <c r="B99" s="2101" t="s">
        <v>1236</v>
      </c>
      <c r="C99" s="2349" t="s">
        <v>1082</v>
      </c>
      <c r="D99" s="2350" t="s">
        <v>1094</v>
      </c>
      <c r="E99" s="2351">
        <v>10516.55</v>
      </c>
      <c r="F99" s="2200">
        <v>11456.083000000001</v>
      </c>
      <c r="G99" s="2200">
        <v>12085.174999999999</v>
      </c>
      <c r="H99" s="2200">
        <v>11930.277</v>
      </c>
      <c r="I99" s="2200">
        <v>11263.552</v>
      </c>
      <c r="J99" s="2200">
        <v>11024.892</v>
      </c>
      <c r="K99" s="2200">
        <v>10824.837</v>
      </c>
      <c r="L99" s="2200">
        <v>11038.97</v>
      </c>
      <c r="M99" s="2200">
        <v>11109.066000000001</v>
      </c>
      <c r="N99" s="2200">
        <v>10657.308999999999</v>
      </c>
      <c r="O99" s="2352">
        <v>10285.382</v>
      </c>
      <c r="P99" s="2201">
        <v>10011.462</v>
      </c>
      <c r="Q99" s="2201">
        <v>9626.1329999999998</v>
      </c>
      <c r="R99" s="2201">
        <v>9365.1810000000005</v>
      </c>
      <c r="S99" s="2201">
        <v>9106.6779999999999</v>
      </c>
      <c r="T99" s="2201">
        <v>8853.57</v>
      </c>
      <c r="U99" s="2201">
        <v>8762.9279999999999</v>
      </c>
      <c r="V99" s="2201">
        <v>8643.991</v>
      </c>
      <c r="W99" s="2201">
        <v>8465.2180000000008</v>
      </c>
      <c r="X99" s="2201">
        <v>8078.7219999999998</v>
      </c>
      <c r="Y99" s="2201">
        <v>7177.1909999999998</v>
      </c>
      <c r="Z99" s="2201">
        <v>6841.759</v>
      </c>
      <c r="AA99" s="2201">
        <v>6660.5929999999998</v>
      </c>
      <c r="AB99" s="2201">
        <v>6638.9369999999999</v>
      </c>
      <c r="AC99" s="2201">
        <v>6719.5259999999998</v>
      </c>
      <c r="AD99" s="2201">
        <v>6827.3729999999996</v>
      </c>
      <c r="AE99" s="2201">
        <v>6825.7690000000002</v>
      </c>
      <c r="AF99" s="2201">
        <v>6597.62</v>
      </c>
      <c r="AG99" s="2201">
        <v>6552.8549999999996</v>
      </c>
      <c r="AH99" s="2201">
        <v>6443.4160000000002</v>
      </c>
      <c r="AI99" s="2201">
        <v>6297.8639999999996</v>
      </c>
      <c r="AJ99" s="2171">
        <v>4693.7510000000002</v>
      </c>
      <c r="AK99" s="2171">
        <v>4902.9889999999996</v>
      </c>
      <c r="AL99" s="2353" t="s">
        <v>1084</v>
      </c>
      <c r="AM99" s="1717" t="s">
        <v>790</v>
      </c>
    </row>
    <row r="100" spans="1:40" ht="14.25" thickBot="1">
      <c r="A100" s="1717"/>
      <c r="B100" s="2325"/>
      <c r="C100" s="1749"/>
      <c r="D100" s="2354" t="s">
        <v>1038</v>
      </c>
      <c r="E100" s="2355" t="s">
        <v>1033</v>
      </c>
      <c r="F100" s="2356">
        <f t="shared" ref="F100:AK100" si="56">ROUND((F99-E99)/E99*100,1)</f>
        <v>8.9</v>
      </c>
      <c r="G100" s="2356">
        <f t="shared" si="56"/>
        <v>5.5</v>
      </c>
      <c r="H100" s="2356">
        <f t="shared" si="56"/>
        <v>-1.3</v>
      </c>
      <c r="I100" s="2356">
        <f t="shared" si="56"/>
        <v>-5.6</v>
      </c>
      <c r="J100" s="2356">
        <f t="shared" si="56"/>
        <v>-2.1</v>
      </c>
      <c r="K100" s="2356">
        <f t="shared" si="56"/>
        <v>-1.8</v>
      </c>
      <c r="L100" s="2356">
        <f t="shared" si="56"/>
        <v>2</v>
      </c>
      <c r="M100" s="2356">
        <f t="shared" si="56"/>
        <v>0.6</v>
      </c>
      <c r="N100" s="2356">
        <f t="shared" si="56"/>
        <v>-4.0999999999999996</v>
      </c>
      <c r="O100" s="2356">
        <f t="shared" si="56"/>
        <v>-3.5</v>
      </c>
      <c r="P100" s="2356">
        <f t="shared" si="56"/>
        <v>-2.7</v>
      </c>
      <c r="Q100" s="2356">
        <f t="shared" si="56"/>
        <v>-3.8</v>
      </c>
      <c r="R100" s="2356">
        <f t="shared" si="56"/>
        <v>-2.7</v>
      </c>
      <c r="S100" s="2356">
        <f t="shared" si="56"/>
        <v>-2.8</v>
      </c>
      <c r="T100" s="2356">
        <f t="shared" si="56"/>
        <v>-2.8</v>
      </c>
      <c r="U100" s="2356">
        <f t="shared" si="56"/>
        <v>-1</v>
      </c>
      <c r="V100" s="2356">
        <f t="shared" si="56"/>
        <v>-1.4</v>
      </c>
      <c r="W100" s="2356">
        <f t="shared" si="56"/>
        <v>-2.1</v>
      </c>
      <c r="X100" s="2356">
        <f t="shared" si="56"/>
        <v>-4.5999999999999996</v>
      </c>
      <c r="Y100" s="2356">
        <f t="shared" si="56"/>
        <v>-11.2</v>
      </c>
      <c r="Z100" s="2356">
        <f t="shared" si="56"/>
        <v>-4.7</v>
      </c>
      <c r="AA100" s="2356">
        <f t="shared" si="56"/>
        <v>-2.6</v>
      </c>
      <c r="AB100" s="2356">
        <f t="shared" si="56"/>
        <v>-0.3</v>
      </c>
      <c r="AC100" s="2356">
        <f t="shared" si="56"/>
        <v>1.2</v>
      </c>
      <c r="AD100" s="2356">
        <f t="shared" si="56"/>
        <v>1.6</v>
      </c>
      <c r="AE100" s="2356">
        <f t="shared" si="56"/>
        <v>0</v>
      </c>
      <c r="AF100" s="2356">
        <f t="shared" si="56"/>
        <v>-3.3</v>
      </c>
      <c r="AG100" s="2356">
        <f t="shared" si="56"/>
        <v>-0.7</v>
      </c>
      <c r="AH100" s="2356">
        <f t="shared" si="56"/>
        <v>-1.7</v>
      </c>
      <c r="AI100" s="2356">
        <f t="shared" si="56"/>
        <v>-2.2999999999999998</v>
      </c>
      <c r="AJ100" s="2357">
        <f t="shared" si="56"/>
        <v>-25.5</v>
      </c>
      <c r="AK100" s="2357">
        <f t="shared" si="56"/>
        <v>4.5</v>
      </c>
      <c r="AL100" s="2358" t="s">
        <v>339</v>
      </c>
      <c r="AM100" s="1717"/>
      <c r="AN100" s="57" t="s">
        <v>548</v>
      </c>
    </row>
    <row r="101" spans="1:40">
      <c r="A101" s="1717"/>
      <c r="B101" s="2101" t="s">
        <v>1237</v>
      </c>
      <c r="C101" s="2130" t="s">
        <v>1238</v>
      </c>
      <c r="D101" s="1727" t="s">
        <v>1083</v>
      </c>
      <c r="E101" s="2203">
        <v>378225.34626000002</v>
      </c>
      <c r="F101" s="2158">
        <v>414569.39674</v>
      </c>
      <c r="G101" s="2158">
        <v>423598.92973999999</v>
      </c>
      <c r="H101" s="2158">
        <v>430122.81443999999</v>
      </c>
      <c r="I101" s="2158">
        <v>402024.48725000001</v>
      </c>
      <c r="J101" s="2158">
        <v>404975.52697000001</v>
      </c>
      <c r="K101" s="2158">
        <v>415308.95121000003</v>
      </c>
      <c r="L101" s="2159">
        <v>447313.11206000001</v>
      </c>
      <c r="M101" s="2159">
        <v>509379.91859000002</v>
      </c>
      <c r="N101" s="2159">
        <v>506450.03937999997</v>
      </c>
      <c r="O101" s="2159">
        <v>475475.56241000001</v>
      </c>
      <c r="P101" s="1741">
        <v>516541.97759999998</v>
      </c>
      <c r="Q101" s="2159">
        <v>489792.44310999999</v>
      </c>
      <c r="R101" s="2159">
        <v>521089.55735000002</v>
      </c>
      <c r="S101" s="2160">
        <v>545483.50171999994</v>
      </c>
      <c r="T101" s="2160">
        <v>611699.79093999998</v>
      </c>
      <c r="U101" s="2160">
        <v>656565.44157000002</v>
      </c>
      <c r="V101" s="2160">
        <v>752461.73392000003</v>
      </c>
      <c r="W101" s="2160">
        <v>839314.37612000003</v>
      </c>
      <c r="X101" s="2160">
        <v>810180.87607</v>
      </c>
      <c r="Y101" s="2160">
        <v>541706.14087999996</v>
      </c>
      <c r="Z101" s="2160">
        <v>673996.26696000004</v>
      </c>
      <c r="AA101" s="2160">
        <v>655464.74948</v>
      </c>
      <c r="AB101" s="1742">
        <v>637475.72215000005</v>
      </c>
      <c r="AC101" s="2160">
        <v>697741.92949999997</v>
      </c>
      <c r="AD101" s="1742">
        <v>730930.28310999996</v>
      </c>
      <c r="AE101" s="2160">
        <v>756139.28862000001</v>
      </c>
      <c r="AF101" s="2160">
        <v>700357.70383000001</v>
      </c>
      <c r="AG101" s="2201">
        <v>782864.57047999999</v>
      </c>
      <c r="AH101" s="2201">
        <v>814787.52674</v>
      </c>
      <c r="AI101" s="2201">
        <v>769316.64914999995</v>
      </c>
      <c r="AJ101" s="2171">
        <v>683991.21047000005</v>
      </c>
      <c r="AK101" s="2359">
        <v>830929.34175999998</v>
      </c>
      <c r="AL101" s="2204" t="s">
        <v>1085</v>
      </c>
      <c r="AM101" s="1717"/>
    </row>
    <row r="102" spans="1:40">
      <c r="A102" s="1717"/>
      <c r="B102" s="2101"/>
      <c r="C102" s="2198"/>
      <c r="D102" s="1726" t="s">
        <v>1038</v>
      </c>
      <c r="E102" s="2047" t="s">
        <v>1033</v>
      </c>
      <c r="F102" s="2152">
        <v>11.2</v>
      </c>
      <c r="G102" s="1719">
        <f t="shared" ref="G102:AK102" si="57">ROUND((G101-F101)/F101*100,1)</f>
        <v>2.2000000000000002</v>
      </c>
      <c r="H102" s="1719">
        <f t="shared" si="57"/>
        <v>1.5</v>
      </c>
      <c r="I102" s="1719">
        <f t="shared" si="57"/>
        <v>-6.5</v>
      </c>
      <c r="J102" s="1719">
        <f t="shared" si="57"/>
        <v>0.7</v>
      </c>
      <c r="K102" s="1719">
        <f t="shared" si="57"/>
        <v>2.6</v>
      </c>
      <c r="L102" s="1719">
        <f t="shared" si="57"/>
        <v>7.7</v>
      </c>
      <c r="M102" s="1719">
        <f t="shared" si="57"/>
        <v>13.9</v>
      </c>
      <c r="N102" s="1719">
        <f t="shared" si="57"/>
        <v>-0.6</v>
      </c>
      <c r="O102" s="1719">
        <f t="shared" si="57"/>
        <v>-6.1</v>
      </c>
      <c r="P102" s="1719">
        <f t="shared" si="57"/>
        <v>8.6</v>
      </c>
      <c r="Q102" s="1719">
        <f t="shared" si="57"/>
        <v>-5.2</v>
      </c>
      <c r="R102" s="1719">
        <f t="shared" si="57"/>
        <v>6.4</v>
      </c>
      <c r="S102" s="1719">
        <f t="shared" si="57"/>
        <v>4.7</v>
      </c>
      <c r="T102" s="1719">
        <f t="shared" si="57"/>
        <v>12.1</v>
      </c>
      <c r="U102" s="1719">
        <f t="shared" si="57"/>
        <v>7.3</v>
      </c>
      <c r="V102" s="1719">
        <f t="shared" si="57"/>
        <v>14.6</v>
      </c>
      <c r="W102" s="1719">
        <f t="shared" si="57"/>
        <v>11.5</v>
      </c>
      <c r="X102" s="1719">
        <f t="shared" si="57"/>
        <v>-3.5</v>
      </c>
      <c r="Y102" s="1719">
        <f t="shared" si="57"/>
        <v>-33.1</v>
      </c>
      <c r="Z102" s="1719">
        <f t="shared" si="57"/>
        <v>24.4</v>
      </c>
      <c r="AA102" s="1719">
        <f t="shared" si="57"/>
        <v>-2.7</v>
      </c>
      <c r="AB102" s="1719">
        <f t="shared" si="57"/>
        <v>-2.7</v>
      </c>
      <c r="AC102" s="1719">
        <f t="shared" si="57"/>
        <v>9.5</v>
      </c>
      <c r="AD102" s="1719">
        <f t="shared" si="57"/>
        <v>4.8</v>
      </c>
      <c r="AE102" s="1719">
        <f t="shared" si="57"/>
        <v>3.4</v>
      </c>
      <c r="AF102" s="1719">
        <f t="shared" si="57"/>
        <v>-7.4</v>
      </c>
      <c r="AG102" s="1719">
        <f t="shared" si="57"/>
        <v>11.8</v>
      </c>
      <c r="AH102" s="1719">
        <f t="shared" si="57"/>
        <v>4.0999999999999996</v>
      </c>
      <c r="AI102" s="1719">
        <f t="shared" si="57"/>
        <v>-5.6</v>
      </c>
      <c r="AJ102" s="2048">
        <f t="shared" si="57"/>
        <v>-11.1</v>
      </c>
      <c r="AK102" s="2048">
        <f t="shared" si="57"/>
        <v>21.5</v>
      </c>
      <c r="AL102" s="2112" t="s">
        <v>339</v>
      </c>
      <c r="AM102" s="1717"/>
    </row>
    <row r="103" spans="1:40">
      <c r="A103" s="1717"/>
      <c r="B103" s="2101" t="s">
        <v>1239</v>
      </c>
      <c r="C103" s="2113" t="s">
        <v>1240</v>
      </c>
      <c r="D103" s="1728" t="s">
        <v>1083</v>
      </c>
      <c r="E103" s="2168">
        <v>289785.72580999997</v>
      </c>
      <c r="F103" s="2199">
        <v>338552.07637999998</v>
      </c>
      <c r="G103" s="2199">
        <v>319001.53522000002</v>
      </c>
      <c r="H103" s="2199">
        <v>295274.1936</v>
      </c>
      <c r="I103" s="2199">
        <v>268263.57238999999</v>
      </c>
      <c r="J103" s="2199">
        <v>281043.27343</v>
      </c>
      <c r="K103" s="2199">
        <v>315487.53881</v>
      </c>
      <c r="L103" s="2200">
        <v>379934.21106</v>
      </c>
      <c r="M103" s="2200">
        <v>409561.82572999998</v>
      </c>
      <c r="N103" s="2200">
        <v>366536.47182999999</v>
      </c>
      <c r="O103" s="2200">
        <v>352680.08062999998</v>
      </c>
      <c r="P103" s="2200">
        <v>409384.22967999999</v>
      </c>
      <c r="Q103" s="2200">
        <v>424155.33001999999</v>
      </c>
      <c r="R103" s="2200">
        <v>422275.05945</v>
      </c>
      <c r="S103" s="2205">
        <v>443620.23352000001</v>
      </c>
      <c r="T103" s="2205">
        <v>492166.36346000002</v>
      </c>
      <c r="U103" s="2205">
        <v>569493.92180999997</v>
      </c>
      <c r="V103" s="2205">
        <v>673442.93071999995</v>
      </c>
      <c r="W103" s="2205">
        <v>731359.20426999999</v>
      </c>
      <c r="X103" s="2205">
        <v>789547.49925999995</v>
      </c>
      <c r="Y103" s="2205">
        <v>514993.77779000002</v>
      </c>
      <c r="Z103" s="2205">
        <v>607649.56839999999</v>
      </c>
      <c r="AA103" s="2205">
        <v>681111.87178000004</v>
      </c>
      <c r="AB103" s="1743">
        <v>706886.31839999999</v>
      </c>
      <c r="AC103" s="2205">
        <v>812425.45171000005</v>
      </c>
      <c r="AD103" s="1743">
        <v>859091.12733000005</v>
      </c>
      <c r="AE103" s="2160">
        <v>784055.35793000006</v>
      </c>
      <c r="AF103" s="2160">
        <v>660419.73884999997</v>
      </c>
      <c r="AG103" s="2201">
        <v>753792.31107000005</v>
      </c>
      <c r="AH103" s="2201">
        <v>827033.04394999996</v>
      </c>
      <c r="AI103" s="2201">
        <v>785995.09950999997</v>
      </c>
      <c r="AJ103" s="2161">
        <v>680108.31579999998</v>
      </c>
      <c r="AK103" s="2360">
        <v>845688.18495000002</v>
      </c>
      <c r="AL103" s="2112"/>
      <c r="AM103" s="1717"/>
    </row>
    <row r="104" spans="1:40" ht="14.25" thickBot="1">
      <c r="A104" s="1717"/>
      <c r="B104" s="2101"/>
      <c r="C104" s="2361"/>
      <c r="D104" s="2257" t="s">
        <v>1038</v>
      </c>
      <c r="E104" s="2258" t="s">
        <v>1033</v>
      </c>
      <c r="F104" s="2362">
        <v>8.5</v>
      </c>
      <c r="G104" s="2356">
        <f t="shared" ref="G104:AK104" si="58">ROUND((G103-F103)/F103*100,1)</f>
        <v>-5.8</v>
      </c>
      <c r="H104" s="2356">
        <f t="shared" si="58"/>
        <v>-7.4</v>
      </c>
      <c r="I104" s="2356">
        <f t="shared" si="58"/>
        <v>-9.1</v>
      </c>
      <c r="J104" s="2356">
        <f t="shared" si="58"/>
        <v>4.8</v>
      </c>
      <c r="K104" s="2356">
        <f t="shared" si="58"/>
        <v>12.3</v>
      </c>
      <c r="L104" s="2356">
        <f t="shared" si="58"/>
        <v>20.399999999999999</v>
      </c>
      <c r="M104" s="2356">
        <f t="shared" si="58"/>
        <v>7.8</v>
      </c>
      <c r="N104" s="2356">
        <f t="shared" si="58"/>
        <v>-10.5</v>
      </c>
      <c r="O104" s="2356">
        <f t="shared" si="58"/>
        <v>-3.8</v>
      </c>
      <c r="P104" s="2356">
        <f t="shared" si="58"/>
        <v>16.100000000000001</v>
      </c>
      <c r="Q104" s="2356">
        <f t="shared" si="58"/>
        <v>3.6</v>
      </c>
      <c r="R104" s="2356">
        <f t="shared" si="58"/>
        <v>-0.4</v>
      </c>
      <c r="S104" s="2356">
        <f t="shared" si="58"/>
        <v>5.0999999999999996</v>
      </c>
      <c r="T104" s="2356">
        <f t="shared" si="58"/>
        <v>10.9</v>
      </c>
      <c r="U104" s="2356">
        <f t="shared" si="58"/>
        <v>15.7</v>
      </c>
      <c r="V104" s="2356">
        <f t="shared" si="58"/>
        <v>18.3</v>
      </c>
      <c r="W104" s="2356">
        <f t="shared" si="58"/>
        <v>8.6</v>
      </c>
      <c r="X104" s="2356">
        <f t="shared" si="58"/>
        <v>8</v>
      </c>
      <c r="Y104" s="2356">
        <f t="shared" si="58"/>
        <v>-34.799999999999997</v>
      </c>
      <c r="Z104" s="2356">
        <f t="shared" si="58"/>
        <v>18</v>
      </c>
      <c r="AA104" s="2356">
        <f t="shared" si="58"/>
        <v>12.1</v>
      </c>
      <c r="AB104" s="2356">
        <f t="shared" si="58"/>
        <v>3.8</v>
      </c>
      <c r="AC104" s="2356">
        <f t="shared" si="58"/>
        <v>14.9</v>
      </c>
      <c r="AD104" s="2356">
        <f t="shared" si="58"/>
        <v>5.7</v>
      </c>
      <c r="AE104" s="2356">
        <f t="shared" si="58"/>
        <v>-8.6999999999999993</v>
      </c>
      <c r="AF104" s="2356">
        <f t="shared" si="58"/>
        <v>-15.8</v>
      </c>
      <c r="AG104" s="2356">
        <f t="shared" si="58"/>
        <v>14.1</v>
      </c>
      <c r="AH104" s="2356">
        <f t="shared" si="58"/>
        <v>9.6999999999999993</v>
      </c>
      <c r="AI104" s="2356">
        <f t="shared" si="58"/>
        <v>-5</v>
      </c>
      <c r="AJ104" s="2357">
        <f t="shared" si="58"/>
        <v>-13.5</v>
      </c>
      <c r="AK104" s="2357">
        <f t="shared" si="58"/>
        <v>24.3</v>
      </c>
      <c r="AL104" s="2363"/>
      <c r="AM104" s="1717"/>
    </row>
    <row r="105" spans="1:40">
      <c r="A105" s="1717"/>
      <c r="B105" s="2364" t="s">
        <v>1066</v>
      </c>
      <c r="C105" s="2349" t="s">
        <v>1067</v>
      </c>
      <c r="D105" s="2365" t="s">
        <v>1068</v>
      </c>
      <c r="E105" s="2351">
        <v>7234</v>
      </c>
      <c r="F105" s="2366">
        <v>6468</v>
      </c>
      <c r="G105" s="2366">
        <v>10723</v>
      </c>
      <c r="H105" s="2366">
        <v>14069</v>
      </c>
      <c r="I105" s="2366">
        <v>14564</v>
      </c>
      <c r="J105" s="2366">
        <v>14061</v>
      </c>
      <c r="K105" s="2366">
        <v>15108</v>
      </c>
      <c r="L105" s="2366">
        <v>14834</v>
      </c>
      <c r="M105" s="2366">
        <v>16464</v>
      </c>
      <c r="N105" s="2367">
        <v>18988</v>
      </c>
      <c r="O105" s="2367">
        <v>15352</v>
      </c>
      <c r="P105" s="2367">
        <v>18769</v>
      </c>
      <c r="Q105" s="2368">
        <v>19164</v>
      </c>
      <c r="R105" s="2368">
        <v>19087</v>
      </c>
      <c r="S105" s="2368">
        <v>16255</v>
      </c>
      <c r="T105" s="2368">
        <v>13679</v>
      </c>
      <c r="U105" s="2368">
        <v>12998</v>
      </c>
      <c r="V105" s="2368">
        <v>13245</v>
      </c>
      <c r="W105" s="2368">
        <v>14091</v>
      </c>
      <c r="X105" s="2368">
        <v>15646</v>
      </c>
      <c r="Y105" s="2368">
        <v>15480</v>
      </c>
      <c r="Z105" s="2368">
        <v>13321</v>
      </c>
      <c r="AA105" s="2368">
        <v>12734</v>
      </c>
      <c r="AB105" s="2200">
        <v>12124</v>
      </c>
      <c r="AC105" s="2200">
        <v>10855</v>
      </c>
      <c r="AD105" s="2201">
        <v>9731</v>
      </c>
      <c r="AE105" s="2201">
        <v>8812</v>
      </c>
      <c r="AF105" s="2201">
        <v>8446</v>
      </c>
      <c r="AG105" s="2201">
        <v>8405</v>
      </c>
      <c r="AH105" s="2201">
        <v>8235</v>
      </c>
      <c r="AI105" s="2201">
        <v>8383</v>
      </c>
      <c r="AJ105" s="2171">
        <v>7773</v>
      </c>
      <c r="AK105" s="2171">
        <v>6030</v>
      </c>
      <c r="AL105" s="2254" t="s">
        <v>1069</v>
      </c>
      <c r="AM105" s="1717"/>
    </row>
    <row r="106" spans="1:40" ht="14.25" thickBot="1">
      <c r="A106" s="1717"/>
      <c r="B106" s="2369" t="s">
        <v>1070</v>
      </c>
      <c r="C106" s="2370"/>
      <c r="D106" s="2371" t="s">
        <v>1038</v>
      </c>
      <c r="E106" s="2372" t="s">
        <v>1033</v>
      </c>
      <c r="F106" s="2356">
        <f t="shared" ref="F106:AK106" si="59">ROUND((F105-E105)/E105*100,1)</f>
        <v>-10.6</v>
      </c>
      <c r="G106" s="2356">
        <f t="shared" si="59"/>
        <v>65.8</v>
      </c>
      <c r="H106" s="2356">
        <f t="shared" si="59"/>
        <v>31.2</v>
      </c>
      <c r="I106" s="2356">
        <f t="shared" si="59"/>
        <v>3.5</v>
      </c>
      <c r="J106" s="2356">
        <f t="shared" si="59"/>
        <v>-3.5</v>
      </c>
      <c r="K106" s="2356">
        <f t="shared" si="59"/>
        <v>7.4</v>
      </c>
      <c r="L106" s="2356">
        <f t="shared" si="59"/>
        <v>-1.8</v>
      </c>
      <c r="M106" s="2356">
        <f t="shared" si="59"/>
        <v>11</v>
      </c>
      <c r="N106" s="2356">
        <f t="shared" si="59"/>
        <v>15.3</v>
      </c>
      <c r="O106" s="2356">
        <f t="shared" si="59"/>
        <v>-19.100000000000001</v>
      </c>
      <c r="P106" s="2356">
        <f t="shared" si="59"/>
        <v>22.3</v>
      </c>
      <c r="Q106" s="2356">
        <f t="shared" si="59"/>
        <v>2.1</v>
      </c>
      <c r="R106" s="2356">
        <f t="shared" si="59"/>
        <v>-0.4</v>
      </c>
      <c r="S106" s="2356">
        <f t="shared" si="59"/>
        <v>-14.8</v>
      </c>
      <c r="T106" s="2356">
        <f t="shared" si="59"/>
        <v>-15.8</v>
      </c>
      <c r="U106" s="2356">
        <f t="shared" si="59"/>
        <v>-5</v>
      </c>
      <c r="V106" s="2356">
        <f t="shared" si="59"/>
        <v>1.9</v>
      </c>
      <c r="W106" s="2356">
        <f t="shared" si="59"/>
        <v>6.4</v>
      </c>
      <c r="X106" s="2356">
        <f t="shared" si="59"/>
        <v>11</v>
      </c>
      <c r="Y106" s="2356">
        <f t="shared" si="59"/>
        <v>-1.1000000000000001</v>
      </c>
      <c r="Z106" s="2356">
        <f t="shared" si="59"/>
        <v>-13.9</v>
      </c>
      <c r="AA106" s="2356">
        <f t="shared" si="59"/>
        <v>-4.4000000000000004</v>
      </c>
      <c r="AB106" s="2356">
        <f t="shared" si="59"/>
        <v>-4.8</v>
      </c>
      <c r="AC106" s="2356">
        <f t="shared" si="59"/>
        <v>-10.5</v>
      </c>
      <c r="AD106" s="2356">
        <f t="shared" si="59"/>
        <v>-10.4</v>
      </c>
      <c r="AE106" s="2356">
        <f t="shared" si="59"/>
        <v>-9.4</v>
      </c>
      <c r="AF106" s="2356">
        <f t="shared" si="59"/>
        <v>-4.2</v>
      </c>
      <c r="AG106" s="2356">
        <f t="shared" si="59"/>
        <v>-0.5</v>
      </c>
      <c r="AH106" s="2356">
        <f t="shared" si="59"/>
        <v>-2</v>
      </c>
      <c r="AI106" s="2356">
        <f t="shared" si="59"/>
        <v>1.8</v>
      </c>
      <c r="AJ106" s="2357">
        <f t="shared" si="59"/>
        <v>-7.3</v>
      </c>
      <c r="AK106" s="2357">
        <f t="shared" si="59"/>
        <v>-22.4</v>
      </c>
      <c r="AL106" s="2373" t="s">
        <v>1071</v>
      </c>
      <c r="AM106" s="1717"/>
    </row>
    <row r="107" spans="1:40">
      <c r="B107" s="1750"/>
      <c r="E107" s="2374"/>
      <c r="F107" s="2374"/>
      <c r="G107" s="2374"/>
      <c r="H107" s="2374"/>
      <c r="I107" s="2374"/>
      <c r="J107" s="2374"/>
      <c r="K107" s="2374"/>
      <c r="L107" s="2374"/>
      <c r="M107" s="2374"/>
      <c r="N107" s="2374"/>
      <c r="O107" s="2374"/>
      <c r="P107" s="2374"/>
      <c r="Q107" s="2374"/>
      <c r="R107" s="2374"/>
      <c r="S107" s="2374"/>
      <c r="T107" s="2374"/>
      <c r="U107" s="2374"/>
      <c r="V107" s="2374"/>
      <c r="W107" s="2374"/>
      <c r="X107" s="2374"/>
      <c r="Y107" s="2374"/>
      <c r="Z107" s="2374"/>
      <c r="AA107" s="2374"/>
      <c r="AB107" s="2374"/>
      <c r="AC107" s="2374"/>
      <c r="AD107" s="2374"/>
      <c r="AE107" s="2374"/>
      <c r="AF107" s="2374"/>
      <c r="AG107" s="2374"/>
      <c r="AH107" s="2374"/>
      <c r="AI107" s="2374"/>
      <c r="AJ107" s="2374"/>
      <c r="AK107" s="2374"/>
      <c r="AL107" s="1736"/>
    </row>
    <row r="108" spans="1:40">
      <c r="B108" s="1750"/>
      <c r="D108" s="1736"/>
      <c r="E108" s="2375"/>
      <c r="F108" s="2375"/>
      <c r="G108" s="2375"/>
      <c r="H108" s="2375"/>
      <c r="I108" s="2375"/>
      <c r="J108" s="2375"/>
      <c r="K108" s="2375"/>
      <c r="L108" s="2375"/>
      <c r="M108" s="2375"/>
      <c r="N108" s="2375"/>
      <c r="O108" s="2375"/>
      <c r="P108" s="2375"/>
      <c r="Q108" s="2375"/>
      <c r="R108" s="2375"/>
      <c r="S108" s="2375"/>
      <c r="AI108" s="57"/>
      <c r="AJ108" s="57"/>
      <c r="AK108" s="57"/>
    </row>
    <row r="109" spans="1:40">
      <c r="B109" s="2376" t="s">
        <v>1295</v>
      </c>
      <c r="C109" s="141" t="s">
        <v>1296</v>
      </c>
      <c r="D109" s="1813" t="s">
        <v>1013</v>
      </c>
      <c r="E109" s="2377"/>
      <c r="F109" s="2377"/>
      <c r="G109" s="2377"/>
      <c r="H109" s="2377"/>
      <c r="I109" s="2377"/>
      <c r="J109" s="2377"/>
      <c r="K109" s="2377"/>
      <c r="L109" s="2377"/>
      <c r="M109" s="2377"/>
      <c r="N109" s="2377"/>
      <c r="O109" s="2377"/>
      <c r="P109" s="2377"/>
      <c r="Q109" s="2377"/>
      <c r="R109" s="2377"/>
      <c r="S109" s="2377"/>
      <c r="T109" s="141"/>
      <c r="U109" s="141"/>
      <c r="V109" s="2378">
        <v>20513349.84709553</v>
      </c>
      <c r="W109" s="2378">
        <v>21203036.313154045</v>
      </c>
      <c r="X109" s="2378">
        <v>21183187.601352107</v>
      </c>
      <c r="Y109" s="2378">
        <v>19601513.428230502</v>
      </c>
      <c r="Z109" s="2378">
        <v>20321485.453033127</v>
      </c>
      <c r="AA109" s="2378">
        <v>19935583.836805083</v>
      </c>
      <c r="AB109" s="2378">
        <v>19841818.180967301</v>
      </c>
      <c r="AC109" s="2378">
        <v>20238447.330599219</v>
      </c>
      <c r="AD109" s="2378">
        <v>20438312.177260716</v>
      </c>
      <c r="AE109" s="2378">
        <v>21344268.425118551</v>
      </c>
      <c r="AF109" s="2378">
        <v>21740726.079302661</v>
      </c>
      <c r="AG109" s="2378">
        <v>22012541.992911816</v>
      </c>
      <c r="AH109" s="2378">
        <v>22151582.437695507</v>
      </c>
      <c r="AI109" s="2378">
        <v>22216446.426880576</v>
      </c>
      <c r="AJ109" s="2378">
        <v>21720301.588062815</v>
      </c>
      <c r="AK109" s="2378">
        <v>21837044.128803838</v>
      </c>
      <c r="AL109" s="57" t="s">
        <v>1297</v>
      </c>
    </row>
    <row r="110" spans="1:40">
      <c r="C110" s="2379" t="s">
        <v>1298</v>
      </c>
      <c r="D110" s="2380" t="s">
        <v>1095</v>
      </c>
      <c r="E110" s="2381">
        <f t="shared" ref="E110:O110" si="60">E111*$Q$110/$Q$111</f>
        <v>16895447.536256317</v>
      </c>
      <c r="F110" s="2381">
        <f t="shared" si="60"/>
        <v>18680360.764224302</v>
      </c>
      <c r="G110" s="2381">
        <f t="shared" si="60"/>
        <v>20006459.5940447</v>
      </c>
      <c r="H110" s="2381">
        <f t="shared" si="60"/>
        <v>20459801.345620308</v>
      </c>
      <c r="I110" s="2381">
        <f t="shared" si="60"/>
        <v>20982474.31556185</v>
      </c>
      <c r="J110" s="2381">
        <f t="shared" si="60"/>
        <v>20867889.609232143</v>
      </c>
      <c r="K110" s="2381">
        <f t="shared" si="60"/>
        <v>21697289.994481482</v>
      </c>
      <c r="L110" s="2381">
        <f t="shared" si="60"/>
        <v>22602007.318417069</v>
      </c>
      <c r="M110" s="2381">
        <f t="shared" si="60"/>
        <v>22499454.314972494</v>
      </c>
      <c r="N110" s="2381">
        <f t="shared" si="60"/>
        <v>21763367.545596231</v>
      </c>
      <c r="O110" s="2381">
        <f t="shared" si="60"/>
        <v>21086507.448643312</v>
      </c>
      <c r="P110" s="2381">
        <f>P111*$Q$110/$Q$111</f>
        <v>20977926.985864807</v>
      </c>
      <c r="Q110" s="2381">
        <v>20262517.081697993</v>
      </c>
      <c r="R110" s="2381">
        <v>20103660.106027171</v>
      </c>
      <c r="S110" s="2381">
        <v>19799796.962055426</v>
      </c>
      <c r="T110" s="2381">
        <v>19975603.350549541</v>
      </c>
      <c r="U110" s="2381">
        <v>20009858.764908049</v>
      </c>
      <c r="V110" s="2382">
        <v>20472596</v>
      </c>
      <c r="W110" s="2382">
        <v>20696332</v>
      </c>
      <c r="X110" s="2382">
        <v>20512755</v>
      </c>
      <c r="Y110" s="2382">
        <v>18900198</v>
      </c>
      <c r="Z110" s="2382">
        <v>19513067</v>
      </c>
      <c r="AA110" s="2382">
        <v>19370575</v>
      </c>
      <c r="AB110" s="2382">
        <v>19544328</v>
      </c>
      <c r="AC110" s="2382">
        <v>19763932</v>
      </c>
      <c r="AD110" s="2382">
        <v>20107125</v>
      </c>
      <c r="AE110" s="2382">
        <v>20738229</v>
      </c>
      <c r="AF110" s="2382">
        <v>20938889</v>
      </c>
      <c r="AG110" s="2382">
        <v>21167495</v>
      </c>
      <c r="AH110" s="2382">
        <v>21195859</v>
      </c>
      <c r="AI110" s="2383">
        <v>21192727</v>
      </c>
      <c r="AJ110" s="2383">
        <v>20743660</v>
      </c>
      <c r="AK110" s="2383"/>
      <c r="AL110" s="1736" t="s">
        <v>790</v>
      </c>
    </row>
    <row r="111" spans="1:40">
      <c r="B111" s="2376"/>
      <c r="C111" s="2384" t="s">
        <v>1299</v>
      </c>
      <c r="D111" s="2385"/>
      <c r="E111" s="2386">
        <v>17102288.637654431</v>
      </c>
      <c r="F111" s="2386">
        <v>18909053.516321857</v>
      </c>
      <c r="G111" s="2386">
        <v>20251387</v>
      </c>
      <c r="H111" s="2386">
        <v>20710278.75</v>
      </c>
      <c r="I111" s="2386">
        <v>21239350.5</v>
      </c>
      <c r="J111" s="2386">
        <v>21123363</v>
      </c>
      <c r="K111" s="2386">
        <v>21962917.25</v>
      </c>
      <c r="L111" s="2386">
        <v>22878710.5</v>
      </c>
      <c r="M111" s="2386">
        <v>22774902</v>
      </c>
      <c r="N111" s="2386">
        <v>22029803.75</v>
      </c>
      <c r="O111" s="2386">
        <v>21344657.25</v>
      </c>
      <c r="P111" s="2386">
        <v>21234747.5</v>
      </c>
      <c r="Q111" s="2386">
        <v>20510579.25</v>
      </c>
      <c r="R111" s="2386"/>
      <c r="S111" s="2386"/>
      <c r="T111" s="2386"/>
      <c r="U111" s="2386"/>
      <c r="V111" s="2386"/>
      <c r="W111" s="2386"/>
      <c r="X111" s="2386"/>
      <c r="Y111" s="2386"/>
      <c r="Z111" s="2386"/>
      <c r="AA111" s="2386"/>
      <c r="AB111" s="2386"/>
      <c r="AC111" s="2386"/>
      <c r="AD111" s="2386"/>
      <c r="AE111" s="2386"/>
      <c r="AF111" s="2386"/>
      <c r="AG111" s="2386"/>
      <c r="AH111" s="2386"/>
      <c r="AI111" s="2386"/>
      <c r="AJ111" s="2386"/>
      <c r="AK111" s="2386"/>
      <c r="AL111" s="1736"/>
    </row>
    <row r="112" spans="1:40">
      <c r="B112" s="2376"/>
      <c r="C112" s="141" t="s">
        <v>1296</v>
      </c>
      <c r="D112" s="1813" t="s">
        <v>1300</v>
      </c>
      <c r="E112" s="2387"/>
      <c r="F112" s="2387"/>
      <c r="G112" s="2387"/>
      <c r="H112" s="2387"/>
      <c r="I112" s="2387"/>
      <c r="J112" s="2387"/>
      <c r="K112" s="2387"/>
      <c r="L112" s="2387"/>
      <c r="M112" s="2387"/>
      <c r="N112" s="2387"/>
      <c r="O112" s="2387"/>
      <c r="P112" s="2387"/>
      <c r="Q112" s="2387"/>
      <c r="R112" s="2387"/>
      <c r="S112" s="2387"/>
      <c r="T112" s="2387"/>
      <c r="U112" s="2387"/>
      <c r="V112" s="2378">
        <v>20153084.533493709</v>
      </c>
      <c r="W112" s="2378">
        <v>21032747.031395521</v>
      </c>
      <c r="X112" s="2378">
        <v>21137291.770923931</v>
      </c>
      <c r="Y112" s="2378">
        <v>19497932.371551581</v>
      </c>
      <c r="Z112" s="2378">
        <v>20592291.013413168</v>
      </c>
      <c r="AA112" s="2378">
        <v>20516857.311745677</v>
      </c>
      <c r="AB112" s="2378">
        <v>20494785.965230804</v>
      </c>
      <c r="AC112" s="2378">
        <v>21015405.77097328</v>
      </c>
      <c r="AD112" s="2378">
        <v>20901389.00571768</v>
      </c>
      <c r="AE112" s="2378">
        <v>21447245.035304554</v>
      </c>
      <c r="AF112" s="2378">
        <v>21660404.371412277</v>
      </c>
      <c r="AG112" s="2378">
        <v>22024935.362529255</v>
      </c>
      <c r="AH112" s="2378">
        <v>22175609.54276979</v>
      </c>
      <c r="AI112" s="2378">
        <v>22150878.054296818</v>
      </c>
      <c r="AJ112" s="2378">
        <v>21426931.601989254</v>
      </c>
      <c r="AK112" s="2378">
        <v>21914306.534605063</v>
      </c>
      <c r="AL112" s="57" t="s">
        <v>1297</v>
      </c>
    </row>
    <row r="113" spans="2:38">
      <c r="B113" s="2376"/>
      <c r="C113" s="2379" t="s">
        <v>1298</v>
      </c>
      <c r="D113" s="2380" t="s">
        <v>1096</v>
      </c>
      <c r="E113" s="2381">
        <f t="shared" ref="E113:O113" si="61">E114*$Q$113/$Q$114</f>
        <v>16871700.614679299</v>
      </c>
      <c r="F113" s="2381">
        <f t="shared" si="61"/>
        <v>18279542.755440794</v>
      </c>
      <c r="G113" s="2381">
        <f t="shared" si="61"/>
        <v>18987041.384741791</v>
      </c>
      <c r="H113" s="2381">
        <f t="shared" si="61"/>
        <v>18995467.561257459</v>
      </c>
      <c r="I113" s="2381">
        <f t="shared" si="61"/>
        <v>19244895.800435312</v>
      </c>
      <c r="J113" s="2381">
        <f t="shared" si="61"/>
        <v>19067081.118764631</v>
      </c>
      <c r="K113" s="2381">
        <f t="shared" si="61"/>
        <v>19890348.870758753</v>
      </c>
      <c r="L113" s="2381">
        <f t="shared" si="61"/>
        <v>20579216.623195708</v>
      </c>
      <c r="M113" s="2381">
        <f t="shared" si="61"/>
        <v>20309856.452264085</v>
      </c>
      <c r="N113" s="2381">
        <f t="shared" si="61"/>
        <v>19568045.631728597</v>
      </c>
      <c r="O113" s="2381">
        <f t="shared" si="61"/>
        <v>19091934.86170074</v>
      </c>
      <c r="P113" s="2381">
        <f>P114*$Q$113/$Q$114</f>
        <v>19230652.28306929</v>
      </c>
      <c r="Q113" s="2381">
        <v>18952196.710399911</v>
      </c>
      <c r="R113" s="2381">
        <v>18628023.397103507</v>
      </c>
      <c r="S113" s="2381">
        <v>18514817.560954858</v>
      </c>
      <c r="T113" s="2381">
        <v>18922023.41303179</v>
      </c>
      <c r="U113" s="2381">
        <v>19129467.372280348</v>
      </c>
      <c r="V113" s="2382">
        <v>19599018</v>
      </c>
      <c r="W113" s="2382">
        <v>19893925</v>
      </c>
      <c r="X113" s="2382">
        <v>19882513</v>
      </c>
      <c r="Y113" s="2382">
        <v>18266255</v>
      </c>
      <c r="Z113" s="2382">
        <v>19164045</v>
      </c>
      <c r="AA113" s="2382">
        <v>19328885</v>
      </c>
      <c r="AB113" s="2382">
        <v>19547515</v>
      </c>
      <c r="AC113" s="2382">
        <v>19821347</v>
      </c>
      <c r="AD113" s="2382">
        <v>19891022</v>
      </c>
      <c r="AE113" s="2382">
        <v>20138382</v>
      </c>
      <c r="AF113" s="2382">
        <v>20266876</v>
      </c>
      <c r="AG113" s="2382">
        <v>20608221</v>
      </c>
      <c r="AH113" s="2382">
        <v>20646616</v>
      </c>
      <c r="AI113" s="2383">
        <v>20563742</v>
      </c>
      <c r="AJ113" s="2383">
        <v>19982502</v>
      </c>
      <c r="AK113" s="2383"/>
      <c r="AL113" s="1736"/>
    </row>
    <row r="114" spans="2:38">
      <c r="B114" s="2376"/>
      <c r="C114" s="2384" t="s">
        <v>1299</v>
      </c>
      <c r="D114" s="2388"/>
      <c r="E114" s="2386">
        <v>16979471.16897146</v>
      </c>
      <c r="F114" s="2386">
        <v>18396306.115575764</v>
      </c>
      <c r="G114" s="2386">
        <v>19108324</v>
      </c>
      <c r="H114" s="2386">
        <v>19116804</v>
      </c>
      <c r="I114" s="2386">
        <v>19367825.5</v>
      </c>
      <c r="J114" s="2386">
        <v>19188875</v>
      </c>
      <c r="K114" s="2386">
        <v>20017401.5</v>
      </c>
      <c r="L114" s="2386">
        <v>20710669.5</v>
      </c>
      <c r="M114" s="2386">
        <v>20439588.75</v>
      </c>
      <c r="N114" s="2386">
        <v>19693039.5</v>
      </c>
      <c r="O114" s="2386">
        <v>19213887.5</v>
      </c>
      <c r="P114" s="2386">
        <v>19353491</v>
      </c>
      <c r="Q114" s="2386">
        <v>19073256.75</v>
      </c>
      <c r="R114" s="2386"/>
      <c r="S114" s="2386"/>
      <c r="T114" s="2386"/>
      <c r="U114" s="2386"/>
      <c r="V114" s="2386"/>
      <c r="W114" s="2386"/>
      <c r="X114" s="2386"/>
      <c r="Y114" s="2386"/>
      <c r="Z114" s="2386"/>
      <c r="AA114" s="2386"/>
      <c r="AB114" s="2386"/>
      <c r="AC114" s="2386"/>
      <c r="AD114" s="2386"/>
      <c r="AE114" s="2386"/>
      <c r="AF114" s="2386"/>
      <c r="AG114" s="2386"/>
      <c r="AH114" s="2386"/>
      <c r="AI114" s="2386"/>
      <c r="AJ114" s="2386"/>
      <c r="AK114" s="2386"/>
      <c r="AL114" s="1736"/>
    </row>
    <row r="115" spans="2:38">
      <c r="B115" s="2376"/>
      <c r="C115" s="2376"/>
      <c r="D115" s="1736"/>
      <c r="E115" s="1752"/>
      <c r="F115" s="1752"/>
      <c r="G115" s="2375"/>
      <c r="H115" s="2375"/>
      <c r="I115" s="2375"/>
      <c r="J115" s="2375"/>
      <c r="K115" s="2375"/>
      <c r="L115" s="2375"/>
      <c r="M115" s="2375"/>
      <c r="N115" s="2375"/>
      <c r="O115" s="2375"/>
      <c r="P115" s="2375"/>
      <c r="Q115" s="2375"/>
      <c r="R115" s="2375"/>
      <c r="S115" s="2375"/>
      <c r="T115" s="2375"/>
      <c r="U115" s="1752"/>
      <c r="V115" s="1752"/>
      <c r="W115" s="1752"/>
      <c r="X115" s="1752"/>
      <c r="Y115" s="1752"/>
      <c r="Z115" s="1752"/>
      <c r="AA115" s="1752"/>
      <c r="AB115" s="1752"/>
      <c r="AC115" s="1752"/>
      <c r="AD115" s="1752"/>
      <c r="AE115" s="1752"/>
      <c r="AF115" s="1752"/>
      <c r="AG115" s="1752"/>
      <c r="AH115" s="1752"/>
      <c r="AI115" s="1752"/>
      <c r="AJ115" s="1752"/>
      <c r="AK115" s="1752"/>
      <c r="AL115" s="1736"/>
    </row>
    <row r="116" spans="2:38">
      <c r="B116" s="2376" t="s">
        <v>1301</v>
      </c>
      <c r="C116" s="2376"/>
      <c r="D116" s="1751" t="s">
        <v>1143</v>
      </c>
      <c r="E116" s="2389">
        <v>2314449</v>
      </c>
      <c r="F116" s="1752">
        <v>2336762</v>
      </c>
      <c r="G116" s="1752">
        <v>2367820</v>
      </c>
      <c r="H116" s="1752">
        <v>2390898</v>
      </c>
      <c r="I116" s="1752">
        <v>2413913</v>
      </c>
      <c r="J116" s="1752">
        <v>2399053</v>
      </c>
      <c r="K116" s="1752">
        <v>2427907</v>
      </c>
      <c r="L116" s="1752">
        <v>2404694</v>
      </c>
      <c r="M116" s="1752">
        <v>2383697</v>
      </c>
      <c r="N116" s="1752">
        <v>2333807</v>
      </c>
      <c r="O116" s="1752">
        <v>2351641</v>
      </c>
      <c r="P116" s="1752">
        <v>2409961</v>
      </c>
      <c r="Q116" s="1752">
        <v>2416694</v>
      </c>
      <c r="R116" s="1752">
        <v>2403535</v>
      </c>
      <c r="S116" s="1752">
        <v>2390494</v>
      </c>
      <c r="T116" s="1752">
        <v>2387644</v>
      </c>
      <c r="U116" s="1752">
        <v>2436628</v>
      </c>
      <c r="V116" s="1753">
        <v>2665684</v>
      </c>
      <c r="W116" s="1753">
        <v>2690087</v>
      </c>
      <c r="X116" s="1753">
        <v>2738717</v>
      </c>
      <c r="Y116" s="1753">
        <v>2769157</v>
      </c>
      <c r="Z116" s="1753">
        <v>2701442</v>
      </c>
      <c r="AA116" s="1753">
        <v>2713561</v>
      </c>
      <c r="AB116" s="1753">
        <v>2712477</v>
      </c>
      <c r="AC116" s="1753">
        <v>2728670</v>
      </c>
      <c r="AD116" s="1753">
        <v>2741365</v>
      </c>
      <c r="AE116" s="1753">
        <v>2673612</v>
      </c>
      <c r="AF116" s="1753">
        <v>2686858</v>
      </c>
      <c r="AG116" s="1753">
        <v>2672238</v>
      </c>
      <c r="AH116" s="1753">
        <v>2680262</v>
      </c>
      <c r="AI116" s="2390">
        <v>2706854</v>
      </c>
      <c r="AJ116" s="1752"/>
      <c r="AK116" s="1752"/>
    </row>
    <row r="117" spans="2:38">
      <c r="B117" s="2376" t="s">
        <v>1302</v>
      </c>
      <c r="C117" s="2376"/>
      <c r="D117" s="1751" t="s">
        <v>1143</v>
      </c>
      <c r="E117" s="2389">
        <v>2514849</v>
      </c>
      <c r="F117" s="1752">
        <v>2543402</v>
      </c>
      <c r="G117" s="1752">
        <v>2572044</v>
      </c>
      <c r="H117" s="1752">
        <v>2600686</v>
      </c>
      <c r="I117" s="1752">
        <v>2629328</v>
      </c>
      <c r="J117" s="1752">
        <v>2602382</v>
      </c>
      <c r="K117" s="1752">
        <v>2604790</v>
      </c>
      <c r="L117" s="1752">
        <v>2591403</v>
      </c>
      <c r="M117" s="1752">
        <v>2571592</v>
      </c>
      <c r="N117" s="1752">
        <v>2526149</v>
      </c>
      <c r="O117" s="1752">
        <v>2543352</v>
      </c>
      <c r="P117" s="1752">
        <v>2822541</v>
      </c>
      <c r="Q117" s="1752">
        <v>2922674</v>
      </c>
      <c r="R117" s="1752">
        <v>2908155</v>
      </c>
      <c r="S117" s="1752">
        <v>2891973</v>
      </c>
      <c r="T117" s="1752">
        <v>2884147</v>
      </c>
      <c r="U117" s="1752">
        <v>2693638</v>
      </c>
      <c r="V117" s="1753">
        <v>2145058</v>
      </c>
      <c r="W117" s="1753">
        <v>2167268</v>
      </c>
      <c r="X117" s="1753">
        <v>2210022</v>
      </c>
      <c r="Y117" s="1753">
        <v>2239925</v>
      </c>
      <c r="Z117" s="1753">
        <v>2220411</v>
      </c>
      <c r="AA117" s="1753">
        <v>2230574</v>
      </c>
      <c r="AB117" s="1753">
        <v>2229959</v>
      </c>
      <c r="AC117" s="1753">
        <v>2245479</v>
      </c>
      <c r="AD117" s="1753">
        <v>2257318</v>
      </c>
      <c r="AE117" s="1753">
        <v>2235008</v>
      </c>
      <c r="AF117" s="1753">
        <v>2246561</v>
      </c>
      <c r="AG117" s="1753">
        <v>2232514</v>
      </c>
      <c r="AH117" s="1753">
        <v>2240689</v>
      </c>
      <c r="AI117" s="2390">
        <v>2262728</v>
      </c>
      <c r="AJ117" s="1754"/>
      <c r="AK117" s="1754"/>
    </row>
    <row r="118" spans="2:38">
      <c r="D118" s="1736"/>
      <c r="E118" s="1755"/>
      <c r="F118" s="1750"/>
      <c r="G118" s="1750"/>
      <c r="H118" s="1750"/>
      <c r="I118" s="1750"/>
      <c r="J118" s="1750"/>
      <c r="K118" s="1750"/>
      <c r="L118" s="1750"/>
      <c r="M118" s="1750"/>
      <c r="N118" s="1750"/>
      <c r="O118" s="1750"/>
      <c r="P118" s="1750"/>
      <c r="Q118" s="1750"/>
      <c r="R118" s="1750"/>
      <c r="S118" s="1750"/>
      <c r="T118" s="1750"/>
      <c r="U118" s="1750"/>
      <c r="V118" s="1750"/>
      <c r="W118" s="1750"/>
      <c r="X118" s="1750"/>
      <c r="Y118" s="1750"/>
      <c r="Z118" s="1750"/>
      <c r="AA118" s="1750"/>
      <c r="AB118" s="1750"/>
      <c r="AC118" s="1750"/>
      <c r="AD118" s="1750"/>
      <c r="AE118" s="1750"/>
      <c r="AF118" s="1750"/>
      <c r="AG118" s="1750"/>
      <c r="AH118" s="1750"/>
      <c r="AI118" s="1750"/>
      <c r="AJ118" s="1750"/>
      <c r="AK118" s="1750"/>
    </row>
    <row r="119" spans="2:38">
      <c r="B119" s="1756"/>
      <c r="C119" s="2391" t="s">
        <v>1097</v>
      </c>
      <c r="D119" s="1757" t="s">
        <v>1098</v>
      </c>
      <c r="E119" s="2392">
        <f t="shared" ref="E119:X119" si="62">E120*$AA$119/$AA120</f>
        <v>99.24291998793673</v>
      </c>
      <c r="F119" s="2392">
        <f t="shared" si="62"/>
        <v>102.99437057167317</v>
      </c>
      <c r="G119" s="2392">
        <f t="shared" si="62"/>
        <v>108.10998500404106</v>
      </c>
      <c r="H119" s="2392">
        <f t="shared" si="62"/>
        <v>109.58782917339178</v>
      </c>
      <c r="I119" s="2392">
        <f t="shared" si="62"/>
        <v>107.54158340044462</v>
      </c>
      <c r="J119" s="2392">
        <f t="shared" si="62"/>
        <v>110.04255045626891</v>
      </c>
      <c r="K119" s="2392">
        <f t="shared" si="62"/>
        <v>113.68032071928607</v>
      </c>
      <c r="L119" s="2392">
        <f t="shared" si="62"/>
        <v>115.95392713367181</v>
      </c>
      <c r="M119" s="2392">
        <f t="shared" si="62"/>
        <v>118.45489418949612</v>
      </c>
      <c r="N119" s="2392">
        <f t="shared" si="62"/>
        <v>115.38552553007537</v>
      </c>
      <c r="O119" s="2392">
        <f t="shared" si="62"/>
        <v>111.52039462561963</v>
      </c>
      <c r="P119" s="2392">
        <f t="shared" si="62"/>
        <v>112.19355596138796</v>
      </c>
      <c r="Q119" s="2392">
        <f t="shared" si="62"/>
        <v>112.26542308026785</v>
      </c>
      <c r="R119" s="2392">
        <f t="shared" si="62"/>
        <v>106.63283763805551</v>
      </c>
      <c r="S119" s="2392">
        <f t="shared" si="62"/>
        <v>106.09383424645624</v>
      </c>
      <c r="T119" s="2392">
        <f t="shared" si="62"/>
        <v>106.86640577441516</v>
      </c>
      <c r="U119" s="2392">
        <f t="shared" si="62"/>
        <v>107.81864509957389</v>
      </c>
      <c r="V119" s="2392">
        <f t="shared" si="62"/>
        <v>109.18412035829205</v>
      </c>
      <c r="W119" s="2392">
        <f t="shared" si="62"/>
        <v>111.420984433429</v>
      </c>
      <c r="X119" s="2392">
        <f t="shared" si="62"/>
        <v>110.36094442995044</v>
      </c>
      <c r="Y119" s="2392">
        <f>Y120*$AA$119/$AA120</f>
        <v>103.89290373075922</v>
      </c>
      <c r="Z119" s="2392">
        <f>Z120*$AA$119/$AA120</f>
        <v>103.56950169579966</v>
      </c>
      <c r="AA119" s="2392">
        <v>103.3</v>
      </c>
      <c r="AB119" s="2392">
        <v>101.8</v>
      </c>
      <c r="AC119" s="2392">
        <v>101.1</v>
      </c>
      <c r="AD119" s="2392">
        <v>101</v>
      </c>
      <c r="AE119" s="1750">
        <v>100</v>
      </c>
      <c r="AF119" s="2392">
        <v>101.3</v>
      </c>
      <c r="AG119" s="2392">
        <v>102.8</v>
      </c>
      <c r="AH119" s="2392">
        <v>107.6</v>
      </c>
      <c r="AI119" s="1750">
        <v>108.7</v>
      </c>
      <c r="AJ119" s="1750">
        <v>103.1</v>
      </c>
      <c r="AK119" s="1750"/>
    </row>
    <row r="120" spans="2:38">
      <c r="B120" s="1756"/>
      <c r="C120" s="2391"/>
      <c r="D120" s="1757" t="s">
        <v>1099</v>
      </c>
      <c r="E120" s="2393">
        <f t="shared" ref="E120:M120" si="63">E121*$O$120/$O$121</f>
        <v>92.061498623853211</v>
      </c>
      <c r="F120" s="2393">
        <f t="shared" si="63"/>
        <v>95.541486544342504</v>
      </c>
      <c r="G120" s="2393">
        <f t="shared" si="63"/>
        <v>100.28692461773701</v>
      </c>
      <c r="H120" s="2393">
        <f t="shared" si="63"/>
        <v>101.65782895005098</v>
      </c>
      <c r="I120" s="2393">
        <f t="shared" si="63"/>
        <v>99.75965372069318</v>
      </c>
      <c r="J120" s="2393">
        <f t="shared" si="63"/>
        <v>102.07964566768604</v>
      </c>
      <c r="K120" s="2393">
        <f t="shared" si="63"/>
        <v>105.45417940876658</v>
      </c>
      <c r="L120" s="2393">
        <f t="shared" si="63"/>
        <v>107.56326299694192</v>
      </c>
      <c r="M120" s="2393">
        <f t="shared" si="63"/>
        <v>109.88325494393479</v>
      </c>
      <c r="N120" s="2393">
        <f>N121*$O$120/$O$121</f>
        <v>107.03599209989808</v>
      </c>
      <c r="O120" s="2393">
        <f>O122*P120/P122</f>
        <v>103.45055000000001</v>
      </c>
      <c r="P120" s="2393">
        <v>104.075</v>
      </c>
      <c r="Q120" s="2393">
        <v>104.14166666666667</v>
      </c>
      <c r="R120" s="2392">
        <v>98.916666666666671</v>
      </c>
      <c r="S120" s="2392">
        <v>98.416666666666671</v>
      </c>
      <c r="T120" s="2392">
        <v>99.133333333333326</v>
      </c>
      <c r="U120" s="2392">
        <v>100.01666666666667</v>
      </c>
      <c r="V120" s="2392">
        <v>101.28333333333335</v>
      </c>
      <c r="W120" s="2392">
        <v>103.35833333333333</v>
      </c>
      <c r="X120" s="2392">
        <v>102.375</v>
      </c>
      <c r="Y120" s="2392">
        <v>96.375</v>
      </c>
      <c r="Z120" s="2392">
        <v>96.075000000000003</v>
      </c>
      <c r="AA120" s="2392">
        <v>95.824999999999989</v>
      </c>
      <c r="AB120" s="2392"/>
      <c r="AC120" s="2392"/>
      <c r="AD120" s="2392"/>
      <c r="AE120" s="1750"/>
      <c r="AF120" s="2392"/>
      <c r="AG120" s="2392"/>
      <c r="AH120" s="2392"/>
      <c r="AI120" s="1750"/>
      <c r="AJ120" s="1750"/>
      <c r="AK120" s="1750"/>
    </row>
    <row r="121" spans="2:38">
      <c r="B121" s="1756"/>
      <c r="C121" s="2391"/>
      <c r="D121" s="2394"/>
      <c r="E121" s="2395">
        <v>87.3</v>
      </c>
      <c r="F121" s="2396">
        <v>90.6</v>
      </c>
      <c r="G121" s="2396">
        <v>95.1</v>
      </c>
      <c r="H121" s="2396">
        <v>96.4</v>
      </c>
      <c r="I121" s="2396">
        <v>94.6</v>
      </c>
      <c r="J121" s="2396">
        <v>96.8</v>
      </c>
      <c r="K121" s="2396">
        <v>100</v>
      </c>
      <c r="L121" s="2393">
        <v>102</v>
      </c>
      <c r="M121" s="2393">
        <v>104.2</v>
      </c>
      <c r="N121" s="2393">
        <v>101.5</v>
      </c>
      <c r="O121" s="2393">
        <v>98.1</v>
      </c>
      <c r="P121" s="2393"/>
      <c r="Q121" s="2393"/>
      <c r="R121" s="2393"/>
      <c r="S121" s="2392"/>
      <c r="T121" s="2392"/>
      <c r="U121" s="2392"/>
      <c r="V121" s="2392"/>
      <c r="W121" s="2392"/>
      <c r="X121" s="2392"/>
      <c r="Y121" s="2392"/>
      <c r="Z121" s="2392"/>
      <c r="AA121" s="2397"/>
      <c r="AB121" s="2392"/>
      <c r="AC121" s="2392"/>
      <c r="AD121" s="2392"/>
      <c r="AE121" s="1750"/>
      <c r="AF121" s="2392"/>
      <c r="AG121" s="2392"/>
      <c r="AH121" s="2392"/>
      <c r="AI121" s="1750"/>
      <c r="AJ121" s="1750"/>
      <c r="AK121" s="1750"/>
    </row>
    <row r="122" spans="2:38">
      <c r="B122" s="1756"/>
      <c r="C122" s="2391"/>
      <c r="D122" s="2398" t="s">
        <v>1303</v>
      </c>
      <c r="E122" s="2395"/>
      <c r="F122" s="2396"/>
      <c r="G122" s="2396"/>
      <c r="H122" s="2396"/>
      <c r="I122" s="2396"/>
      <c r="J122" s="2396"/>
      <c r="K122" s="2396"/>
      <c r="L122" s="2393"/>
      <c r="M122" s="2393"/>
      <c r="N122" s="2393">
        <v>103</v>
      </c>
      <c r="O122" s="2393">
        <v>99.4</v>
      </c>
      <c r="P122" s="2393">
        <v>100</v>
      </c>
      <c r="Q122" s="2393"/>
      <c r="R122" s="2393"/>
      <c r="S122" s="2399"/>
      <c r="T122" s="2399"/>
      <c r="U122" s="2399"/>
      <c r="V122" s="2399"/>
      <c r="W122" s="2399"/>
      <c r="X122" s="2399"/>
      <c r="Y122" s="2399"/>
      <c r="Z122" s="2399"/>
      <c r="AA122" s="2399"/>
      <c r="AB122" s="2392"/>
      <c r="AC122" s="2392"/>
      <c r="AD122" s="2392"/>
      <c r="AE122" s="1750"/>
      <c r="AF122" s="2392"/>
      <c r="AG122" s="2392"/>
      <c r="AH122" s="2392"/>
      <c r="AI122" s="1750"/>
      <c r="AJ122" s="2400"/>
      <c r="AK122" s="2400"/>
    </row>
    <row r="123" spans="2:38">
      <c r="B123" s="1756"/>
      <c r="C123" s="2401" t="s">
        <v>1100</v>
      </c>
      <c r="D123" s="1757" t="s">
        <v>1098</v>
      </c>
      <c r="E123" s="2402">
        <f t="shared" ref="E123:Y123" si="64">E124*$AA$123/$AA$124</f>
        <v>105.60883636174452</v>
      </c>
      <c r="F123" s="2402">
        <f t="shared" si="64"/>
        <v>109.23438888357632</v>
      </c>
      <c r="G123" s="2402">
        <f t="shared" si="64"/>
        <v>112.7429880982522</v>
      </c>
      <c r="H123" s="2402">
        <f t="shared" si="64"/>
        <v>114.73119431990187</v>
      </c>
      <c r="I123" s="2402">
        <f t="shared" si="64"/>
        <v>116.25158731292811</v>
      </c>
      <c r="J123" s="2402">
        <f t="shared" si="64"/>
        <v>117.18721377017499</v>
      </c>
      <c r="K123" s="2402">
        <f t="shared" si="64"/>
        <v>116.95330715586327</v>
      </c>
      <c r="L123" s="2402">
        <f t="shared" si="64"/>
        <v>117.30416707733085</v>
      </c>
      <c r="M123" s="2402">
        <f t="shared" si="64"/>
        <v>117.53807369164259</v>
      </c>
      <c r="N123" s="2402">
        <f t="shared" si="64"/>
        <v>113.44470794118739</v>
      </c>
      <c r="O123" s="2402">
        <f t="shared" si="64"/>
        <v>110.5208752622908</v>
      </c>
      <c r="P123" s="2402">
        <f t="shared" si="64"/>
        <v>113.70460417931152</v>
      </c>
      <c r="Q123" s="2402">
        <f t="shared" si="64"/>
        <v>114.33961675192921</v>
      </c>
      <c r="R123" s="2402">
        <f t="shared" si="64"/>
        <v>109.56768403711087</v>
      </c>
      <c r="S123" s="2402">
        <f t="shared" si="64"/>
        <v>109.12877828838984</v>
      </c>
      <c r="T123" s="2402">
        <f t="shared" si="64"/>
        <v>110.03460504638861</v>
      </c>
      <c r="U123" s="2402">
        <f t="shared" si="64"/>
        <v>112.08905748721058</v>
      </c>
      <c r="V123" s="2402">
        <f t="shared" si="64"/>
        <v>112.99488424520942</v>
      </c>
      <c r="W123" s="2402">
        <f t="shared" si="64"/>
        <v>115.33882771178357</v>
      </c>
      <c r="X123" s="2402">
        <f t="shared" si="64"/>
        <v>112.90150004335383</v>
      </c>
      <c r="Y123" s="2402">
        <f t="shared" si="64"/>
        <v>107.88676840371106</v>
      </c>
      <c r="Z123" s="2402">
        <f>Z124*$AA$123/$AA$124</f>
        <v>108.08287522760773</v>
      </c>
      <c r="AA123" s="2402">
        <v>107.7</v>
      </c>
      <c r="AB123" s="2402">
        <v>106.3</v>
      </c>
      <c r="AC123" s="2402">
        <v>105.3</v>
      </c>
      <c r="AD123" s="2402">
        <v>102.1</v>
      </c>
      <c r="AE123" s="2402">
        <v>100</v>
      </c>
      <c r="AF123" s="2402">
        <v>101</v>
      </c>
      <c r="AG123" s="2402">
        <v>102.3</v>
      </c>
      <c r="AH123" s="2402">
        <v>106.1</v>
      </c>
      <c r="AI123" s="2402">
        <v>106.5</v>
      </c>
      <c r="AJ123" s="2403">
        <v>100.2</v>
      </c>
      <c r="AK123" s="2403"/>
    </row>
    <row r="124" spans="2:38">
      <c r="B124" s="1756"/>
      <c r="C124" s="2391"/>
      <c r="D124" s="1757" t="s">
        <v>1099</v>
      </c>
      <c r="E124" s="2403">
        <f t="shared" ref="E124:M124" si="65">E125*$O$124/$O$125</f>
        <v>94.242239999999981</v>
      </c>
      <c r="F124" s="2403">
        <f t="shared" si="65"/>
        <v>97.477577142857143</v>
      </c>
      <c r="G124" s="2403">
        <f t="shared" si="65"/>
        <v>100.60854857142857</v>
      </c>
      <c r="H124" s="2403">
        <f t="shared" si="65"/>
        <v>102.3827657142857</v>
      </c>
      <c r="I124" s="2403">
        <f t="shared" si="65"/>
        <v>103.73952</v>
      </c>
      <c r="J124" s="2403">
        <f t="shared" si="65"/>
        <v>104.5744457142857</v>
      </c>
      <c r="K124" s="2403">
        <f t="shared" si="65"/>
        <v>104.36571428571428</v>
      </c>
      <c r="L124" s="2403">
        <f t="shared" si="65"/>
        <v>104.67881142857141</v>
      </c>
      <c r="M124" s="2403">
        <f t="shared" si="65"/>
        <v>104.88754285714285</v>
      </c>
      <c r="N124" s="2403">
        <f>N125*$O$124/$O$125</f>
        <v>101.23474285714285</v>
      </c>
      <c r="O124" s="2403">
        <f>O127*P124/P127</f>
        <v>98.625599999999991</v>
      </c>
      <c r="P124" s="2403">
        <v>101.46666666666665</v>
      </c>
      <c r="Q124" s="2403">
        <v>102.03333333333332</v>
      </c>
      <c r="R124" s="2403">
        <v>97.774999999999991</v>
      </c>
      <c r="S124" s="2403">
        <v>97.38333333333334</v>
      </c>
      <c r="T124" s="2403">
        <v>98.191666666666663</v>
      </c>
      <c r="U124" s="2403">
        <v>100.02499999999999</v>
      </c>
      <c r="V124" s="2403">
        <v>100.83333333333336</v>
      </c>
      <c r="W124" s="2403">
        <v>102.92500000000001</v>
      </c>
      <c r="X124" s="2403">
        <v>100.74999999999999</v>
      </c>
      <c r="Y124" s="2403">
        <v>96.274999999999991</v>
      </c>
      <c r="Z124" s="2403">
        <v>96.45</v>
      </c>
      <c r="AA124" s="2403">
        <v>96.108333333333348</v>
      </c>
      <c r="AB124" s="2403"/>
      <c r="AC124" s="2403"/>
      <c r="AD124" s="2403"/>
      <c r="AE124" s="2403"/>
      <c r="AF124" s="2403"/>
      <c r="AG124" s="2403"/>
      <c r="AH124" s="2403"/>
      <c r="AI124" s="2403"/>
      <c r="AJ124" s="2403"/>
      <c r="AK124" s="2403"/>
    </row>
    <row r="125" spans="2:38">
      <c r="C125" s="2391"/>
      <c r="D125" s="2394"/>
      <c r="E125" s="2404">
        <v>90.3</v>
      </c>
      <c r="F125" s="2405">
        <v>93.4</v>
      </c>
      <c r="G125" s="2405">
        <v>96.4</v>
      </c>
      <c r="H125" s="2405">
        <v>98.1</v>
      </c>
      <c r="I125" s="2405">
        <v>99.4</v>
      </c>
      <c r="J125" s="2405">
        <v>100.2</v>
      </c>
      <c r="K125" s="2405">
        <v>100</v>
      </c>
      <c r="L125" s="2403">
        <v>100.3</v>
      </c>
      <c r="M125" s="2403">
        <v>100.5</v>
      </c>
      <c r="N125" s="2403">
        <v>97</v>
      </c>
      <c r="O125" s="2403">
        <v>94.5</v>
      </c>
      <c r="P125" s="2403"/>
      <c r="Q125" s="2403"/>
      <c r="R125" s="2403"/>
      <c r="S125" s="2403"/>
      <c r="T125" s="2403"/>
      <c r="U125" s="2403"/>
      <c r="V125" s="2403"/>
      <c r="W125" s="2403"/>
      <c r="X125" s="2403"/>
      <c r="Y125" s="2403"/>
      <c r="Z125" s="2403"/>
      <c r="AA125" s="2403"/>
      <c r="AB125" s="2403"/>
      <c r="AC125" s="2403"/>
      <c r="AD125" s="2403"/>
      <c r="AE125" s="2403"/>
      <c r="AF125" s="2403"/>
      <c r="AG125" s="2403"/>
      <c r="AH125" s="2403"/>
      <c r="AI125" s="2403"/>
      <c r="AJ125" s="2403"/>
      <c r="AK125" s="2403"/>
    </row>
    <row r="126" spans="2:38">
      <c r="C126" s="2391"/>
      <c r="D126" s="2394"/>
      <c r="E126" s="2395"/>
      <c r="F126" s="2396"/>
      <c r="G126" s="2396"/>
      <c r="H126" s="2396"/>
      <c r="I126" s="2396"/>
      <c r="J126" s="2396"/>
      <c r="K126" s="2396"/>
      <c r="L126" s="2393"/>
      <c r="M126" s="2393"/>
      <c r="N126" s="2393"/>
      <c r="O126" s="2393"/>
      <c r="P126" s="2393"/>
      <c r="Q126" s="2393"/>
      <c r="R126" s="2393"/>
      <c r="S126" s="2392"/>
      <c r="T126" s="2392"/>
      <c r="U126" s="2392"/>
      <c r="V126" s="2392"/>
      <c r="W126" s="2392"/>
      <c r="X126" s="2392"/>
      <c r="Y126" s="2392"/>
      <c r="Z126" s="2392"/>
      <c r="AA126" s="2392"/>
      <c r="AB126" s="2392"/>
      <c r="AC126" s="2392"/>
      <c r="AD126" s="2392"/>
      <c r="AE126" s="1758"/>
      <c r="AF126" s="2392"/>
      <c r="AG126" s="2392"/>
      <c r="AH126" s="2392"/>
      <c r="AI126" s="1758"/>
      <c r="AJ126" s="1758"/>
      <c r="AK126" s="1758"/>
    </row>
    <row r="127" spans="2:38">
      <c r="C127" s="2406"/>
      <c r="D127" s="2398" t="s">
        <v>1303</v>
      </c>
      <c r="E127" s="2407"/>
      <c r="F127" s="2408"/>
      <c r="G127" s="2408"/>
      <c r="H127" s="2408"/>
      <c r="I127" s="2408"/>
      <c r="J127" s="2408"/>
      <c r="K127" s="2408"/>
      <c r="L127" s="2409"/>
      <c r="M127" s="2409"/>
      <c r="N127" s="2409">
        <v>99.8</v>
      </c>
      <c r="O127" s="2409">
        <v>97.2</v>
      </c>
      <c r="P127" s="2409">
        <v>100</v>
      </c>
      <c r="Q127" s="2409"/>
      <c r="R127" s="2409"/>
      <c r="S127" s="2410"/>
      <c r="T127" s="2410"/>
      <c r="U127" s="2410"/>
      <c r="V127" s="2410"/>
      <c r="W127" s="2410"/>
      <c r="X127" s="2410"/>
      <c r="Y127" s="2410"/>
      <c r="Z127" s="2410"/>
      <c r="AA127" s="2410"/>
      <c r="AB127" s="2410"/>
      <c r="AC127" s="2410"/>
      <c r="AD127" s="2410"/>
      <c r="AE127" s="2400"/>
      <c r="AF127" s="2410"/>
      <c r="AG127" s="2410"/>
      <c r="AH127" s="2410"/>
      <c r="AI127" s="2400"/>
      <c r="AJ127" s="2400"/>
      <c r="AK127" s="2400"/>
    </row>
    <row r="128" spans="2:38">
      <c r="C128" s="2411" t="s">
        <v>1101</v>
      </c>
      <c r="D128" s="1757" t="s">
        <v>1098</v>
      </c>
      <c r="E128" s="2412">
        <f>ROUND(F128*E131/F131,1)</f>
        <v>157.5</v>
      </c>
      <c r="F128" s="2402">
        <f t="shared" ref="F128:Y128" si="66">F129*$AA$128/$AA$129</f>
        <v>152.92956706963881</v>
      </c>
      <c r="G128" s="2402">
        <f t="shared" si="66"/>
        <v>145.1401178120621</v>
      </c>
      <c r="H128" s="2402">
        <f t="shared" si="66"/>
        <v>126.40599934447256</v>
      </c>
      <c r="I128" s="2402">
        <f t="shared" si="66"/>
        <v>103.62925531282423</v>
      </c>
      <c r="J128" s="2402">
        <f t="shared" si="66"/>
        <v>97.81181852552011</v>
      </c>
      <c r="K128" s="2402">
        <f t="shared" si="66"/>
        <v>99.09362663119731</v>
      </c>
      <c r="L128" s="2402">
        <f t="shared" si="66"/>
        <v>109.24949085310109</v>
      </c>
      <c r="M128" s="2402">
        <f t="shared" si="66"/>
        <v>110.92570145283278</v>
      </c>
      <c r="N128" s="2402">
        <f t="shared" si="66"/>
        <v>98.797824760656411</v>
      </c>
      <c r="O128" s="2402">
        <f t="shared" si="66"/>
        <v>96.825812290383823</v>
      </c>
      <c r="P128" s="2402">
        <f t="shared" si="66"/>
        <v>100.38995262009122</v>
      </c>
      <c r="Q128" s="2402">
        <f t="shared" si="66"/>
        <v>94.74673043138786</v>
      </c>
      <c r="R128" s="2402">
        <f t="shared" si="66"/>
        <v>88.311477058305101</v>
      </c>
      <c r="S128" s="2402">
        <f t="shared" si="66"/>
        <v>91.776613489965044</v>
      </c>
      <c r="T128" s="2402">
        <f t="shared" si="66"/>
        <v>98.607882455237501</v>
      </c>
      <c r="U128" s="2402">
        <f t="shared" si="66"/>
        <v>102.37003058103976</v>
      </c>
      <c r="V128" s="2402">
        <f t="shared" si="66"/>
        <v>108.23394495412845</v>
      </c>
      <c r="W128" s="2402">
        <f t="shared" si="66"/>
        <v>109.92354740061162</v>
      </c>
      <c r="X128" s="2402">
        <f>X129*$AA$128/$AA$129</f>
        <v>104.5565749235474</v>
      </c>
      <c r="Y128" s="2402">
        <f t="shared" si="66"/>
        <v>94.717125382263006</v>
      </c>
      <c r="Z128" s="2402">
        <f>Z129*$AA$128/$AA$129</f>
        <v>99.686544342507645</v>
      </c>
      <c r="AA128" s="2402">
        <v>97.5</v>
      </c>
      <c r="AB128" s="2402">
        <v>94</v>
      </c>
      <c r="AC128" s="2402">
        <v>96.5</v>
      </c>
      <c r="AD128" s="2402">
        <v>102.3</v>
      </c>
      <c r="AE128" s="2402">
        <v>100</v>
      </c>
      <c r="AF128" s="2402">
        <v>96.3</v>
      </c>
      <c r="AG128" s="2402">
        <v>94.4</v>
      </c>
      <c r="AH128" s="2402">
        <v>105</v>
      </c>
      <c r="AI128" s="2402">
        <v>98.3</v>
      </c>
      <c r="AJ128" s="2403">
        <v>84.5</v>
      </c>
      <c r="AK128" s="1758"/>
    </row>
    <row r="129" spans="2:44">
      <c r="C129" s="2413"/>
      <c r="D129" s="2394"/>
      <c r="E129" s="2395"/>
      <c r="F129" s="2403">
        <f t="shared" ref="F129:M129" si="67">F130*$O$129/$O$130</f>
        <v>153.87067209775967</v>
      </c>
      <c r="G129" s="2403">
        <f t="shared" si="67"/>
        <v>146.03328776782863</v>
      </c>
      <c r="H129" s="2403">
        <f t="shared" si="67"/>
        <v>127.18388241736162</v>
      </c>
      <c r="I129" s="2403">
        <f t="shared" si="67"/>
        <v>104.26697380705698</v>
      </c>
      <c r="J129" s="2403">
        <f t="shared" si="67"/>
        <v>98.413737408754073</v>
      </c>
      <c r="K129" s="2403">
        <f t="shared" si="67"/>
        <v>99.703433564312348</v>
      </c>
      <c r="L129" s="2403">
        <f t="shared" si="67"/>
        <v>109.92179541219708</v>
      </c>
      <c r="M129" s="2403">
        <f t="shared" si="67"/>
        <v>111.60832115408098</v>
      </c>
      <c r="N129" s="2403">
        <f>N130*$O$129/$O$130</f>
        <v>99.405811374568145</v>
      </c>
      <c r="O129" s="2403">
        <f>O131*$U$129/$U$131</f>
        <v>97.42166344294003</v>
      </c>
      <c r="P129" s="2403">
        <f>P131*$U$129/$U$131</f>
        <v>101.00773694390716</v>
      </c>
      <c r="Q129" s="2403">
        <f t="shared" ref="Q129:T129" si="68">Q131*$U$129/$U$131</f>
        <v>95.329787234042556</v>
      </c>
      <c r="R129" s="2403">
        <f t="shared" si="68"/>
        <v>88.854932301740817</v>
      </c>
      <c r="S129" s="2403">
        <f t="shared" si="68"/>
        <v>92.341392649903284</v>
      </c>
      <c r="T129" s="2403">
        <f t="shared" si="68"/>
        <v>99.214700193423582</v>
      </c>
      <c r="U129" s="2403">
        <v>103</v>
      </c>
      <c r="V129" s="2403">
        <v>108.9</v>
      </c>
      <c r="W129" s="2403">
        <v>110.6</v>
      </c>
      <c r="X129" s="2403">
        <v>105.2</v>
      </c>
      <c r="Y129" s="2403">
        <v>95.3</v>
      </c>
      <c r="Z129" s="2403">
        <v>100.3</v>
      </c>
      <c r="AA129" s="2403">
        <v>98.1</v>
      </c>
      <c r="AB129" s="2403"/>
      <c r="AC129" s="2403"/>
      <c r="AD129" s="2403"/>
      <c r="AE129" s="2403"/>
      <c r="AF129" s="2403"/>
      <c r="AG129" s="2403"/>
      <c r="AH129" s="2403"/>
      <c r="AI129" s="2403"/>
      <c r="AJ129" s="2403"/>
      <c r="AK129" s="1758"/>
    </row>
    <row r="130" spans="2:44">
      <c r="C130" s="2413"/>
      <c r="D130" s="2414" t="s">
        <v>1303</v>
      </c>
      <c r="E130" s="2395"/>
      <c r="F130" s="2405">
        <v>155.1</v>
      </c>
      <c r="G130" s="2405">
        <v>147.19999999999999</v>
      </c>
      <c r="H130" s="2405">
        <v>128.19999999999999</v>
      </c>
      <c r="I130" s="2405">
        <v>105.1</v>
      </c>
      <c r="J130" s="2405">
        <v>99.2</v>
      </c>
      <c r="K130" s="2405">
        <v>100.5</v>
      </c>
      <c r="L130" s="2403">
        <v>110.8</v>
      </c>
      <c r="M130" s="2403">
        <v>112.5</v>
      </c>
      <c r="N130" s="2403">
        <v>100.2</v>
      </c>
      <c r="O130" s="2403">
        <v>98.2</v>
      </c>
      <c r="P130" s="2403">
        <v>100</v>
      </c>
      <c r="Q130" s="2403"/>
      <c r="R130" s="2403"/>
      <c r="S130" s="2403"/>
      <c r="T130" s="2403"/>
      <c r="U130" s="2403"/>
      <c r="V130" s="2403"/>
      <c r="W130" s="2403"/>
      <c r="X130" s="2403"/>
      <c r="Y130" s="2403"/>
      <c r="Z130" s="2403"/>
      <c r="AA130" s="2403"/>
      <c r="AB130" s="2403"/>
      <c r="AC130" s="2403"/>
      <c r="AD130" s="2403"/>
      <c r="AE130" s="2403"/>
      <c r="AF130" s="2403"/>
      <c r="AG130" s="2403"/>
      <c r="AH130" s="2403"/>
      <c r="AI130" s="2403"/>
      <c r="AJ130" s="2403"/>
      <c r="AK130" s="1758"/>
    </row>
    <row r="131" spans="2:44">
      <c r="C131" s="2072"/>
      <c r="D131" s="1725"/>
      <c r="E131" s="2415">
        <v>158.9</v>
      </c>
      <c r="F131" s="2403">
        <v>154.30000000000001</v>
      </c>
      <c r="G131" s="2403"/>
      <c r="H131" s="2403"/>
      <c r="I131" s="2403"/>
      <c r="J131" s="2403"/>
      <c r="K131" s="2403"/>
      <c r="L131" s="2403"/>
      <c r="M131" s="2403"/>
      <c r="N131" s="2403"/>
      <c r="O131" s="2403">
        <v>97.8</v>
      </c>
      <c r="P131" s="2403">
        <v>101.4</v>
      </c>
      <c r="Q131" s="2403">
        <v>95.7</v>
      </c>
      <c r="R131" s="2403">
        <v>89.2</v>
      </c>
      <c r="S131" s="2403">
        <v>92.7</v>
      </c>
      <c r="T131" s="2403">
        <v>99.6</v>
      </c>
      <c r="U131" s="2403">
        <v>103.4</v>
      </c>
      <c r="V131" s="2403"/>
      <c r="W131" s="2403"/>
      <c r="X131" s="2403"/>
      <c r="Y131" s="2403"/>
      <c r="Z131" s="2403"/>
      <c r="AA131" s="2403"/>
      <c r="AB131" s="2403"/>
      <c r="AC131" s="2403"/>
      <c r="AD131" s="2403"/>
      <c r="AE131" s="2403"/>
      <c r="AF131" s="2403"/>
      <c r="AG131" s="2403"/>
      <c r="AH131" s="2403"/>
      <c r="AI131" s="2403"/>
      <c r="AJ131" s="2403"/>
      <c r="AK131" s="1758"/>
    </row>
    <row r="132" spans="2:44">
      <c r="C132" s="2072"/>
      <c r="D132" s="1725" t="s">
        <v>1304</v>
      </c>
      <c r="E132" s="2415"/>
      <c r="F132" s="1758"/>
      <c r="G132" s="1758"/>
      <c r="H132" s="1758"/>
      <c r="I132" s="1758"/>
      <c r="J132" s="1758"/>
      <c r="K132" s="1758"/>
      <c r="L132" s="1758"/>
      <c r="M132" s="1758"/>
      <c r="N132" s="1758"/>
      <c r="O132" s="1758"/>
      <c r="P132" s="1758"/>
      <c r="Q132" s="2392">
        <v>96.50833333333334</v>
      </c>
      <c r="R132" s="2392">
        <v>85.2</v>
      </c>
      <c r="S132" s="2392">
        <v>89.241666666666674</v>
      </c>
      <c r="T132" s="2392">
        <v>96.141666666666666</v>
      </c>
      <c r="U132" s="2392">
        <v>100.00833333333333</v>
      </c>
      <c r="V132" s="2392">
        <v>103.70833333333336</v>
      </c>
      <c r="W132" s="2392">
        <v>108.0333333333333</v>
      </c>
      <c r="X132" s="2392">
        <v>107.7</v>
      </c>
      <c r="Y132" s="2392">
        <v>94.27500000000002</v>
      </c>
      <c r="Z132" s="2392">
        <v>104.22500000000001</v>
      </c>
      <c r="AA132" s="1758"/>
      <c r="AB132" s="1758"/>
      <c r="AC132" s="1758"/>
      <c r="AD132" s="1758"/>
      <c r="AE132" s="1758"/>
      <c r="AF132" s="1758"/>
      <c r="AG132" s="1758"/>
      <c r="AH132" s="1758"/>
      <c r="AI132" s="1758"/>
      <c r="AJ132" s="2400"/>
      <c r="AK132" s="2400"/>
    </row>
    <row r="133" spans="2:44">
      <c r="C133" s="2416" t="s">
        <v>1102</v>
      </c>
      <c r="D133" s="1759" t="s">
        <v>1098</v>
      </c>
      <c r="E133" s="2417">
        <f>ROUND(F133*E137/F137,1)</f>
        <v>109</v>
      </c>
      <c r="F133" s="2417">
        <f t="shared" ref="F133:N133" si="69">F134*$P$133/$P$134</f>
        <v>110.32307578266055</v>
      </c>
      <c r="G133" s="2417">
        <f t="shared" si="69"/>
        <v>113.32639405058408</v>
      </c>
      <c r="H133" s="2417">
        <f t="shared" si="69"/>
        <v>115.19236102177919</v>
      </c>
      <c r="I133" s="2417">
        <f t="shared" si="69"/>
        <v>114.5792575883865</v>
      </c>
      <c r="J133" s="2417">
        <f t="shared" si="69"/>
        <v>111.70922267554832</v>
      </c>
      <c r="K133" s="2417">
        <f t="shared" si="69"/>
        <v>108.80364553468731</v>
      </c>
      <c r="L133" s="2417">
        <f t="shared" si="69"/>
        <v>106.20906288902553</v>
      </c>
      <c r="M133" s="2417">
        <f t="shared" si="69"/>
        <v>105.72924281071819</v>
      </c>
      <c r="N133" s="2417">
        <f t="shared" si="69"/>
        <v>105.06282603529135</v>
      </c>
      <c r="O133" s="2417">
        <f>O134*$P$133/$P$134</f>
        <v>104.77848821110926</v>
      </c>
      <c r="P133" s="2417">
        <f t="shared" ref="P133:Z133" si="70">P134*$AA$133/$AA$134</f>
        <v>104.82291599613775</v>
      </c>
      <c r="Q133" s="2417">
        <f t="shared" si="70"/>
        <v>102.22748632121018</v>
      </c>
      <c r="R133" s="2417">
        <f t="shared" si="70"/>
        <v>100.72700354039269</v>
      </c>
      <c r="S133" s="2417">
        <f t="shared" si="70"/>
        <v>97.977470228516268</v>
      </c>
      <c r="T133" s="2417">
        <f t="shared" si="70"/>
        <v>97.89636305117476</v>
      </c>
      <c r="U133" s="2417">
        <f t="shared" si="70"/>
        <v>97.336723527518501</v>
      </c>
      <c r="V133" s="2417">
        <f t="shared" si="70"/>
        <v>97.231284196974556</v>
      </c>
      <c r="W133" s="2417">
        <f t="shared" si="70"/>
        <v>98.853427743804318</v>
      </c>
      <c r="X133" s="2417">
        <f t="shared" si="70"/>
        <v>100.37824267782426</v>
      </c>
      <c r="Y133" s="2417">
        <f t="shared" si="70"/>
        <v>100.70267138719022</v>
      </c>
      <c r="Z133" s="2417">
        <f t="shared" si="70"/>
        <v>100.28902478274864</v>
      </c>
      <c r="AA133" s="2417">
        <v>100.8</v>
      </c>
      <c r="AB133" s="2417">
        <v>100</v>
      </c>
      <c r="AC133" s="2417">
        <v>99.6</v>
      </c>
      <c r="AD133" s="2417">
        <v>99.6</v>
      </c>
      <c r="AE133" s="2417">
        <v>100</v>
      </c>
      <c r="AF133" s="2417">
        <v>100.4</v>
      </c>
      <c r="AG133" s="2417">
        <v>100.1</v>
      </c>
      <c r="AH133" s="2417">
        <v>100</v>
      </c>
      <c r="AI133" s="2417">
        <v>100.3</v>
      </c>
      <c r="AJ133" s="2392">
        <v>100.8</v>
      </c>
      <c r="AK133" s="2392"/>
    </row>
    <row r="134" spans="2:44">
      <c r="C134" s="1096"/>
      <c r="D134" s="1760" t="s">
        <v>1099</v>
      </c>
      <c r="E134" s="2392"/>
      <c r="F134" s="2392">
        <f t="shared" ref="F134:M134" si="71">F135*$P$134/$P$135</f>
        <v>113.35112316690686</v>
      </c>
      <c r="G134" s="2392">
        <f t="shared" si="71"/>
        <v>116.43687378146984</v>
      </c>
      <c r="H134" s="2392">
        <f t="shared" si="71"/>
        <v>118.35405611596164</v>
      </c>
      <c r="I134" s="2392">
        <f t="shared" si="71"/>
        <v>117.72412477748574</v>
      </c>
      <c r="J134" s="2392">
        <f t="shared" si="71"/>
        <v>114.77531575824361</v>
      </c>
      <c r="K134" s="2392">
        <f t="shared" si="71"/>
        <v>111.78998898024918</v>
      </c>
      <c r="L134" s="2392">
        <f t="shared" si="71"/>
        <v>109.12419259133677</v>
      </c>
      <c r="M134" s="2392">
        <f t="shared" si="71"/>
        <v>108.6312028481817</v>
      </c>
      <c r="N134" s="2392">
        <f>N135*$P$134/$P$135</f>
        <v>107.94649487157747</v>
      </c>
      <c r="O134" s="2392">
        <f>O135*$P$134/$P$135</f>
        <v>107.6543528015597</v>
      </c>
      <c r="P134" s="2392">
        <v>107.7</v>
      </c>
      <c r="Q134" s="2392">
        <v>105.03333333333335</v>
      </c>
      <c r="R134" s="2392">
        <v>103.49166666666669</v>
      </c>
      <c r="S134" s="2392">
        <v>100.66666666666667</v>
      </c>
      <c r="T134" s="2392">
        <v>100.58333333333333</v>
      </c>
      <c r="U134" s="2392">
        <v>100.00833333333333</v>
      </c>
      <c r="V134" s="2392">
        <v>99.899999999999991</v>
      </c>
      <c r="W134" s="2392">
        <v>101.56666666666666</v>
      </c>
      <c r="X134" s="2392">
        <v>103.13333333333333</v>
      </c>
      <c r="Y134" s="2392">
        <v>103.46666666666668</v>
      </c>
      <c r="Z134" s="2392">
        <v>103.04166666666667</v>
      </c>
      <c r="AA134" s="2392">
        <v>103.56666666666666</v>
      </c>
      <c r="AB134" s="2392"/>
      <c r="AC134" s="2392"/>
      <c r="AD134" s="2392"/>
      <c r="AE134" s="2392"/>
      <c r="AF134" s="2392"/>
      <c r="AG134" s="2392"/>
      <c r="AH134" s="2392"/>
      <c r="AI134" s="2392"/>
      <c r="AJ134" s="2392"/>
      <c r="AK134" s="2392"/>
    </row>
    <row r="135" spans="2:44">
      <c r="C135" s="1096"/>
      <c r="D135" s="1729"/>
      <c r="E135" s="2415"/>
      <c r="F135" s="2392">
        <v>95.507692307692338</v>
      </c>
      <c r="G135" s="2392">
        <v>98.107692307692318</v>
      </c>
      <c r="H135" s="2392">
        <v>99.723076923076917</v>
      </c>
      <c r="I135" s="2392">
        <v>99.192307692307679</v>
      </c>
      <c r="J135" s="2392">
        <v>96.707692307692326</v>
      </c>
      <c r="K135" s="2392">
        <v>94.192307692307693</v>
      </c>
      <c r="L135" s="2392">
        <v>91.946153846153848</v>
      </c>
      <c r="M135" s="2392">
        <v>91.530769230769224</v>
      </c>
      <c r="N135" s="2392">
        <v>90.953846153846143</v>
      </c>
      <c r="O135" s="2392">
        <v>90.707692307692312</v>
      </c>
      <c r="P135" s="2392">
        <v>90.746153846153874</v>
      </c>
      <c r="Q135" s="2392">
        <v>88.55384615384618</v>
      </c>
      <c r="R135" s="2392">
        <v>87.238461538461536</v>
      </c>
      <c r="S135" s="2392">
        <v>84.83846153846153</v>
      </c>
      <c r="T135" s="2392">
        <v>85.061538461538461</v>
      </c>
      <c r="U135" s="2392">
        <v>85.184615384615398</v>
      </c>
      <c r="V135" s="2392">
        <v>85.192307692307693</v>
      </c>
      <c r="W135" s="2392">
        <v>87.83846153846153</v>
      </c>
      <c r="X135" s="2392"/>
      <c r="Y135" s="2392"/>
      <c r="Z135" s="2392"/>
      <c r="AA135" s="2392"/>
      <c r="AB135" s="2392"/>
      <c r="AC135" s="2392"/>
      <c r="AD135" s="2392"/>
      <c r="AE135" s="2392"/>
      <c r="AF135" s="2392"/>
      <c r="AG135" s="2392"/>
      <c r="AH135" s="2392"/>
      <c r="AI135" s="2392"/>
      <c r="AJ135" s="2392"/>
      <c r="AK135" s="2392"/>
    </row>
    <row r="136" spans="2:44">
      <c r="C136" s="114"/>
      <c r="D136" s="2385" t="s">
        <v>1303</v>
      </c>
      <c r="E136" s="2418"/>
      <c r="F136" s="2400"/>
      <c r="G136" s="2400"/>
      <c r="H136" s="2400"/>
      <c r="I136" s="2400"/>
      <c r="J136" s="2400"/>
      <c r="K136" s="2400"/>
      <c r="L136" s="2400"/>
      <c r="M136" s="2400"/>
      <c r="N136" s="2400">
        <v>101.4</v>
      </c>
      <c r="O136" s="2400">
        <v>99.7</v>
      </c>
      <c r="P136" s="2400">
        <v>100</v>
      </c>
      <c r="Q136" s="2400"/>
      <c r="R136" s="2400"/>
      <c r="S136" s="2400"/>
      <c r="T136" s="2400"/>
      <c r="U136" s="2400"/>
      <c r="V136" s="2400"/>
      <c r="W136" s="2400"/>
      <c r="X136" s="2400"/>
      <c r="Y136" s="2400"/>
      <c r="Z136" s="2400"/>
      <c r="AA136" s="2400"/>
      <c r="AB136" s="2400"/>
      <c r="AC136" s="2400"/>
      <c r="AD136" s="2400"/>
      <c r="AE136" s="2400"/>
      <c r="AF136" s="2400"/>
      <c r="AG136" s="2400"/>
      <c r="AH136" s="2400"/>
      <c r="AI136" s="2400"/>
      <c r="AJ136" s="2400"/>
      <c r="AK136" s="2400"/>
    </row>
    <row r="137" spans="2:44">
      <c r="D137" s="1750" t="s">
        <v>1305</v>
      </c>
      <c r="E137" s="2419">
        <v>825269</v>
      </c>
      <c r="F137" s="2419">
        <v>835039</v>
      </c>
      <c r="G137" s="1750"/>
      <c r="H137" s="1750"/>
      <c r="I137" s="1750"/>
      <c r="J137" s="1750"/>
      <c r="K137" s="1750"/>
      <c r="L137" s="1750"/>
      <c r="M137" s="1750"/>
      <c r="N137" s="1750"/>
      <c r="O137" s="1750"/>
      <c r="P137" s="1750"/>
      <c r="Q137" s="1750"/>
      <c r="R137" s="1750"/>
      <c r="S137" s="1750"/>
      <c r="T137" s="1750"/>
      <c r="U137" s="1750"/>
      <c r="V137" s="1750"/>
      <c r="W137" s="1750"/>
      <c r="X137" s="1750"/>
      <c r="Y137" s="1750"/>
      <c r="Z137" s="1750"/>
      <c r="AA137" s="1750"/>
      <c r="AB137" s="1750"/>
      <c r="AC137" s="1750"/>
      <c r="AD137" s="1750"/>
      <c r="AE137" s="1750"/>
      <c r="AF137" s="1761"/>
      <c r="AG137" s="1761"/>
      <c r="AH137" s="1761"/>
    </row>
    <row r="138" spans="2:44" ht="14.25" thickBot="1">
      <c r="E138" s="2420"/>
      <c r="F138" s="2420"/>
      <c r="G138" s="2420"/>
      <c r="H138" s="2420"/>
      <c r="I138" s="2420"/>
      <c r="J138" s="2420"/>
      <c r="K138" s="2420"/>
      <c r="L138" s="2420"/>
      <c r="M138" s="2420"/>
      <c r="N138" s="2420"/>
      <c r="O138" s="2420"/>
      <c r="P138" s="2420"/>
      <c r="Q138" s="2420"/>
      <c r="R138" s="2420"/>
      <c r="S138" s="2420"/>
      <c r="T138" s="2420"/>
      <c r="U138" s="2420"/>
      <c r="V138" s="2420"/>
      <c r="W138" s="2420"/>
      <c r="X138" s="2420"/>
      <c r="Y138" s="2420"/>
      <c r="Z138" s="2420"/>
      <c r="AA138" s="2420"/>
      <c r="AB138" s="2420"/>
      <c r="AC138" s="2420"/>
      <c r="AD138" s="2420"/>
      <c r="AE138" s="2420"/>
      <c r="AF138" s="2420"/>
      <c r="AG138" s="2420"/>
      <c r="AH138" s="2420"/>
      <c r="AI138" s="2420"/>
      <c r="AJ138" s="2420"/>
      <c r="AK138" s="2420"/>
      <c r="AL138" s="1762"/>
      <c r="AM138" s="1762"/>
      <c r="AN138" s="1762"/>
      <c r="AO138" s="1762"/>
      <c r="AP138" s="1762"/>
      <c r="AQ138" s="1762"/>
      <c r="AR138" s="1762"/>
    </row>
    <row r="139" spans="2:44">
      <c r="B139" s="1157"/>
      <c r="C139" s="1763" t="s">
        <v>1097</v>
      </c>
      <c r="D139" s="1759" t="s">
        <v>1098</v>
      </c>
      <c r="E139" s="1764">
        <v>93.1</v>
      </c>
      <c r="F139" s="1765">
        <v>97.4</v>
      </c>
      <c r="G139" s="1765">
        <v>100.8</v>
      </c>
      <c r="H139" s="1765">
        <v>102.6</v>
      </c>
      <c r="I139" s="1765">
        <v>103.2</v>
      </c>
      <c r="J139" s="1765">
        <v>105</v>
      </c>
      <c r="K139" s="1765">
        <v>106.9</v>
      </c>
      <c r="L139" s="1765">
        <v>108.7</v>
      </c>
      <c r="M139" s="1765">
        <v>110.8</v>
      </c>
      <c r="N139" s="1765">
        <v>109.3</v>
      </c>
      <c r="O139" s="1765">
        <v>107.8</v>
      </c>
      <c r="P139" s="1765">
        <v>107.5</v>
      </c>
      <c r="Q139" s="1765">
        <v>106.5</v>
      </c>
      <c r="R139" s="1765">
        <v>103.4</v>
      </c>
      <c r="S139" s="1765">
        <v>103.3</v>
      </c>
      <c r="T139" s="1765">
        <v>102.8</v>
      </c>
      <c r="U139" s="1765">
        <v>103.9</v>
      </c>
      <c r="V139" s="1765">
        <v>105</v>
      </c>
      <c r="W139" s="1765">
        <v>104.1</v>
      </c>
      <c r="X139" s="1765">
        <v>103.6</v>
      </c>
      <c r="Y139" s="1765">
        <v>98.6</v>
      </c>
      <c r="Z139" s="1765">
        <v>99.6</v>
      </c>
      <c r="AA139" s="1765">
        <v>99.9</v>
      </c>
      <c r="AB139" s="1765">
        <v>98.9</v>
      </c>
      <c r="AC139" s="1765">
        <v>98.9</v>
      </c>
      <c r="AD139" s="1765">
        <v>100</v>
      </c>
      <c r="AE139" s="1765">
        <v>100</v>
      </c>
      <c r="AF139" s="1765">
        <v>101.2</v>
      </c>
      <c r="AG139" s="1765">
        <v>101.7</v>
      </c>
      <c r="AH139" s="1765">
        <v>102.9</v>
      </c>
      <c r="AI139" s="1766">
        <v>102.7</v>
      </c>
      <c r="AJ139" s="1767">
        <v>101</v>
      </c>
      <c r="AK139" s="1767">
        <v>102</v>
      </c>
      <c r="AL139" s="1768" t="s">
        <v>1103</v>
      </c>
    </row>
    <row r="140" spans="2:44">
      <c r="B140" s="1769"/>
      <c r="C140" s="1770"/>
      <c r="D140" s="1757" t="s">
        <v>1104</v>
      </c>
      <c r="E140" s="1771">
        <v>94</v>
      </c>
      <c r="F140" s="1738">
        <v>98.5</v>
      </c>
      <c r="G140" s="1738">
        <v>101.8</v>
      </c>
      <c r="H140" s="1738">
        <v>103.7</v>
      </c>
      <c r="I140" s="1738">
        <v>104.3</v>
      </c>
      <c r="J140" s="1738">
        <v>106.2</v>
      </c>
      <c r="K140" s="1738">
        <v>108.1</v>
      </c>
      <c r="L140" s="1738">
        <v>109.8</v>
      </c>
      <c r="M140" s="1738">
        <v>111.9</v>
      </c>
      <c r="N140" s="1738">
        <v>110.5</v>
      </c>
      <c r="O140" s="1738">
        <v>109</v>
      </c>
      <c r="P140" s="1738">
        <v>108.7</v>
      </c>
      <c r="Q140" s="1730">
        <v>107.6</v>
      </c>
      <c r="R140" s="1730">
        <v>104.5</v>
      </c>
      <c r="S140" s="1730">
        <v>104.4</v>
      </c>
      <c r="T140" s="1730">
        <v>103.6</v>
      </c>
      <c r="U140" s="1730">
        <v>104.6</v>
      </c>
      <c r="V140" s="1730">
        <v>105.7</v>
      </c>
      <c r="W140" s="1730">
        <v>104.8</v>
      </c>
      <c r="X140" s="1730">
        <v>104.2</v>
      </c>
      <c r="Y140" s="1730">
        <v>99</v>
      </c>
      <c r="Z140" s="1730">
        <v>100</v>
      </c>
      <c r="AA140" s="1730">
        <v>100.2</v>
      </c>
      <c r="AB140" s="1730">
        <v>99.3</v>
      </c>
      <c r="AC140" s="1730">
        <v>99</v>
      </c>
      <c r="AD140" s="1730">
        <v>99.9</v>
      </c>
      <c r="AE140" s="1730"/>
      <c r="AF140" s="1738"/>
      <c r="AG140" s="1738"/>
      <c r="AH140" s="1738"/>
      <c r="AI140" s="1772"/>
      <c r="AJ140" s="1773"/>
      <c r="AK140" s="1773"/>
    </row>
    <row r="141" spans="2:44">
      <c r="B141" s="1769"/>
      <c r="C141" s="1774"/>
      <c r="D141" s="1775" t="s">
        <v>1099</v>
      </c>
      <c r="E141" s="1776">
        <v>89.9</v>
      </c>
      <c r="F141" s="1777">
        <v>94.1</v>
      </c>
      <c r="G141" s="1777">
        <v>97.3</v>
      </c>
      <c r="H141" s="1777">
        <v>99.1</v>
      </c>
      <c r="I141" s="1777">
        <v>99.7</v>
      </c>
      <c r="J141" s="1777">
        <v>101.4</v>
      </c>
      <c r="K141" s="1777">
        <v>103.3</v>
      </c>
      <c r="L141" s="1777">
        <v>104.9</v>
      </c>
      <c r="M141" s="1777">
        <v>107</v>
      </c>
      <c r="N141" s="1777">
        <v>105.6</v>
      </c>
      <c r="O141" s="1777">
        <v>104.1</v>
      </c>
      <c r="P141" s="1777">
        <v>103.9</v>
      </c>
      <c r="Q141" s="1777">
        <v>102.9</v>
      </c>
      <c r="R141" s="1777">
        <v>99.9</v>
      </c>
      <c r="S141" s="1777">
        <v>99.8</v>
      </c>
      <c r="T141" s="1777">
        <v>99</v>
      </c>
      <c r="U141" s="1777">
        <v>100</v>
      </c>
      <c r="V141" s="1777">
        <v>101</v>
      </c>
      <c r="W141" s="1777">
        <v>100.1</v>
      </c>
      <c r="X141" s="1777">
        <v>99.6</v>
      </c>
      <c r="Y141" s="1777">
        <v>94.8</v>
      </c>
      <c r="Z141" s="1777"/>
      <c r="AA141" s="1777"/>
      <c r="AB141" s="1777"/>
      <c r="AC141" s="1777"/>
      <c r="AD141" s="1777"/>
      <c r="AE141" s="1777"/>
      <c r="AF141" s="1777"/>
      <c r="AG141" s="1777"/>
      <c r="AH141" s="1777"/>
      <c r="AI141" s="1778"/>
      <c r="AJ141" s="1773"/>
      <c r="AK141" s="1773"/>
    </row>
    <row r="142" spans="2:44">
      <c r="B142" s="1769"/>
      <c r="C142" s="1763" t="s">
        <v>1100</v>
      </c>
      <c r="D142" s="1759" t="s">
        <v>1098</v>
      </c>
      <c r="E142" s="1764">
        <v>104.6</v>
      </c>
      <c r="F142" s="1765">
        <v>106.1</v>
      </c>
      <c r="G142" s="1765">
        <v>106.3</v>
      </c>
      <c r="H142" s="1765">
        <v>106.5</v>
      </c>
      <c r="I142" s="1765">
        <v>106</v>
      </c>
      <c r="J142" s="1765">
        <v>107.3</v>
      </c>
      <c r="K142" s="1765">
        <v>109.5</v>
      </c>
      <c r="L142" s="1765">
        <v>111.4</v>
      </c>
      <c r="M142" s="1765">
        <v>111.7</v>
      </c>
      <c r="N142" s="1765">
        <v>109.5</v>
      </c>
      <c r="O142" s="1765">
        <v>108.3</v>
      </c>
      <c r="P142" s="1765">
        <v>109</v>
      </c>
      <c r="Q142" s="1765">
        <v>109</v>
      </c>
      <c r="R142" s="1765">
        <v>107</v>
      </c>
      <c r="S142" s="1765">
        <v>107.3</v>
      </c>
      <c r="T142" s="1765">
        <v>106.7</v>
      </c>
      <c r="U142" s="1765">
        <v>108.3</v>
      </c>
      <c r="V142" s="1765">
        <v>109.1</v>
      </c>
      <c r="W142" s="1765">
        <v>108.1</v>
      </c>
      <c r="X142" s="1765">
        <v>105.8</v>
      </c>
      <c r="Y142" s="1765">
        <v>102.3</v>
      </c>
      <c r="Z142" s="1765">
        <v>104.2</v>
      </c>
      <c r="AA142" s="1765">
        <v>104.7</v>
      </c>
      <c r="AB142" s="1779">
        <v>103.7</v>
      </c>
      <c r="AC142" s="1779">
        <v>103.1</v>
      </c>
      <c r="AD142" s="1779">
        <v>101</v>
      </c>
      <c r="AE142" s="1779">
        <v>100</v>
      </c>
      <c r="AF142" s="1779">
        <v>101.3</v>
      </c>
      <c r="AG142" s="1779">
        <v>101.2</v>
      </c>
      <c r="AH142" s="1779">
        <v>101.2</v>
      </c>
      <c r="AI142" s="1780">
        <v>100.4</v>
      </c>
      <c r="AJ142" s="1781">
        <v>98.7</v>
      </c>
      <c r="AK142" s="1781">
        <v>99.4</v>
      </c>
      <c r="AL142" s="1768" t="s">
        <v>1103</v>
      </c>
    </row>
    <row r="143" spans="2:44">
      <c r="B143" s="1769"/>
      <c r="C143" s="1770"/>
      <c r="D143" s="1757" t="s">
        <v>1104</v>
      </c>
      <c r="E143" s="1782">
        <v>101.1</v>
      </c>
      <c r="F143" s="1783">
        <v>102.7</v>
      </c>
      <c r="G143" s="1783">
        <v>102.7</v>
      </c>
      <c r="H143" s="1783">
        <v>103</v>
      </c>
      <c r="I143" s="1783">
        <v>102.5</v>
      </c>
      <c r="J143" s="1783">
        <v>103.7</v>
      </c>
      <c r="K143" s="1783">
        <v>105.9</v>
      </c>
      <c r="L143" s="1783">
        <v>107.5</v>
      </c>
      <c r="M143" s="1783">
        <v>107.9</v>
      </c>
      <c r="N143" s="1783">
        <v>105.8</v>
      </c>
      <c r="O143" s="1783">
        <v>104.8</v>
      </c>
      <c r="P143" s="1783">
        <v>105.4</v>
      </c>
      <c r="Q143" s="1783">
        <v>105.4</v>
      </c>
      <c r="R143" s="1783">
        <v>103.5</v>
      </c>
      <c r="S143" s="1783">
        <v>103.7</v>
      </c>
      <c r="T143" s="1783">
        <v>102.9</v>
      </c>
      <c r="U143" s="1783">
        <v>104.3</v>
      </c>
      <c r="V143" s="1783">
        <v>105.1</v>
      </c>
      <c r="W143" s="1783">
        <v>104.1</v>
      </c>
      <c r="X143" s="1783">
        <v>101.9</v>
      </c>
      <c r="Y143" s="1783">
        <v>98.2</v>
      </c>
      <c r="Z143" s="1783">
        <v>100</v>
      </c>
      <c r="AA143" s="1783">
        <v>100.5</v>
      </c>
      <c r="AB143" s="1783">
        <v>99.6</v>
      </c>
      <c r="AC143" s="1783">
        <v>98.8</v>
      </c>
      <c r="AD143" s="1783">
        <v>96.4</v>
      </c>
      <c r="AE143" s="1783"/>
      <c r="AF143" s="1783"/>
      <c r="AG143" s="1783"/>
      <c r="AH143" s="1783"/>
      <c r="AI143" s="1784"/>
      <c r="AJ143" s="1785"/>
      <c r="AK143" s="1785"/>
    </row>
    <row r="144" spans="2:44">
      <c r="B144" s="1161" t="s">
        <v>1105</v>
      </c>
      <c r="C144" s="1774"/>
      <c r="D144" s="1775" t="s">
        <v>1099</v>
      </c>
      <c r="E144" s="1786">
        <v>96.9</v>
      </c>
      <c r="F144" s="1787">
        <v>98.3</v>
      </c>
      <c r="G144" s="1787">
        <v>98.5</v>
      </c>
      <c r="H144" s="1787">
        <v>98.7</v>
      </c>
      <c r="I144" s="1787">
        <v>98.2</v>
      </c>
      <c r="J144" s="1787">
        <v>99.4</v>
      </c>
      <c r="K144" s="1787">
        <v>101.5</v>
      </c>
      <c r="L144" s="1787">
        <v>103</v>
      </c>
      <c r="M144" s="1787">
        <v>103.5</v>
      </c>
      <c r="N144" s="1787">
        <v>101.4</v>
      </c>
      <c r="O144" s="1787">
        <v>100.4</v>
      </c>
      <c r="P144" s="1787">
        <v>101.1</v>
      </c>
      <c r="Q144" s="1787">
        <v>101.1</v>
      </c>
      <c r="R144" s="1787">
        <v>99.2</v>
      </c>
      <c r="S144" s="1787">
        <v>99.4</v>
      </c>
      <c r="T144" s="1787">
        <v>98.6</v>
      </c>
      <c r="U144" s="1787">
        <v>100</v>
      </c>
      <c r="V144" s="1787">
        <v>100.7</v>
      </c>
      <c r="W144" s="1787">
        <v>99.7</v>
      </c>
      <c r="X144" s="1787">
        <v>97.6</v>
      </c>
      <c r="Y144" s="1787">
        <v>94.3</v>
      </c>
      <c r="Z144" s="1787"/>
      <c r="AA144" s="1787"/>
      <c r="AB144" s="1777"/>
      <c r="AC144" s="1777"/>
      <c r="AD144" s="1777"/>
      <c r="AE144" s="1777"/>
      <c r="AF144" s="1777"/>
      <c r="AG144" s="1777"/>
      <c r="AH144" s="1777"/>
      <c r="AI144" s="1778"/>
      <c r="AJ144" s="1788"/>
      <c r="AK144" s="1788"/>
    </row>
    <row r="145" spans="2:39">
      <c r="B145" s="1769"/>
      <c r="C145" s="1763" t="s">
        <v>1101</v>
      </c>
      <c r="D145" s="1759" t="s">
        <v>1098</v>
      </c>
      <c r="E145" s="1764">
        <v>123.6</v>
      </c>
      <c r="F145" s="1765">
        <v>123.4</v>
      </c>
      <c r="G145" s="1765">
        <v>115.5</v>
      </c>
      <c r="H145" s="1765">
        <v>98.6</v>
      </c>
      <c r="I145" s="1765">
        <v>87.5</v>
      </c>
      <c r="J145" s="1765">
        <v>85.7</v>
      </c>
      <c r="K145" s="1765">
        <v>88.9</v>
      </c>
      <c r="L145" s="1765">
        <v>95.2</v>
      </c>
      <c r="M145" s="1765">
        <v>98.1</v>
      </c>
      <c r="N145" s="1765">
        <v>89.5</v>
      </c>
      <c r="O145" s="1765">
        <v>88.3</v>
      </c>
      <c r="P145" s="1765">
        <v>93.2</v>
      </c>
      <c r="Q145" s="1765">
        <v>89.8</v>
      </c>
      <c r="R145" s="1765">
        <v>90.5</v>
      </c>
      <c r="S145" s="1765">
        <v>95.8</v>
      </c>
      <c r="T145" s="1765">
        <v>99.4</v>
      </c>
      <c r="U145" s="1765">
        <v>99.6</v>
      </c>
      <c r="V145" s="1765">
        <v>102.9</v>
      </c>
      <c r="W145" s="1765">
        <v>104.6</v>
      </c>
      <c r="X145" s="1765">
        <v>101.4</v>
      </c>
      <c r="Y145" s="1765">
        <v>84.7</v>
      </c>
      <c r="Z145" s="1765">
        <v>94.1</v>
      </c>
      <c r="AA145" s="1765">
        <v>93.8</v>
      </c>
      <c r="AB145" s="1765">
        <v>94.7</v>
      </c>
      <c r="AC145" s="1765">
        <v>97.3</v>
      </c>
      <c r="AD145" s="1765">
        <v>101</v>
      </c>
      <c r="AE145" s="1765">
        <v>100</v>
      </c>
      <c r="AF145" s="1765">
        <v>98.3</v>
      </c>
      <c r="AG145" s="1765">
        <v>98.2</v>
      </c>
      <c r="AH145" s="1765">
        <v>97.1</v>
      </c>
      <c r="AI145" s="1766">
        <v>96.1</v>
      </c>
      <c r="AJ145" s="1789">
        <v>83.5</v>
      </c>
      <c r="AK145" s="1789">
        <v>89.7</v>
      </c>
      <c r="AL145" s="1768" t="s">
        <v>1103</v>
      </c>
    </row>
    <row r="146" spans="2:39">
      <c r="B146" s="1769"/>
      <c r="C146" s="1790"/>
      <c r="D146" s="1757" t="s">
        <v>1104</v>
      </c>
      <c r="E146" s="1791">
        <v>130.5</v>
      </c>
      <c r="F146" s="1738">
        <v>130.4</v>
      </c>
      <c r="G146" s="1738">
        <v>122</v>
      </c>
      <c r="H146" s="1738">
        <v>104.2</v>
      </c>
      <c r="I146" s="1738">
        <v>92.5</v>
      </c>
      <c r="J146" s="1738">
        <v>90.5</v>
      </c>
      <c r="K146" s="1738">
        <v>94</v>
      </c>
      <c r="L146" s="1738">
        <v>100.6</v>
      </c>
      <c r="M146" s="1738">
        <v>103.7</v>
      </c>
      <c r="N146" s="1738">
        <v>94.6</v>
      </c>
      <c r="O146" s="1738">
        <v>93.3</v>
      </c>
      <c r="P146" s="1738">
        <v>98.5</v>
      </c>
      <c r="Q146" s="1738">
        <v>94.8</v>
      </c>
      <c r="R146" s="1738">
        <v>95.7</v>
      </c>
      <c r="S146" s="1738">
        <v>101.2</v>
      </c>
      <c r="T146" s="1738">
        <v>104.4</v>
      </c>
      <c r="U146" s="1738">
        <v>104.8</v>
      </c>
      <c r="V146" s="1738">
        <v>108.2</v>
      </c>
      <c r="W146" s="1738">
        <v>110.7</v>
      </c>
      <c r="X146" s="1738">
        <v>107.6</v>
      </c>
      <c r="Y146" s="1738">
        <v>89.9</v>
      </c>
      <c r="Z146" s="1738">
        <v>100</v>
      </c>
      <c r="AA146" s="1738">
        <v>99.5</v>
      </c>
      <c r="AB146" s="1738">
        <v>100.9</v>
      </c>
      <c r="AC146" s="1738">
        <v>103.3</v>
      </c>
      <c r="AD146" s="1738">
        <v>106.8</v>
      </c>
      <c r="AE146" s="1738"/>
      <c r="AF146" s="1738"/>
      <c r="AG146" s="1738"/>
      <c r="AH146" s="1738"/>
      <c r="AI146" s="1772"/>
      <c r="AJ146" s="1773"/>
      <c r="AK146" s="1773"/>
    </row>
    <row r="147" spans="2:39">
      <c r="B147" s="1769"/>
      <c r="C147" s="1792"/>
      <c r="D147" s="1775" t="s">
        <v>1099</v>
      </c>
      <c r="E147" s="1793">
        <v>124.6</v>
      </c>
      <c r="F147" s="1777">
        <v>124.5</v>
      </c>
      <c r="G147" s="1777">
        <v>116.5</v>
      </c>
      <c r="H147" s="1777">
        <v>99.5</v>
      </c>
      <c r="I147" s="1777">
        <v>88.3</v>
      </c>
      <c r="J147" s="1777">
        <v>86.4</v>
      </c>
      <c r="K147" s="1777">
        <v>89.7</v>
      </c>
      <c r="L147" s="1777">
        <v>96.1</v>
      </c>
      <c r="M147" s="1777">
        <v>99</v>
      </c>
      <c r="N147" s="1777">
        <v>90.3</v>
      </c>
      <c r="O147" s="1777">
        <v>89</v>
      </c>
      <c r="P147" s="1777">
        <v>94.1</v>
      </c>
      <c r="Q147" s="1777">
        <v>90.5</v>
      </c>
      <c r="R147" s="1777">
        <v>91.3</v>
      </c>
      <c r="S147" s="1777">
        <v>96.6</v>
      </c>
      <c r="T147" s="1777">
        <v>99.7</v>
      </c>
      <c r="U147" s="1777">
        <v>100</v>
      </c>
      <c r="V147" s="1777">
        <v>103.3</v>
      </c>
      <c r="W147" s="1777">
        <v>105.7</v>
      </c>
      <c r="X147" s="1777">
        <v>102.7</v>
      </c>
      <c r="Y147" s="1777">
        <v>85.6</v>
      </c>
      <c r="Z147" s="1777"/>
      <c r="AA147" s="1777"/>
      <c r="AB147" s="1777"/>
      <c r="AC147" s="1777"/>
      <c r="AD147" s="1777"/>
      <c r="AE147" s="1777"/>
      <c r="AF147" s="1777"/>
      <c r="AG147" s="1777"/>
      <c r="AH147" s="1777"/>
      <c r="AI147" s="1778"/>
      <c r="AJ147" s="1773"/>
      <c r="AK147" s="1773"/>
      <c r="AL147" s="1768" t="s">
        <v>790</v>
      </c>
    </row>
    <row r="148" spans="2:39">
      <c r="B148" s="1769"/>
      <c r="C148" s="1763" t="s">
        <v>1102</v>
      </c>
      <c r="D148" s="1759" t="s">
        <v>1098</v>
      </c>
      <c r="E148" s="1764">
        <v>83.5</v>
      </c>
      <c r="F148" s="1765">
        <v>86.1</v>
      </c>
      <c r="G148" s="1765">
        <v>88.9</v>
      </c>
      <c r="H148" s="1765">
        <v>90.9</v>
      </c>
      <c r="I148" s="1765">
        <v>91.9</v>
      </c>
      <c r="J148" s="1765">
        <v>92</v>
      </c>
      <c r="K148" s="1765">
        <v>91.5</v>
      </c>
      <c r="L148" s="1765">
        <v>91.1</v>
      </c>
      <c r="M148" s="1765">
        <v>91.7</v>
      </c>
      <c r="N148" s="1765">
        <v>92.2</v>
      </c>
      <c r="O148" s="1765">
        <v>91.7</v>
      </c>
      <c r="P148" s="1765">
        <v>90.9</v>
      </c>
      <c r="Q148" s="1765">
        <v>90</v>
      </c>
      <c r="R148" s="1765">
        <v>88.9</v>
      </c>
      <c r="S148" s="1765">
        <v>88</v>
      </c>
      <c r="T148" s="1765">
        <v>88.5</v>
      </c>
      <c r="U148" s="1765">
        <v>89.2</v>
      </c>
      <c r="V148" s="1765">
        <v>90.1</v>
      </c>
      <c r="W148" s="1765">
        <v>92.6</v>
      </c>
      <c r="X148" s="1765">
        <v>95.5</v>
      </c>
      <c r="Y148" s="1765">
        <v>96.7</v>
      </c>
      <c r="Z148" s="1765">
        <v>96.9</v>
      </c>
      <c r="AA148" s="1765">
        <v>97.5</v>
      </c>
      <c r="AB148" s="1779">
        <v>97.8</v>
      </c>
      <c r="AC148" s="1779">
        <v>98.2</v>
      </c>
      <c r="AD148" s="1779">
        <v>99</v>
      </c>
      <c r="AE148" s="1779">
        <v>100</v>
      </c>
      <c r="AF148" s="1779">
        <v>100.9</v>
      </c>
      <c r="AG148" s="1779">
        <v>102.3</v>
      </c>
      <c r="AH148" s="1779">
        <v>102.7</v>
      </c>
      <c r="AI148" s="1780">
        <v>104</v>
      </c>
      <c r="AJ148" s="1781">
        <v>104.3</v>
      </c>
      <c r="AK148" s="1781">
        <v>104.1</v>
      </c>
      <c r="AL148" s="1768" t="s">
        <v>1103</v>
      </c>
    </row>
    <row r="149" spans="2:39">
      <c r="B149" s="1769"/>
      <c r="C149" s="1794"/>
      <c r="D149" s="1757" t="s">
        <v>1104</v>
      </c>
      <c r="E149" s="1782">
        <v>86.8</v>
      </c>
      <c r="F149" s="1783">
        <v>89.5</v>
      </c>
      <c r="G149" s="1783">
        <v>92.4</v>
      </c>
      <c r="H149" s="1783">
        <v>94.4</v>
      </c>
      <c r="I149" s="1783">
        <v>95.5</v>
      </c>
      <c r="J149" s="1783">
        <v>95.5</v>
      </c>
      <c r="K149" s="1783">
        <v>95</v>
      </c>
      <c r="L149" s="1783">
        <v>94.6</v>
      </c>
      <c r="M149" s="1783">
        <v>95.2</v>
      </c>
      <c r="N149" s="1783">
        <v>95.7</v>
      </c>
      <c r="O149" s="1783">
        <v>95.2</v>
      </c>
      <c r="P149" s="1783">
        <v>94.4</v>
      </c>
      <c r="Q149" s="1783">
        <v>93.5</v>
      </c>
      <c r="R149" s="1783">
        <v>92.3</v>
      </c>
      <c r="S149" s="1783">
        <v>91.4</v>
      </c>
      <c r="T149" s="1783">
        <v>91.9</v>
      </c>
      <c r="U149" s="1783">
        <v>92.6</v>
      </c>
      <c r="V149" s="1783">
        <v>93.6</v>
      </c>
      <c r="W149" s="1783">
        <v>96.1</v>
      </c>
      <c r="X149" s="1783">
        <v>99.3</v>
      </c>
      <c r="Y149" s="1783">
        <v>100.2</v>
      </c>
      <c r="Z149" s="1783">
        <v>100</v>
      </c>
      <c r="AA149" s="1783">
        <v>100</v>
      </c>
      <c r="AB149" s="1783">
        <v>99.7</v>
      </c>
      <c r="AC149" s="1783">
        <v>99.5</v>
      </c>
      <c r="AD149" s="1783">
        <v>99.9</v>
      </c>
      <c r="AE149" s="1783"/>
      <c r="AF149" s="1783"/>
      <c r="AG149" s="1783"/>
      <c r="AH149" s="1783"/>
      <c r="AI149" s="1784"/>
      <c r="AJ149" s="1785"/>
      <c r="AK149" s="1785"/>
    </row>
    <row r="150" spans="2:39" ht="14.25" thickBot="1">
      <c r="B150" s="1163"/>
      <c r="C150" s="1795"/>
      <c r="D150" s="1775" t="s">
        <v>1099</v>
      </c>
      <c r="E150" s="1786">
        <v>93.6</v>
      </c>
      <c r="F150" s="1787">
        <v>96.6</v>
      </c>
      <c r="G150" s="1787">
        <v>99.7</v>
      </c>
      <c r="H150" s="1787">
        <v>101.9</v>
      </c>
      <c r="I150" s="1787">
        <v>103</v>
      </c>
      <c r="J150" s="1787">
        <v>103.1</v>
      </c>
      <c r="K150" s="1787">
        <v>102.5</v>
      </c>
      <c r="L150" s="1787">
        <v>102.1</v>
      </c>
      <c r="M150" s="1787">
        <v>102.8</v>
      </c>
      <c r="N150" s="1787">
        <v>103.3</v>
      </c>
      <c r="O150" s="1787">
        <v>102.7</v>
      </c>
      <c r="P150" s="1787">
        <v>101.9</v>
      </c>
      <c r="Q150" s="1787">
        <v>101</v>
      </c>
      <c r="R150" s="1787">
        <v>99.6</v>
      </c>
      <c r="S150" s="1787">
        <v>98.7</v>
      </c>
      <c r="T150" s="1787">
        <v>99.2</v>
      </c>
      <c r="U150" s="1787">
        <v>100</v>
      </c>
      <c r="V150" s="1787">
        <v>100.9</v>
      </c>
      <c r="W150" s="1787">
        <v>102.4</v>
      </c>
      <c r="X150" s="1787">
        <v>104.1</v>
      </c>
      <c r="Y150" s="1787">
        <v>103.7</v>
      </c>
      <c r="Z150" s="1787"/>
      <c r="AA150" s="1787"/>
      <c r="AB150" s="1777"/>
      <c r="AC150" s="1777"/>
      <c r="AD150" s="1777"/>
      <c r="AE150" s="1777"/>
      <c r="AF150" s="1777"/>
      <c r="AG150" s="1777"/>
      <c r="AH150" s="1777"/>
      <c r="AI150" s="1778"/>
      <c r="AJ150" s="1788"/>
      <c r="AK150" s="1788"/>
    </row>
    <row r="151" spans="2:39">
      <c r="C151" s="1761" t="s">
        <v>1306</v>
      </c>
      <c r="D151" s="1796" t="s">
        <v>1106</v>
      </c>
      <c r="E151" s="2421">
        <v>428994.1</v>
      </c>
      <c r="F151" s="2422">
        <v>461295.1</v>
      </c>
      <c r="G151" s="2422">
        <v>491418.9</v>
      </c>
      <c r="H151" s="2422">
        <v>504161.2</v>
      </c>
      <c r="I151" s="2422">
        <v>504497.8</v>
      </c>
      <c r="J151" s="2423">
        <v>510916.1</v>
      </c>
      <c r="K151" s="2423">
        <v>521613.5</v>
      </c>
      <c r="L151" s="2423">
        <v>535562.1</v>
      </c>
      <c r="M151" s="2423">
        <v>543545.4</v>
      </c>
      <c r="N151" s="2423">
        <v>536497.4</v>
      </c>
      <c r="O151" s="2423">
        <v>528069.9</v>
      </c>
      <c r="P151" s="2423">
        <v>535417.69999999995</v>
      </c>
      <c r="Q151" s="2423">
        <v>531653.9</v>
      </c>
      <c r="R151" s="2423">
        <v>524478.69999999995</v>
      </c>
      <c r="S151" s="2423">
        <v>523968.6</v>
      </c>
      <c r="T151" s="2423">
        <v>529400.9</v>
      </c>
      <c r="U151" s="2423">
        <v>532515.6</v>
      </c>
      <c r="V151" s="2423">
        <v>535170.19999999995</v>
      </c>
      <c r="W151" s="2423">
        <v>539281.69999999995</v>
      </c>
      <c r="X151" s="2423">
        <v>527823.80000000005</v>
      </c>
      <c r="Y151" s="2423">
        <v>494938.4</v>
      </c>
      <c r="Z151" s="2423">
        <v>505530.6</v>
      </c>
      <c r="AA151" s="2424">
        <v>497448.9</v>
      </c>
      <c r="AB151" s="2424">
        <v>500474.7</v>
      </c>
      <c r="AC151" s="2424">
        <v>508700.6</v>
      </c>
      <c r="AD151" s="2423">
        <v>518811</v>
      </c>
      <c r="AE151" s="2423">
        <v>538032.30000000005</v>
      </c>
      <c r="AF151" s="2423">
        <v>544364.6</v>
      </c>
      <c r="AG151" s="2423">
        <v>553073</v>
      </c>
      <c r="AH151" s="2423">
        <v>556293.80000000005</v>
      </c>
      <c r="AI151" s="2423">
        <v>558491.19999999995</v>
      </c>
      <c r="AJ151" s="2425">
        <v>538155.4</v>
      </c>
      <c r="AK151" s="2422">
        <v>541903.5</v>
      </c>
      <c r="AM151" s="57" t="s">
        <v>1307</v>
      </c>
    </row>
    <row r="152" spans="2:39">
      <c r="C152" s="1761" t="s">
        <v>1308</v>
      </c>
      <c r="D152" s="1796" t="s">
        <v>1106</v>
      </c>
      <c r="E152" s="2421">
        <v>405228</v>
      </c>
      <c r="F152" s="2422">
        <v>424844.79999999999</v>
      </c>
      <c r="G152" s="2422">
        <v>439813.6</v>
      </c>
      <c r="H152" s="2422">
        <v>443774.5</v>
      </c>
      <c r="I152" s="2422">
        <v>441736.6</v>
      </c>
      <c r="J152" s="2423">
        <v>446522.3</v>
      </c>
      <c r="K152" s="2423">
        <v>458270.3</v>
      </c>
      <c r="L152" s="2423">
        <v>472631.9</v>
      </c>
      <c r="M152" s="2423">
        <v>477269.5</v>
      </c>
      <c r="N152" s="2423">
        <v>471206.6</v>
      </c>
      <c r="O152" s="2423">
        <v>469633.1</v>
      </c>
      <c r="P152" s="2423">
        <v>482616.8</v>
      </c>
      <c r="Q152" s="2423">
        <v>484480.2</v>
      </c>
      <c r="R152" s="2423">
        <v>484683.5</v>
      </c>
      <c r="S152" s="2423">
        <v>492124</v>
      </c>
      <c r="T152" s="2423">
        <v>502882.4</v>
      </c>
      <c r="U152" s="2423">
        <v>511953.9</v>
      </c>
      <c r="V152" s="2423">
        <v>518979.7</v>
      </c>
      <c r="W152" s="2423">
        <v>526681.19999999995</v>
      </c>
      <c r="X152" s="2423">
        <v>520233.1</v>
      </c>
      <c r="Y152" s="2423">
        <v>490615</v>
      </c>
      <c r="Z152" s="2423">
        <v>510720</v>
      </c>
      <c r="AA152" s="2423">
        <v>510841.59999999998</v>
      </c>
      <c r="AB152" s="2423">
        <v>517864.4</v>
      </c>
      <c r="AC152" s="2423">
        <v>528248.1</v>
      </c>
      <c r="AD152" s="2423">
        <v>529812.80000000005</v>
      </c>
      <c r="AE152" s="2423">
        <v>538081.19999999995</v>
      </c>
      <c r="AF152" s="2423">
        <v>542137.4</v>
      </c>
      <c r="AG152" s="2423">
        <v>551220</v>
      </c>
      <c r="AH152" s="2423">
        <v>554439.5</v>
      </c>
      <c r="AI152" s="2423">
        <v>553106.9</v>
      </c>
      <c r="AJ152" s="2425">
        <v>528230.69999999995</v>
      </c>
      <c r="AK152" s="2422">
        <v>536792.4</v>
      </c>
      <c r="AM152" s="57" t="s">
        <v>1309</v>
      </c>
    </row>
    <row r="153" spans="2:39">
      <c r="E153" s="1797"/>
      <c r="F153" s="1762"/>
      <c r="X153" s="1762"/>
    </row>
    <row r="154" spans="2:39">
      <c r="E154" s="1797"/>
      <c r="F154" s="1762"/>
      <c r="X154" s="1762"/>
    </row>
    <row r="155" spans="2:39">
      <c r="E155" s="1797"/>
      <c r="F155" s="1762"/>
      <c r="X155" s="1762"/>
    </row>
    <row r="156" spans="2:39">
      <c r="E156" s="1797"/>
      <c r="F156" s="1762"/>
      <c r="X156" s="1762"/>
    </row>
    <row r="157" spans="2:39">
      <c r="E157" s="1797"/>
      <c r="F157" s="1762"/>
      <c r="X157" s="1762"/>
    </row>
    <row r="158" spans="2:39">
      <c r="E158" s="1797"/>
      <c r="F158" s="1762"/>
      <c r="X158" s="1762"/>
    </row>
    <row r="159" spans="2:39">
      <c r="E159" s="1797"/>
      <c r="F159" s="1762"/>
      <c r="X159" s="1762"/>
    </row>
    <row r="160" spans="2:39">
      <c r="E160" s="1797"/>
      <c r="F160" s="1762"/>
      <c r="X160" s="1762"/>
    </row>
    <row r="161" spans="5:24">
      <c r="E161" s="1797"/>
      <c r="F161" s="1762"/>
      <c r="X161" s="1762"/>
    </row>
    <row r="162" spans="5:24">
      <c r="E162" s="1797"/>
      <c r="F162" s="1762"/>
      <c r="X162" s="1762"/>
    </row>
    <row r="163" spans="5:24">
      <c r="E163" s="1797"/>
      <c r="F163" s="1762"/>
    </row>
    <row r="164" spans="5:24">
      <c r="E164" s="1797"/>
      <c r="F164" s="1762"/>
    </row>
    <row r="165" spans="5:24">
      <c r="E165" s="1797"/>
      <c r="F165" s="1762"/>
    </row>
    <row r="166" spans="5:24">
      <c r="E166" s="1797"/>
      <c r="F166" s="1762"/>
    </row>
    <row r="167" spans="5:24">
      <c r="F167" s="1762"/>
    </row>
    <row r="168" spans="5:24">
      <c r="F168" s="1762"/>
    </row>
  </sheetData>
  <mergeCells count="7">
    <mergeCell ref="E64:AI64"/>
    <mergeCell ref="B66:B69"/>
    <mergeCell ref="AL82:AL83"/>
    <mergeCell ref="AH1:AI1"/>
    <mergeCell ref="F2:AD2"/>
    <mergeCell ref="B3:C3"/>
    <mergeCell ref="B4:B7"/>
  </mergeCells>
  <phoneticPr fontId="3"/>
  <pageMargins left="0.70866141732283472" right="0.70866141732283472" top="0.74803149606299213" bottom="0.74803149606299213" header="0.31496062992125984" footer="0.31496062992125984"/>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FFFF00"/>
  </sheetPr>
  <dimension ref="A1:N76"/>
  <sheetViews>
    <sheetView showGridLines="0" zoomScale="80" zoomScaleNormal="80" zoomScaleSheetLayoutView="85" workbookViewId="0">
      <selection activeCell="G81" sqref="G81"/>
    </sheetView>
  </sheetViews>
  <sheetFormatPr defaultColWidth="8.875" defaultRowHeight="13.5"/>
  <cols>
    <col min="1" max="16384" width="8.875" style="516"/>
  </cols>
  <sheetData>
    <row r="1" spans="1:13" ht="24.75" customHeight="1">
      <c r="A1" s="524" t="s">
        <v>544</v>
      </c>
    </row>
    <row r="2" spans="1:13" ht="23.45" customHeight="1"/>
    <row r="3" spans="1:13" ht="18.75">
      <c r="A3" s="525" t="s">
        <v>12</v>
      </c>
    </row>
    <row r="4" spans="1:13">
      <c r="M4" s="516" t="s">
        <v>50</v>
      </c>
    </row>
    <row r="28" spans="1:13" ht="18.75">
      <c r="A28" s="525" t="s">
        <v>13</v>
      </c>
    </row>
    <row r="29" spans="1:13">
      <c r="M29" s="516" t="s">
        <v>50</v>
      </c>
    </row>
    <row r="50" spans="1:13" ht="13.15" customHeight="1"/>
    <row r="51" spans="1:13" ht="13.15" customHeight="1"/>
    <row r="53" spans="1:13" ht="18.75">
      <c r="A53" s="525" t="s">
        <v>14</v>
      </c>
    </row>
    <row r="54" spans="1:13">
      <c r="M54" s="516" t="s">
        <v>50</v>
      </c>
    </row>
    <row r="75" spans="1:14" ht="13.9" customHeight="1">
      <c r="A75" s="2774" t="s">
        <v>1335</v>
      </c>
      <c r="B75" s="2774"/>
      <c r="C75" s="2774"/>
      <c r="D75" s="2774"/>
      <c r="E75" s="2774"/>
      <c r="F75" s="2774"/>
      <c r="G75" s="2774"/>
      <c r="H75" s="2774"/>
      <c r="I75" s="2774"/>
      <c r="J75" s="2774"/>
      <c r="K75" s="2774"/>
      <c r="L75" s="2774"/>
      <c r="M75" s="2774"/>
      <c r="N75" s="2774"/>
    </row>
    <row r="76" spans="1:14">
      <c r="A76" s="2774" t="s">
        <v>1336</v>
      </c>
      <c r="B76" s="2774"/>
      <c r="C76" s="2774"/>
      <c r="D76" s="2774"/>
      <c r="E76" s="2774"/>
      <c r="F76" s="2774"/>
      <c r="G76" s="2774"/>
      <c r="H76" s="2774"/>
      <c r="I76" s="2774"/>
      <c r="J76" s="2774"/>
      <c r="K76" s="2774"/>
      <c r="L76" s="2774"/>
      <c r="M76" s="2774"/>
      <c r="N76" s="2774"/>
    </row>
  </sheetData>
  <mergeCells count="2">
    <mergeCell ref="A75:N75"/>
    <mergeCell ref="A76:N76"/>
  </mergeCells>
  <phoneticPr fontId="3"/>
  <pageMargins left="0.70866141732283472" right="0.47244094488188981" top="1.1811023622047245" bottom="0.74803149606299213" header="0.74803149606299213" footer="0.47244094488188981"/>
  <pageSetup paperSize="9" scale="70" orientation="portrait" r:id="rId1"/>
  <headerFooter alignWithMargins="0">
    <oddHeader>&amp;L&amp;"ＭＳ 明朝,標準"&amp;24Ⅲ　兵庫ＣＩのグラフと値</oddHeader>
    <oddFooter>&amp;C&amp;"ＭＳ 明朝,標準"&amp;16-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sheetPr>
  <dimension ref="A1:P78"/>
  <sheetViews>
    <sheetView showGridLines="0" zoomScale="80" zoomScaleNormal="80" zoomScaleSheetLayoutView="85" workbookViewId="0">
      <selection activeCell="O3" sqref="O3"/>
    </sheetView>
  </sheetViews>
  <sheetFormatPr defaultColWidth="8.875" defaultRowHeight="13.5"/>
  <cols>
    <col min="1" max="16384" width="8.875" style="516"/>
  </cols>
  <sheetData>
    <row r="1" spans="1:12" ht="27" customHeight="1"/>
    <row r="2" spans="1:12" ht="27" customHeight="1"/>
    <row r="3" spans="1:12" ht="15.95" customHeight="1">
      <c r="A3" s="527"/>
      <c r="K3" s="526"/>
    </row>
    <row r="4" spans="1:12" ht="19.5" customHeight="1">
      <c r="A4" s="525" t="s">
        <v>12</v>
      </c>
      <c r="K4" s="526"/>
      <c r="L4" s="516" t="s">
        <v>5</v>
      </c>
    </row>
    <row r="5" spans="1:12" ht="19.5" customHeight="1">
      <c r="L5" s="516" t="s">
        <v>6</v>
      </c>
    </row>
    <row r="6" spans="1:12" ht="18" customHeight="1">
      <c r="L6" s="516" t="s">
        <v>7</v>
      </c>
    </row>
    <row r="7" spans="1:12">
      <c r="L7" s="516" t="s">
        <v>51</v>
      </c>
    </row>
    <row r="27" spans="1:12" ht="19.5" customHeight="1">
      <c r="A27" s="525" t="s">
        <v>13</v>
      </c>
      <c r="K27" s="526"/>
      <c r="L27" s="516" t="s">
        <v>5</v>
      </c>
    </row>
    <row r="28" spans="1:12" ht="19.5" customHeight="1">
      <c r="L28" s="516" t="s">
        <v>6</v>
      </c>
    </row>
    <row r="29" spans="1:12" ht="19.5" customHeight="1">
      <c r="L29" s="516" t="s">
        <v>44</v>
      </c>
    </row>
    <row r="30" spans="1:12">
      <c r="L30" s="516" t="s">
        <v>51</v>
      </c>
    </row>
    <row r="51" spans="1:12" ht="19.5" customHeight="1">
      <c r="A51" s="525" t="s">
        <v>14</v>
      </c>
      <c r="K51" s="526"/>
      <c r="L51" s="516" t="s">
        <v>5</v>
      </c>
    </row>
    <row r="52" spans="1:12" ht="19.5" customHeight="1">
      <c r="L52" s="516" t="s">
        <v>6</v>
      </c>
    </row>
    <row r="53" spans="1:12" ht="19.5" customHeight="1">
      <c r="L53" s="516" t="s">
        <v>7</v>
      </c>
    </row>
    <row r="54" spans="1:12">
      <c r="L54" s="516" t="s">
        <v>51</v>
      </c>
    </row>
    <row r="69" spans="1:16" ht="13.9" customHeight="1">
      <c r="A69" s="2774" t="s">
        <v>717</v>
      </c>
      <c r="B69" s="2774"/>
      <c r="C69" s="2774"/>
      <c r="D69" s="2774"/>
      <c r="E69" s="2774"/>
      <c r="F69" s="2774"/>
      <c r="G69" s="2774"/>
      <c r="H69" s="2774"/>
      <c r="I69" s="2774"/>
      <c r="J69" s="2774"/>
      <c r="K69" s="2774"/>
      <c r="L69" s="2774"/>
      <c r="M69" s="2774"/>
      <c r="N69" s="2774"/>
    </row>
    <row r="70" spans="1:16">
      <c r="A70" s="2774" t="s">
        <v>718</v>
      </c>
      <c r="B70" s="2774"/>
      <c r="C70" s="2774"/>
      <c r="D70" s="2774"/>
      <c r="E70" s="2774"/>
      <c r="F70" s="2774"/>
      <c r="G70" s="2774"/>
      <c r="H70" s="2774"/>
      <c r="I70" s="2774"/>
      <c r="J70" s="2774"/>
      <c r="K70" s="2774"/>
      <c r="L70" s="2774"/>
      <c r="M70" s="2774"/>
      <c r="N70" s="2774"/>
    </row>
    <row r="74" spans="1:16" ht="13.9" customHeight="1"/>
    <row r="75" spans="1:16">
      <c r="E75" s="528"/>
      <c r="P75" s="528"/>
    </row>
    <row r="76" spans="1:16">
      <c r="H76" s="516" t="s">
        <v>36</v>
      </c>
    </row>
    <row r="77" spans="1:16">
      <c r="H77" s="516" t="s">
        <v>46</v>
      </c>
    </row>
    <row r="78" spans="1:16">
      <c r="H78" s="516" t="s">
        <v>45</v>
      </c>
    </row>
  </sheetData>
  <mergeCells count="2">
    <mergeCell ref="A69:N69"/>
    <mergeCell ref="A70:N70"/>
  </mergeCells>
  <phoneticPr fontId="3"/>
  <printOptions horizontalCentered="1"/>
  <pageMargins left="0.55118110236220474" right="0.59055118110236227" top="0.70866141732283472" bottom="0.6692913385826772" header="0.70866141732283472" footer="0.43307086614173229"/>
  <pageSetup paperSize="9" scale="71" orientation="portrait" r:id="rId1"/>
  <headerFooter alignWithMargins="0">
    <oddHeader xml:space="preserve">&amp;L&amp;"ＭＳ 明朝,標準"&amp;24（参考）
１　最近の兵庫ＣＩの動き
</oddHeader>
    <oddFooter>&amp;C&amp;"ＭＳ 明朝,標準"&amp;16-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FFFF00"/>
  </sheetPr>
  <dimension ref="A1:U70"/>
  <sheetViews>
    <sheetView showGridLines="0" zoomScale="70" zoomScaleNormal="70" zoomScaleSheetLayoutView="100" workbookViewId="0">
      <selection activeCell="S18" sqref="S18"/>
    </sheetView>
  </sheetViews>
  <sheetFormatPr defaultColWidth="8.875" defaultRowHeight="13.5"/>
  <cols>
    <col min="1" max="16" width="8.875" style="516"/>
    <col min="17" max="17" width="8.875" style="516" customWidth="1"/>
    <col min="18" max="16384" width="8.875" style="516"/>
  </cols>
  <sheetData>
    <row r="1" spans="1:16" ht="17.25" customHeight="1">
      <c r="A1" s="529" t="s">
        <v>546</v>
      </c>
    </row>
    <row r="2" spans="1:16" ht="13.5" customHeight="1"/>
    <row r="3" spans="1:16" ht="15" customHeight="1"/>
    <row r="4" spans="1:16" ht="15" customHeight="1">
      <c r="M4" s="516" t="s">
        <v>48</v>
      </c>
    </row>
    <row r="5" spans="1:16" ht="18.75">
      <c r="A5" s="525" t="s">
        <v>12</v>
      </c>
      <c r="P5" s="516" t="s">
        <v>339</v>
      </c>
    </row>
    <row r="16" spans="1:16">
      <c r="P16" s="516" t="s">
        <v>339</v>
      </c>
    </row>
    <row r="20" spans="1:21">
      <c r="T20" s="352"/>
      <c r="U20" s="352"/>
    </row>
    <row r="21" spans="1:21">
      <c r="T21" s="352"/>
      <c r="U21" s="352"/>
    </row>
    <row r="22" spans="1:21">
      <c r="T22" s="352"/>
      <c r="U22" s="352"/>
    </row>
    <row r="23" spans="1:21">
      <c r="T23" s="352"/>
      <c r="U23" s="352"/>
    </row>
    <row r="27" spans="1:21" ht="18.75">
      <c r="A27" s="525" t="s">
        <v>13</v>
      </c>
    </row>
    <row r="47" spans="1:1" ht="13.15" customHeight="1"/>
    <row r="48" spans="1:1" ht="18.75">
      <c r="A48" s="525" t="s">
        <v>14</v>
      </c>
    </row>
    <row r="67" spans="1:14" ht="13.9" customHeight="1"/>
    <row r="68" spans="1:14" ht="13.9" customHeight="1"/>
    <row r="69" spans="1:14" ht="13.9" customHeight="1">
      <c r="A69" s="2774" t="s">
        <v>1333</v>
      </c>
      <c r="B69" s="2774"/>
      <c r="C69" s="2774"/>
      <c r="D69" s="2774"/>
      <c r="E69" s="2774"/>
      <c r="F69" s="2774"/>
      <c r="G69" s="2774"/>
      <c r="H69" s="2774"/>
      <c r="I69" s="2774"/>
      <c r="J69" s="2774"/>
      <c r="K69" s="2774"/>
      <c r="L69" s="2774"/>
      <c r="M69" s="2774"/>
      <c r="N69" s="2774"/>
    </row>
    <row r="70" spans="1:14">
      <c r="A70" s="2774" t="s">
        <v>1334</v>
      </c>
      <c r="B70" s="2774"/>
      <c r="C70" s="2774"/>
      <c r="D70" s="2774"/>
      <c r="E70" s="2774"/>
      <c r="F70" s="2774"/>
      <c r="G70" s="2774"/>
      <c r="H70" s="2774"/>
      <c r="I70" s="2774"/>
      <c r="J70" s="2774"/>
      <c r="K70" s="2774"/>
      <c r="L70" s="2774"/>
      <c r="M70" s="2774"/>
      <c r="N70" s="2774"/>
    </row>
  </sheetData>
  <mergeCells count="2">
    <mergeCell ref="A69:N69"/>
    <mergeCell ref="A70:N70"/>
  </mergeCells>
  <phoneticPr fontId="3"/>
  <pageMargins left="0.74803149606299213" right="0.47244094488188981" top="1.1417322834645669" bottom="0.59055118110236227" header="0.62992125984251968" footer="0.43307086614173229"/>
  <pageSetup paperSize="9" scale="71" orientation="portrait" r:id="rId1"/>
  <headerFooter alignWithMargins="0">
    <oddHeader>&amp;L&amp;"ＭＳ 明朝,標準"&amp;24
２　最近の兵庫県と全国のＣＩの動き</oddHeader>
    <oddFooter>&amp;C&amp;"ＭＳ 明朝,標準"&amp;16-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sheetPr>
  <dimension ref="A1:N69"/>
  <sheetViews>
    <sheetView showGridLines="0" zoomScale="75" zoomScaleNormal="75" zoomScaleSheetLayoutView="85" workbookViewId="0">
      <selection activeCell="N2" sqref="N2"/>
    </sheetView>
  </sheetViews>
  <sheetFormatPr defaultColWidth="8.875" defaultRowHeight="13.5"/>
  <cols>
    <col min="1" max="1" width="8.875" style="516"/>
    <col min="2" max="2" width="9" style="516" customWidth="1"/>
    <col min="3" max="16384" width="8.875" style="516"/>
  </cols>
  <sheetData>
    <row r="1" spans="1:1" ht="17.25">
      <c r="A1" s="530" t="s">
        <v>545</v>
      </c>
    </row>
    <row r="2" spans="1:1" ht="18.75">
      <c r="A2" s="525" t="s">
        <v>12</v>
      </c>
    </row>
    <row r="24" spans="1:1" ht="18.75">
      <c r="A24" s="525" t="s">
        <v>13</v>
      </c>
    </row>
    <row r="46" spans="1:1" ht="13.15" customHeight="1"/>
    <row r="47" spans="1:1" ht="18.75">
      <c r="A47" s="525" t="s">
        <v>14</v>
      </c>
    </row>
    <row r="53" ht="14.25" customHeight="1"/>
    <row r="67" spans="1:14" ht="13.9" customHeight="1"/>
    <row r="68" spans="1:14" ht="13.9" customHeight="1">
      <c r="A68" s="2774" t="s">
        <v>1340</v>
      </c>
      <c r="B68" s="2774"/>
      <c r="C68" s="2774"/>
      <c r="D68" s="2774"/>
      <c r="E68" s="2774"/>
      <c r="F68" s="2774"/>
      <c r="G68" s="2774"/>
      <c r="H68" s="2774"/>
      <c r="I68" s="2774"/>
      <c r="J68" s="2774"/>
      <c r="K68" s="2774"/>
      <c r="L68" s="2774"/>
      <c r="M68" s="2774"/>
      <c r="N68" s="2774"/>
    </row>
    <row r="69" spans="1:14">
      <c r="A69" s="2774" t="s">
        <v>1339</v>
      </c>
      <c r="B69" s="2774"/>
      <c r="C69" s="2774"/>
      <c r="D69" s="2774"/>
      <c r="E69" s="2774"/>
      <c r="F69" s="2774"/>
      <c r="G69" s="2774"/>
      <c r="H69" s="2774"/>
      <c r="I69" s="2774"/>
      <c r="J69" s="2774"/>
      <c r="K69" s="2774"/>
      <c r="L69" s="2774"/>
      <c r="M69" s="2774"/>
      <c r="N69" s="2774"/>
    </row>
  </sheetData>
  <mergeCells count="2">
    <mergeCell ref="A68:N68"/>
    <mergeCell ref="A69:N69"/>
  </mergeCells>
  <phoneticPr fontId="3"/>
  <pageMargins left="0.70866141732283472" right="0.47244094488188981" top="1.1811023622047245" bottom="0.74803149606299213" header="0.82677165354330717" footer="0.51181102362204722"/>
  <pageSetup paperSize="9" scale="72" orientation="portrait" r:id="rId1"/>
  <headerFooter alignWithMargins="0">
    <oddHeader>&amp;L&amp;"ＭＳ 明朝,標準"&amp;24Ⅴ　兵庫ＤＩグラフ</oddHeader>
    <oddFooter>&amp;C&amp;"ＭＳ 明朝,標準"&amp;16-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FF00"/>
  </sheetPr>
  <dimension ref="A1:N69"/>
  <sheetViews>
    <sheetView showGridLines="0" zoomScale="75" zoomScaleNormal="75" zoomScaleSheetLayoutView="70" workbookViewId="0">
      <selection activeCell="P2" sqref="P2:P3"/>
    </sheetView>
  </sheetViews>
  <sheetFormatPr defaultColWidth="8.875" defaultRowHeight="13.5"/>
  <cols>
    <col min="1" max="16384" width="8.875" style="516"/>
  </cols>
  <sheetData>
    <row r="1" spans="1:1" ht="16.5" customHeight="1">
      <c r="A1" s="529" t="s">
        <v>547</v>
      </c>
    </row>
    <row r="2" spans="1:1" ht="18.75">
      <c r="A2" s="525" t="s">
        <v>12</v>
      </c>
    </row>
    <row r="25" spans="1:1" ht="18.75">
      <c r="A25" s="525" t="s">
        <v>13</v>
      </c>
    </row>
    <row r="46" spans="1:1" ht="13.15" customHeight="1"/>
    <row r="47" spans="1:1" ht="18.75">
      <c r="A47" s="525" t="s">
        <v>14</v>
      </c>
    </row>
    <row r="68" spans="1:14" ht="13.9" customHeight="1">
      <c r="A68" s="2774" t="s">
        <v>1337</v>
      </c>
      <c r="B68" s="2774"/>
      <c r="C68" s="2774"/>
      <c r="D68" s="2774"/>
      <c r="E68" s="2774"/>
      <c r="F68" s="2774"/>
      <c r="G68" s="2774"/>
      <c r="H68" s="2774"/>
      <c r="I68" s="2774"/>
      <c r="J68" s="2774"/>
      <c r="K68" s="2774"/>
      <c r="L68" s="2774"/>
      <c r="M68" s="2774"/>
      <c r="N68" s="2774"/>
    </row>
    <row r="69" spans="1:14">
      <c r="A69" s="2774" t="s">
        <v>1338</v>
      </c>
      <c r="B69" s="2774"/>
      <c r="C69" s="2774"/>
      <c r="D69" s="2774"/>
      <c r="E69" s="2774"/>
      <c r="F69" s="2774"/>
      <c r="G69" s="2774"/>
      <c r="H69" s="2774"/>
      <c r="I69" s="2774"/>
      <c r="J69" s="2774"/>
      <c r="K69" s="2774"/>
      <c r="L69" s="2774"/>
      <c r="M69" s="2774"/>
      <c r="N69" s="2774"/>
    </row>
  </sheetData>
  <mergeCells count="2">
    <mergeCell ref="A68:N68"/>
    <mergeCell ref="A69:N69"/>
  </mergeCells>
  <phoneticPr fontId="3"/>
  <pageMargins left="0.78740157480314965" right="0.59055118110236227" top="1.2204724409448819" bottom="0.70866141732283472" header="0.82677165354330717" footer="0.43307086614173229"/>
  <pageSetup paperSize="9" scale="71" orientation="portrait" r:id="rId1"/>
  <headerFooter alignWithMargins="0">
    <oddHeader>&amp;L&amp;"ＭＳ 明朝,標準"&amp;24４　兵庫累積ＤＩグラフ</oddHeader>
    <oddFooter>&amp;C&amp;"ＭＳ 明朝,標準"&amp;16-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rgb="FFFFFF00"/>
    <pageSetUpPr fitToPage="1"/>
  </sheetPr>
  <dimension ref="A1:AN461"/>
  <sheetViews>
    <sheetView zoomScale="115" zoomScaleNormal="115" zoomScaleSheetLayoutView="115" workbookViewId="0">
      <pane xSplit="4" ySplit="2" topLeftCell="E447" activePane="bottomRight" state="frozen"/>
      <selection activeCell="AC395" sqref="AC395"/>
      <selection pane="topRight" activeCell="AC395" sqref="AC395"/>
      <selection pane="bottomLeft" activeCell="AC395" sqref="AC395"/>
      <selection pane="bottomRight"/>
    </sheetView>
  </sheetViews>
  <sheetFormatPr defaultColWidth="9" defaultRowHeight="13.5"/>
  <cols>
    <col min="1" max="1" width="6.625" style="1306" bestFit="1" customWidth="1"/>
    <col min="2" max="2" width="5.625" style="1307" bestFit="1" customWidth="1"/>
    <col min="3" max="4" width="3.25" style="1306" customWidth="1"/>
    <col min="5" max="7" width="10.5" style="1306" customWidth="1"/>
    <col min="8" max="10" width="10.5" style="1328" customWidth="1"/>
    <col min="11" max="13" width="10.5" style="1306" customWidth="1"/>
    <col min="14" max="16" width="7.625" style="1306" customWidth="1"/>
    <col min="17" max="18" width="9.5" style="1328" bestFit="1" customWidth="1"/>
    <col min="19" max="19" width="10.5" style="1328" bestFit="1" customWidth="1"/>
    <col min="20" max="22" width="9.5" style="1328" bestFit="1" customWidth="1"/>
    <col min="23" max="23" width="7.375" style="1329" customWidth="1"/>
    <col min="24" max="24" width="8.25" style="1329" customWidth="1"/>
    <col min="25" max="28" width="7.375" style="1329" customWidth="1"/>
    <col min="29" max="30" width="9" style="1306"/>
    <col min="31" max="31" width="5.125" style="1306" customWidth="1"/>
    <col min="32" max="32" width="6.625" style="1307" bestFit="1" customWidth="1"/>
    <col min="33" max="33" width="1.875" style="1307" customWidth="1"/>
    <col min="34" max="35" width="3.25" style="1306" customWidth="1"/>
    <col min="36" max="36" width="5.125" style="1306" customWidth="1"/>
    <col min="37" max="37" width="6.375" style="1306" customWidth="1"/>
    <col min="38" max="38" width="6.25" style="1306" customWidth="1"/>
    <col min="39" max="39" width="5.5" style="1306" customWidth="1"/>
    <col min="40" max="40" width="5.25" style="1306" customWidth="1"/>
    <col min="41" max="16384" width="9" style="1306"/>
  </cols>
  <sheetData>
    <row r="1" spans="1:40" ht="17.45" customHeight="1">
      <c r="E1" s="2779" t="s">
        <v>10</v>
      </c>
      <c r="F1" s="2780"/>
      <c r="G1" s="2780"/>
      <c r="H1" s="2780"/>
      <c r="I1" s="2780"/>
      <c r="J1" s="2780"/>
      <c r="K1" s="2780"/>
      <c r="L1" s="2780"/>
      <c r="M1" s="2781"/>
      <c r="N1" s="2785" t="s">
        <v>9</v>
      </c>
      <c r="O1" s="2786"/>
      <c r="P1" s="2787"/>
      <c r="Q1" s="2782" t="s">
        <v>11</v>
      </c>
      <c r="R1" s="2782"/>
      <c r="S1" s="2782"/>
      <c r="T1" s="2783" t="s">
        <v>8</v>
      </c>
      <c r="U1" s="2783"/>
      <c r="V1" s="2784"/>
      <c r="W1" s="2775" t="s">
        <v>3</v>
      </c>
      <c r="X1" s="2776"/>
      <c r="Y1" s="2777"/>
      <c r="Z1" s="2778" t="s">
        <v>4</v>
      </c>
      <c r="AA1" s="2776"/>
      <c r="AB1" s="2776"/>
    </row>
    <row r="2" spans="1:40">
      <c r="A2" s="1306" t="s">
        <v>15</v>
      </c>
      <c r="B2" s="1307" t="s">
        <v>16</v>
      </c>
      <c r="C2" s="1306" t="s">
        <v>17</v>
      </c>
      <c r="E2" s="1309" t="s">
        <v>21</v>
      </c>
      <c r="F2" s="1309" t="s">
        <v>734</v>
      </c>
      <c r="G2" s="1309" t="s">
        <v>735</v>
      </c>
      <c r="H2" s="1313" t="s">
        <v>22</v>
      </c>
      <c r="I2" s="1313" t="s">
        <v>734</v>
      </c>
      <c r="J2" s="1313" t="s">
        <v>736</v>
      </c>
      <c r="K2" s="1309" t="s">
        <v>23</v>
      </c>
      <c r="L2" s="1309" t="s">
        <v>734</v>
      </c>
      <c r="M2" s="1310" t="s">
        <v>735</v>
      </c>
      <c r="N2" s="1311" t="s">
        <v>18</v>
      </c>
      <c r="O2" s="1312" t="s">
        <v>19</v>
      </c>
      <c r="P2" s="1411" t="s">
        <v>20</v>
      </c>
      <c r="Q2" s="1313" t="s">
        <v>18</v>
      </c>
      <c r="R2" s="1313" t="s">
        <v>19</v>
      </c>
      <c r="S2" s="1313" t="s">
        <v>20</v>
      </c>
      <c r="T2" s="1313" t="s">
        <v>18</v>
      </c>
      <c r="U2" s="1313" t="s">
        <v>19</v>
      </c>
      <c r="V2" s="1408" t="s">
        <v>20</v>
      </c>
      <c r="W2" s="1314" t="s">
        <v>24</v>
      </c>
      <c r="X2" s="1314" t="s">
        <v>25</v>
      </c>
      <c r="Y2" s="1314" t="s">
        <v>26</v>
      </c>
      <c r="Z2" s="1315" t="s">
        <v>24</v>
      </c>
      <c r="AA2" s="1314" t="s">
        <v>25</v>
      </c>
      <c r="AB2" s="1314" t="s">
        <v>26</v>
      </c>
      <c r="AD2" s="1306" t="s">
        <v>737</v>
      </c>
      <c r="AE2" s="1306" t="s">
        <v>15</v>
      </c>
      <c r="AF2" s="1307" t="s">
        <v>16</v>
      </c>
      <c r="AH2" s="1306" t="s">
        <v>17</v>
      </c>
      <c r="AJ2" s="1306" t="s">
        <v>738</v>
      </c>
      <c r="AK2" s="1306" t="s">
        <v>738</v>
      </c>
      <c r="AL2" s="1306" t="s">
        <v>738</v>
      </c>
      <c r="AM2" s="1306" t="s">
        <v>738</v>
      </c>
      <c r="AN2" s="1306" t="s">
        <v>738</v>
      </c>
    </row>
    <row r="3" spans="1:40">
      <c r="A3" s="1306">
        <v>1984</v>
      </c>
      <c r="B3" s="1307">
        <v>59</v>
      </c>
      <c r="C3" s="1316">
        <v>1</v>
      </c>
      <c r="D3" s="1316"/>
      <c r="E3" s="1317"/>
      <c r="F3" s="1317"/>
      <c r="G3" s="1317"/>
      <c r="H3" s="1410"/>
      <c r="I3" s="1410"/>
      <c r="J3" s="1410"/>
      <c r="K3" s="1317"/>
      <c r="L3" s="1317"/>
      <c r="M3" s="1083"/>
      <c r="N3" s="1084"/>
      <c r="O3" s="1324"/>
      <c r="P3" s="1087"/>
      <c r="Q3" s="1318"/>
      <c r="R3" s="1318"/>
      <c r="S3" s="1318"/>
      <c r="T3" s="1319"/>
      <c r="U3" s="1319"/>
      <c r="V3" s="1409"/>
      <c r="W3" s="1320">
        <v>63.6</v>
      </c>
      <c r="X3" s="1320">
        <v>90</v>
      </c>
      <c r="Y3" s="1320">
        <v>61.1</v>
      </c>
      <c r="Z3" s="1320"/>
      <c r="AA3" s="1320"/>
      <c r="AB3" s="1320"/>
      <c r="AD3" s="1306">
        <v>50</v>
      </c>
      <c r="AE3" s="1306">
        <v>1984</v>
      </c>
      <c r="AF3" s="1307">
        <v>59</v>
      </c>
      <c r="AH3" s="1316">
        <v>1</v>
      </c>
      <c r="AI3" s="1316"/>
      <c r="AJ3" s="1316"/>
      <c r="AK3" s="1316"/>
      <c r="AL3" s="1316"/>
    </row>
    <row r="4" spans="1:40">
      <c r="C4" s="1316">
        <v>2</v>
      </c>
      <c r="D4" s="1316"/>
      <c r="E4" s="1317"/>
      <c r="F4" s="1317"/>
      <c r="G4" s="1317"/>
      <c r="H4" s="1410"/>
      <c r="I4" s="1410"/>
      <c r="J4" s="1410"/>
      <c r="K4" s="1317"/>
      <c r="L4" s="1317"/>
      <c r="M4" s="1083"/>
      <c r="N4" s="1084"/>
      <c r="O4" s="1324"/>
      <c r="P4" s="1087"/>
      <c r="Q4" s="1318"/>
      <c r="R4" s="1318"/>
      <c r="S4" s="1318"/>
      <c r="T4" s="1319"/>
      <c r="U4" s="1319"/>
      <c r="V4" s="1409"/>
      <c r="W4" s="1320">
        <v>72.7</v>
      </c>
      <c r="X4" s="1320">
        <v>100</v>
      </c>
      <c r="Y4" s="1320">
        <v>88.9</v>
      </c>
      <c r="Z4" s="1320"/>
      <c r="AA4" s="1320"/>
      <c r="AB4" s="1320"/>
      <c r="AD4" s="1306">
        <v>50</v>
      </c>
      <c r="AH4" s="1316">
        <v>2</v>
      </c>
      <c r="AI4" s="1316"/>
      <c r="AJ4" s="1316"/>
      <c r="AK4" s="1316"/>
      <c r="AL4" s="1316"/>
    </row>
    <row r="5" spans="1:40">
      <c r="C5" s="1316">
        <v>3</v>
      </c>
      <c r="D5" s="1316"/>
      <c r="E5" s="1317"/>
      <c r="F5" s="1317"/>
      <c r="G5" s="1317"/>
      <c r="H5" s="1410"/>
      <c r="I5" s="1410"/>
      <c r="J5" s="1410"/>
      <c r="K5" s="1317"/>
      <c r="L5" s="1317"/>
      <c r="M5" s="1083"/>
      <c r="N5" s="1084">
        <v>0</v>
      </c>
      <c r="O5" s="1324">
        <v>0</v>
      </c>
      <c r="P5" s="1087">
        <v>0</v>
      </c>
      <c r="Q5" s="1318">
        <v>0</v>
      </c>
      <c r="R5" s="1318">
        <v>0</v>
      </c>
      <c r="S5" s="1318">
        <v>0</v>
      </c>
      <c r="T5" s="1319">
        <v>0</v>
      </c>
      <c r="U5" s="1319">
        <v>0</v>
      </c>
      <c r="V5" s="1409">
        <v>0</v>
      </c>
      <c r="W5" s="1320">
        <v>72.7</v>
      </c>
      <c r="X5" s="1320">
        <v>95</v>
      </c>
      <c r="Y5" s="1320">
        <v>88.9</v>
      </c>
      <c r="Z5" s="1320"/>
      <c r="AA5" s="1320"/>
      <c r="AB5" s="1320"/>
      <c r="AD5" s="1306">
        <v>50</v>
      </c>
      <c r="AH5" s="1316">
        <v>3</v>
      </c>
      <c r="AI5" s="1316"/>
      <c r="AJ5" s="1316"/>
      <c r="AK5" s="1316"/>
      <c r="AL5" s="1316"/>
    </row>
    <row r="6" spans="1:40">
      <c r="C6" s="1316">
        <v>4</v>
      </c>
      <c r="D6" s="1316"/>
      <c r="E6" s="1317"/>
      <c r="F6" s="1317"/>
      <c r="G6" s="1317"/>
      <c r="H6" s="1410"/>
      <c r="I6" s="1410"/>
      <c r="J6" s="1410"/>
      <c r="K6" s="1317"/>
      <c r="L6" s="1317"/>
      <c r="M6" s="1083"/>
      <c r="N6" s="1084">
        <v>42.9</v>
      </c>
      <c r="O6" s="1324">
        <v>83.3</v>
      </c>
      <c r="P6" s="1087">
        <v>33.299999999999997</v>
      </c>
      <c r="Q6" s="1318">
        <v>-7.1000000000000014</v>
      </c>
      <c r="R6" s="1318">
        <v>33.299999999999997</v>
      </c>
      <c r="S6" s="1318">
        <v>-16.700000000000003</v>
      </c>
      <c r="T6" s="1319">
        <v>-0.71000000000000019</v>
      </c>
      <c r="U6" s="1319">
        <v>3.3299999999999996</v>
      </c>
      <c r="V6" s="1409">
        <v>-1.6700000000000004</v>
      </c>
      <c r="W6" s="1320">
        <v>72.7</v>
      </c>
      <c r="X6" s="1320">
        <v>80</v>
      </c>
      <c r="Y6" s="1320">
        <v>88.9</v>
      </c>
      <c r="Z6" s="1320"/>
      <c r="AA6" s="1320"/>
      <c r="AB6" s="1320"/>
      <c r="AD6" s="1306">
        <v>50</v>
      </c>
      <c r="AH6" s="1316">
        <v>4</v>
      </c>
      <c r="AI6" s="1316"/>
      <c r="AJ6" s="1316"/>
      <c r="AK6" s="1316"/>
      <c r="AL6" s="1316"/>
    </row>
    <row r="7" spans="1:40">
      <c r="C7" s="1316">
        <v>5</v>
      </c>
      <c r="D7" s="1316"/>
      <c r="E7" s="1317"/>
      <c r="F7" s="1317"/>
      <c r="G7" s="1317"/>
      <c r="H7" s="1410"/>
      <c r="I7" s="1410"/>
      <c r="J7" s="1410"/>
      <c r="K7" s="1317"/>
      <c r="L7" s="1317"/>
      <c r="M7" s="1083"/>
      <c r="N7" s="1084">
        <v>14.3</v>
      </c>
      <c r="O7" s="1324">
        <v>55.6</v>
      </c>
      <c r="P7" s="1087">
        <v>0</v>
      </c>
      <c r="Q7" s="1318">
        <v>-42.800000000000004</v>
      </c>
      <c r="R7" s="1318">
        <v>38.9</v>
      </c>
      <c r="S7" s="1318">
        <v>-66.7</v>
      </c>
      <c r="T7" s="1319">
        <v>-4.28</v>
      </c>
      <c r="U7" s="1319">
        <v>3.8899999999999997</v>
      </c>
      <c r="V7" s="1409">
        <v>-6.67</v>
      </c>
      <c r="W7" s="1320">
        <v>45.5</v>
      </c>
      <c r="X7" s="1320">
        <v>65</v>
      </c>
      <c r="Y7" s="1320">
        <v>66.7</v>
      </c>
      <c r="Z7" s="1320"/>
      <c r="AA7" s="1320"/>
      <c r="AB7" s="1320"/>
      <c r="AD7" s="1306">
        <v>50</v>
      </c>
      <c r="AH7" s="1316">
        <v>5</v>
      </c>
      <c r="AI7" s="1316"/>
      <c r="AJ7" s="1316"/>
      <c r="AK7" s="1316"/>
      <c r="AL7" s="1316"/>
    </row>
    <row r="8" spans="1:40">
      <c r="C8" s="1316">
        <v>6</v>
      </c>
      <c r="D8" s="1316"/>
      <c r="E8" s="1317"/>
      <c r="F8" s="1317"/>
      <c r="G8" s="1317"/>
      <c r="H8" s="1410"/>
      <c r="I8" s="1410"/>
      <c r="J8" s="1410"/>
      <c r="K8" s="1317"/>
      <c r="L8" s="1317"/>
      <c r="M8" s="1083"/>
      <c r="N8" s="1084">
        <v>14.3</v>
      </c>
      <c r="O8" s="1324">
        <v>50</v>
      </c>
      <c r="P8" s="1087">
        <v>44.4</v>
      </c>
      <c r="Q8" s="1318">
        <v>-78.5</v>
      </c>
      <c r="R8" s="1318">
        <v>38.9</v>
      </c>
      <c r="S8" s="1318">
        <v>-72.300000000000011</v>
      </c>
      <c r="T8" s="1319">
        <v>-7.85</v>
      </c>
      <c r="U8" s="1319">
        <v>3.8899999999999997</v>
      </c>
      <c r="V8" s="1409">
        <v>-7.2300000000000013</v>
      </c>
      <c r="W8" s="1320">
        <v>45.5</v>
      </c>
      <c r="X8" s="1320">
        <v>70</v>
      </c>
      <c r="Y8" s="1320">
        <v>55.6</v>
      </c>
      <c r="Z8" s="1320"/>
      <c r="AA8" s="1320"/>
      <c r="AB8" s="1320"/>
      <c r="AD8" s="1306">
        <v>50</v>
      </c>
      <c r="AH8" s="1316">
        <v>6</v>
      </c>
      <c r="AI8" s="1316"/>
      <c r="AJ8" s="1316"/>
      <c r="AK8" s="1316"/>
      <c r="AL8" s="1316"/>
    </row>
    <row r="9" spans="1:40">
      <c r="C9" s="1316">
        <v>7</v>
      </c>
      <c r="D9" s="1316"/>
      <c r="E9" s="1317"/>
      <c r="F9" s="1317"/>
      <c r="G9" s="1317"/>
      <c r="H9" s="1410"/>
      <c r="I9" s="1410"/>
      <c r="J9" s="1410"/>
      <c r="K9" s="1317"/>
      <c r="L9" s="1317"/>
      <c r="M9" s="1083"/>
      <c r="N9" s="1084">
        <v>50</v>
      </c>
      <c r="O9" s="1324">
        <v>61.1</v>
      </c>
      <c r="P9" s="1087">
        <v>66.7</v>
      </c>
      <c r="Q9" s="1318">
        <v>-78.5</v>
      </c>
      <c r="R9" s="1318">
        <v>50</v>
      </c>
      <c r="S9" s="1318">
        <v>-55.600000000000009</v>
      </c>
      <c r="T9" s="1319">
        <v>-7.85</v>
      </c>
      <c r="U9" s="1319">
        <v>5</v>
      </c>
      <c r="V9" s="1409">
        <v>-5.5600000000000005</v>
      </c>
      <c r="W9" s="1320">
        <v>40.9</v>
      </c>
      <c r="X9" s="1320">
        <v>100</v>
      </c>
      <c r="Y9" s="1320">
        <v>77.8</v>
      </c>
      <c r="Z9" s="1320"/>
      <c r="AA9" s="1320"/>
      <c r="AB9" s="1320"/>
      <c r="AD9" s="1306">
        <v>50</v>
      </c>
      <c r="AH9" s="1316">
        <v>7</v>
      </c>
      <c r="AI9" s="1316"/>
      <c r="AJ9" s="1316"/>
      <c r="AK9" s="1316"/>
      <c r="AL9" s="1316"/>
    </row>
    <row r="10" spans="1:40">
      <c r="C10" s="1316">
        <v>8</v>
      </c>
      <c r="D10" s="1316"/>
      <c r="E10" s="1317"/>
      <c r="F10" s="1317"/>
      <c r="G10" s="1317"/>
      <c r="H10" s="1410"/>
      <c r="I10" s="1410"/>
      <c r="J10" s="1410"/>
      <c r="K10" s="1317"/>
      <c r="L10" s="1317"/>
      <c r="M10" s="1083"/>
      <c r="N10" s="1084">
        <v>50</v>
      </c>
      <c r="O10" s="1324">
        <v>50</v>
      </c>
      <c r="P10" s="1087">
        <v>55.6</v>
      </c>
      <c r="Q10" s="1318">
        <v>-78.5</v>
      </c>
      <c r="R10" s="1318">
        <v>50</v>
      </c>
      <c r="S10" s="1318">
        <v>-50.000000000000007</v>
      </c>
      <c r="T10" s="1319">
        <v>-7.85</v>
      </c>
      <c r="U10" s="1319">
        <v>5</v>
      </c>
      <c r="V10" s="1409">
        <v>-5.0000000000000009</v>
      </c>
      <c r="W10" s="1320">
        <v>45.5</v>
      </c>
      <c r="X10" s="1320">
        <v>70</v>
      </c>
      <c r="Y10" s="1320">
        <v>66.7</v>
      </c>
      <c r="Z10" s="1320"/>
      <c r="AA10" s="1320"/>
      <c r="AB10" s="1320"/>
      <c r="AD10" s="1306">
        <v>50</v>
      </c>
      <c r="AH10" s="1316">
        <v>8</v>
      </c>
      <c r="AI10" s="1316"/>
      <c r="AJ10" s="1316"/>
      <c r="AK10" s="1316"/>
      <c r="AL10" s="1316"/>
    </row>
    <row r="11" spans="1:40">
      <c r="C11" s="1316">
        <v>9</v>
      </c>
      <c r="D11" s="1316"/>
      <c r="E11" s="1317"/>
      <c r="F11" s="1317"/>
      <c r="G11" s="1317"/>
      <c r="H11" s="1410"/>
      <c r="I11" s="1410"/>
      <c r="J11" s="1410"/>
      <c r="K11" s="1317"/>
      <c r="L11" s="1317"/>
      <c r="M11" s="1083"/>
      <c r="N11" s="1084">
        <v>57.1</v>
      </c>
      <c r="O11" s="1324">
        <v>38.9</v>
      </c>
      <c r="P11" s="1087">
        <v>44.4</v>
      </c>
      <c r="Q11" s="1318">
        <v>-71.400000000000006</v>
      </c>
      <c r="R11" s="1318">
        <v>38.9</v>
      </c>
      <c r="S11" s="1318">
        <v>-55.600000000000009</v>
      </c>
      <c r="T11" s="1319">
        <v>-7.1400000000000006</v>
      </c>
      <c r="U11" s="1319">
        <v>3.8899999999999997</v>
      </c>
      <c r="V11" s="1409">
        <v>-5.5600000000000005</v>
      </c>
      <c r="W11" s="1320">
        <v>45.5</v>
      </c>
      <c r="X11" s="1320">
        <v>75</v>
      </c>
      <c r="Y11" s="1320">
        <v>100</v>
      </c>
      <c r="Z11" s="1320"/>
      <c r="AA11" s="1320"/>
      <c r="AB11" s="1320"/>
      <c r="AD11" s="1306">
        <v>50</v>
      </c>
      <c r="AH11" s="1316">
        <v>9</v>
      </c>
      <c r="AI11" s="1316"/>
      <c r="AJ11" s="1316"/>
      <c r="AK11" s="1316"/>
      <c r="AL11" s="1316"/>
    </row>
    <row r="12" spans="1:40">
      <c r="C12" s="1316">
        <v>10</v>
      </c>
      <c r="D12" s="1316"/>
      <c r="E12" s="1317"/>
      <c r="F12" s="1317"/>
      <c r="G12" s="1317"/>
      <c r="H12" s="1410"/>
      <c r="I12" s="1410"/>
      <c r="J12" s="1410"/>
      <c r="K12" s="1317"/>
      <c r="L12" s="1317"/>
      <c r="M12" s="1083"/>
      <c r="N12" s="1084">
        <v>57.1</v>
      </c>
      <c r="O12" s="1324">
        <v>66.7</v>
      </c>
      <c r="P12" s="1087">
        <v>44.4</v>
      </c>
      <c r="Q12" s="1318">
        <v>-64.300000000000011</v>
      </c>
      <c r="R12" s="1318">
        <v>55.6</v>
      </c>
      <c r="S12" s="1318">
        <v>-61.20000000000001</v>
      </c>
      <c r="T12" s="1319">
        <v>-6.4300000000000015</v>
      </c>
      <c r="U12" s="1319">
        <v>5.5600000000000005</v>
      </c>
      <c r="V12" s="1409">
        <v>-6.120000000000001</v>
      </c>
      <c r="W12" s="1320">
        <v>50</v>
      </c>
      <c r="X12" s="1320">
        <v>70</v>
      </c>
      <c r="Y12" s="1320">
        <v>100</v>
      </c>
      <c r="Z12" s="1320"/>
      <c r="AA12" s="1320"/>
      <c r="AB12" s="1320"/>
      <c r="AD12" s="1306">
        <v>50</v>
      </c>
      <c r="AH12" s="1316">
        <v>10</v>
      </c>
      <c r="AI12" s="1316"/>
      <c r="AJ12" s="1316"/>
      <c r="AK12" s="1316"/>
      <c r="AL12" s="1316"/>
    </row>
    <row r="13" spans="1:40">
      <c r="C13" s="1316">
        <v>11</v>
      </c>
      <c r="D13" s="1316"/>
      <c r="E13" s="1317"/>
      <c r="F13" s="1317"/>
      <c r="G13" s="1317"/>
      <c r="H13" s="1410"/>
      <c r="I13" s="1410"/>
      <c r="J13" s="1410"/>
      <c r="K13" s="1317"/>
      <c r="L13" s="1317"/>
      <c r="M13" s="1083"/>
      <c r="N13" s="1084">
        <v>42.9</v>
      </c>
      <c r="O13" s="1324">
        <v>77.8</v>
      </c>
      <c r="P13" s="1087">
        <v>44.4</v>
      </c>
      <c r="Q13" s="1318">
        <v>-71.400000000000006</v>
      </c>
      <c r="R13" s="1318">
        <v>83.4</v>
      </c>
      <c r="S13" s="1318">
        <v>-66.800000000000011</v>
      </c>
      <c r="T13" s="1319">
        <v>-7.1400000000000006</v>
      </c>
      <c r="U13" s="1319">
        <v>8.34</v>
      </c>
      <c r="V13" s="1409">
        <v>-6.6800000000000015</v>
      </c>
      <c r="W13" s="1320">
        <v>63.6</v>
      </c>
      <c r="X13" s="1320">
        <v>90</v>
      </c>
      <c r="Y13" s="1320">
        <v>77.8</v>
      </c>
      <c r="Z13" s="1320"/>
      <c r="AA13" s="1320"/>
      <c r="AB13" s="1320"/>
      <c r="AD13" s="1306">
        <v>50</v>
      </c>
      <c r="AH13" s="1316">
        <v>11</v>
      </c>
      <c r="AI13" s="1316"/>
      <c r="AJ13" s="1316"/>
      <c r="AK13" s="1316"/>
      <c r="AL13" s="1316"/>
    </row>
    <row r="14" spans="1:40">
      <c r="C14" s="1316">
        <v>12</v>
      </c>
      <c r="D14" s="1316"/>
      <c r="E14" s="1317"/>
      <c r="F14" s="1317"/>
      <c r="G14" s="1317"/>
      <c r="H14" s="1410"/>
      <c r="I14" s="1410"/>
      <c r="J14" s="1410"/>
      <c r="K14" s="1317"/>
      <c r="L14" s="1317"/>
      <c r="M14" s="1083"/>
      <c r="N14" s="1084">
        <v>71.400000000000006</v>
      </c>
      <c r="O14" s="1324">
        <v>83.3</v>
      </c>
      <c r="P14" s="1087">
        <v>77.8</v>
      </c>
      <c r="Q14" s="1318">
        <v>-50</v>
      </c>
      <c r="R14" s="1318">
        <v>116.7</v>
      </c>
      <c r="S14" s="1318">
        <v>-39.000000000000014</v>
      </c>
      <c r="T14" s="1319">
        <v>-5</v>
      </c>
      <c r="U14" s="1319">
        <v>11.67</v>
      </c>
      <c r="V14" s="1409">
        <v>-3.9000000000000012</v>
      </c>
      <c r="W14" s="1320">
        <v>63.6</v>
      </c>
      <c r="X14" s="1320">
        <v>90</v>
      </c>
      <c r="Y14" s="1320">
        <v>88.9</v>
      </c>
      <c r="Z14" s="1320"/>
      <c r="AA14" s="1320"/>
      <c r="AB14" s="1320"/>
      <c r="AD14" s="1306">
        <v>50</v>
      </c>
      <c r="AH14" s="1316">
        <v>12</v>
      </c>
      <c r="AI14" s="1316"/>
      <c r="AJ14" s="1316"/>
      <c r="AK14" s="1316"/>
      <c r="AL14" s="1316"/>
    </row>
    <row r="15" spans="1:40" ht="27">
      <c r="A15" s="1306">
        <v>1985</v>
      </c>
      <c r="B15" s="1307">
        <v>60</v>
      </c>
      <c r="C15" s="1316">
        <v>1</v>
      </c>
      <c r="D15" s="1316"/>
      <c r="E15" s="1317"/>
      <c r="F15" s="1317"/>
      <c r="G15" s="1317"/>
      <c r="H15" s="1410"/>
      <c r="I15" s="1410"/>
      <c r="J15" s="1410"/>
      <c r="K15" s="1317"/>
      <c r="L15" s="1317"/>
      <c r="M15" s="1083"/>
      <c r="N15" s="1084">
        <v>64.3</v>
      </c>
      <c r="O15" s="1324">
        <v>50</v>
      </c>
      <c r="P15" s="1087">
        <v>77.8</v>
      </c>
      <c r="Q15" s="1318">
        <v>-35.700000000000003</v>
      </c>
      <c r="R15" s="1318">
        <v>116.7</v>
      </c>
      <c r="S15" s="1318">
        <v>-11.200000000000017</v>
      </c>
      <c r="T15" s="1319">
        <v>-3.5700000000000003</v>
      </c>
      <c r="U15" s="1319">
        <v>11.67</v>
      </c>
      <c r="V15" s="1409">
        <v>-1.1200000000000017</v>
      </c>
      <c r="W15" s="1320">
        <v>54.5</v>
      </c>
      <c r="X15" s="1320">
        <v>70</v>
      </c>
      <c r="Y15" s="1320">
        <v>94.4</v>
      </c>
      <c r="Z15" s="1320">
        <v>76.8</v>
      </c>
      <c r="AA15" s="1320">
        <v>79</v>
      </c>
      <c r="AB15" s="1320">
        <v>80.8</v>
      </c>
      <c r="AD15" s="1306">
        <v>50</v>
      </c>
      <c r="AE15" s="1306">
        <v>1985</v>
      </c>
      <c r="AF15" s="1321" t="s">
        <v>811</v>
      </c>
      <c r="AH15" s="1316">
        <v>1</v>
      </c>
      <c r="AI15" s="1316"/>
      <c r="AJ15" s="1316"/>
      <c r="AK15" s="1316"/>
      <c r="AL15" s="1316"/>
    </row>
    <row r="16" spans="1:40">
      <c r="C16" s="1316">
        <v>2</v>
      </c>
      <c r="D16" s="1316"/>
      <c r="E16" s="1317"/>
      <c r="F16" s="1317"/>
      <c r="G16" s="1317"/>
      <c r="H16" s="1410"/>
      <c r="I16" s="1410"/>
      <c r="J16" s="1410"/>
      <c r="K16" s="1317"/>
      <c r="L16" s="1317"/>
      <c r="M16" s="1083"/>
      <c r="N16" s="1084">
        <v>28.6</v>
      </c>
      <c r="O16" s="1324">
        <v>72.2</v>
      </c>
      <c r="P16" s="1087">
        <v>50</v>
      </c>
      <c r="Q16" s="1318">
        <v>-57.1</v>
      </c>
      <c r="R16" s="1318">
        <v>138.9</v>
      </c>
      <c r="S16" s="1318">
        <v>-11.200000000000017</v>
      </c>
      <c r="T16" s="1319">
        <v>-5.71</v>
      </c>
      <c r="U16" s="1319">
        <v>13.89</v>
      </c>
      <c r="V16" s="1409">
        <v>-1.1200000000000017</v>
      </c>
      <c r="W16" s="1320">
        <v>45.5</v>
      </c>
      <c r="X16" s="1320">
        <v>45</v>
      </c>
      <c r="Y16" s="1320">
        <v>77.8</v>
      </c>
      <c r="Z16" s="1320">
        <v>77</v>
      </c>
      <c r="AA16" s="1320">
        <v>78.7</v>
      </c>
      <c r="AB16" s="1320">
        <v>80.3</v>
      </c>
      <c r="AD16" s="1306">
        <v>50</v>
      </c>
      <c r="AH16" s="1316">
        <v>2</v>
      </c>
      <c r="AI16" s="1316"/>
      <c r="AJ16" s="1316"/>
      <c r="AK16" s="1316"/>
      <c r="AL16" s="1316"/>
    </row>
    <row r="17" spans="1:40">
      <c r="C17" s="1316">
        <v>3</v>
      </c>
      <c r="D17" s="1316"/>
      <c r="E17" s="1317"/>
      <c r="F17" s="1317"/>
      <c r="G17" s="1317"/>
      <c r="H17" s="1410"/>
      <c r="I17" s="1410"/>
      <c r="J17" s="1410"/>
      <c r="K17" s="1317"/>
      <c r="L17" s="1317"/>
      <c r="M17" s="1083"/>
      <c r="N17" s="1084">
        <v>28.6</v>
      </c>
      <c r="O17" s="1324">
        <v>27.8</v>
      </c>
      <c r="P17" s="1087">
        <v>55.6</v>
      </c>
      <c r="Q17" s="1318">
        <v>-78.5</v>
      </c>
      <c r="R17" s="1318">
        <v>116.7</v>
      </c>
      <c r="S17" s="1318">
        <v>-5.6000000000000156</v>
      </c>
      <c r="T17" s="1319">
        <v>-7.85</v>
      </c>
      <c r="U17" s="1319">
        <v>11.67</v>
      </c>
      <c r="V17" s="1409">
        <v>-0.56000000000000161</v>
      </c>
      <c r="W17" s="1320">
        <v>40.9</v>
      </c>
      <c r="X17" s="1320">
        <v>55</v>
      </c>
      <c r="Y17" s="1320">
        <v>77.8</v>
      </c>
      <c r="Z17" s="1320">
        <v>76.900000000000006</v>
      </c>
      <c r="AA17" s="1320">
        <v>78.599999999999994</v>
      </c>
      <c r="AB17" s="1320">
        <v>81</v>
      </c>
      <c r="AD17" s="1306">
        <v>50</v>
      </c>
      <c r="AH17" s="1316">
        <v>3</v>
      </c>
      <c r="AI17" s="1316"/>
      <c r="AJ17" s="1316"/>
      <c r="AK17" s="1316"/>
      <c r="AL17" s="1316"/>
    </row>
    <row r="18" spans="1:40">
      <c r="C18" s="1316">
        <v>4</v>
      </c>
      <c r="D18" s="1308" t="s">
        <v>27</v>
      </c>
      <c r="E18" s="1317"/>
      <c r="F18" s="1317"/>
      <c r="G18" s="1317"/>
      <c r="H18" s="1410"/>
      <c r="I18" s="1410"/>
      <c r="J18" s="1410"/>
      <c r="K18" s="1317"/>
      <c r="L18" s="1317"/>
      <c r="M18" s="1083"/>
      <c r="N18" s="1084">
        <v>57.1</v>
      </c>
      <c r="O18" s="1324">
        <v>83.3</v>
      </c>
      <c r="P18" s="1087">
        <v>55.6</v>
      </c>
      <c r="Q18" s="1318">
        <v>-71.400000000000006</v>
      </c>
      <c r="R18" s="1318">
        <v>150</v>
      </c>
      <c r="S18" s="1318">
        <v>-1.4210854715202004E-14</v>
      </c>
      <c r="T18" s="1319">
        <v>-7.1400000000000006</v>
      </c>
      <c r="U18" s="1319">
        <v>15</v>
      </c>
      <c r="V18" s="1409">
        <v>-1.4210854715202005E-15</v>
      </c>
      <c r="W18" s="1320">
        <v>63.6</v>
      </c>
      <c r="X18" s="1320">
        <v>60</v>
      </c>
      <c r="Y18" s="1320">
        <v>66.7</v>
      </c>
      <c r="Z18" s="1320">
        <v>77.5</v>
      </c>
      <c r="AA18" s="1320">
        <v>79.5</v>
      </c>
      <c r="AB18" s="1320">
        <v>81.599999999999994</v>
      </c>
      <c r="AD18" s="1306">
        <v>50</v>
      </c>
      <c r="AH18" s="1316">
        <v>4</v>
      </c>
      <c r="AI18" s="1308" t="s">
        <v>812</v>
      </c>
      <c r="AJ18" s="1316"/>
      <c r="AK18" s="1316"/>
      <c r="AL18" s="1316"/>
    </row>
    <row r="19" spans="1:40">
      <c r="C19" s="1316">
        <v>5</v>
      </c>
      <c r="D19" s="1316"/>
      <c r="E19" s="1317"/>
      <c r="F19" s="1317"/>
      <c r="G19" s="1317"/>
      <c r="H19" s="1410"/>
      <c r="I19" s="1410"/>
      <c r="J19" s="1410"/>
      <c r="K19" s="1317"/>
      <c r="L19" s="1317"/>
      <c r="M19" s="1083"/>
      <c r="N19" s="1084">
        <v>50</v>
      </c>
      <c r="O19" s="1324">
        <v>38.9</v>
      </c>
      <c r="P19" s="1087">
        <v>77.8</v>
      </c>
      <c r="Q19" s="1318">
        <v>-71.400000000000006</v>
      </c>
      <c r="R19" s="1318">
        <v>138.9</v>
      </c>
      <c r="S19" s="1318">
        <v>27.799999999999983</v>
      </c>
      <c r="T19" s="1319">
        <v>-7.1400000000000006</v>
      </c>
      <c r="U19" s="1319">
        <v>13.89</v>
      </c>
      <c r="V19" s="1409">
        <v>2.7799999999999985</v>
      </c>
      <c r="W19" s="1320">
        <v>54.5</v>
      </c>
      <c r="X19" s="1320">
        <v>75</v>
      </c>
      <c r="Y19" s="1320">
        <v>83.3</v>
      </c>
      <c r="Z19" s="1320">
        <v>77.5</v>
      </c>
      <c r="AA19" s="1320">
        <v>79.400000000000006</v>
      </c>
      <c r="AB19" s="1320">
        <v>81.7</v>
      </c>
      <c r="AD19" s="1306">
        <v>50</v>
      </c>
      <c r="AH19" s="1316">
        <v>5</v>
      </c>
      <c r="AI19" s="1316"/>
      <c r="AJ19" s="1316">
        <v>99.5</v>
      </c>
      <c r="AK19" s="1316">
        <v>159.5</v>
      </c>
      <c r="AL19" s="1316">
        <v>219.5</v>
      </c>
      <c r="AM19" s="1306">
        <v>139.5</v>
      </c>
      <c r="AN19" s="1306">
        <v>29.5</v>
      </c>
    </row>
    <row r="20" spans="1:40">
      <c r="C20" s="1316">
        <v>6</v>
      </c>
      <c r="D20" s="1316"/>
      <c r="E20" s="1317"/>
      <c r="F20" s="1317"/>
      <c r="G20" s="1317"/>
      <c r="H20" s="1410"/>
      <c r="I20" s="1410"/>
      <c r="J20" s="1410"/>
      <c r="K20" s="1317"/>
      <c r="L20" s="1317"/>
      <c r="M20" s="1083"/>
      <c r="N20" s="1084">
        <v>42.9</v>
      </c>
      <c r="O20" s="1324">
        <v>38.9</v>
      </c>
      <c r="P20" s="1087">
        <v>55.6</v>
      </c>
      <c r="Q20" s="1318">
        <v>-78.5</v>
      </c>
      <c r="R20" s="1318">
        <v>127.80000000000001</v>
      </c>
      <c r="S20" s="1318">
        <v>33.399999999999984</v>
      </c>
      <c r="T20" s="1319">
        <v>-7.85</v>
      </c>
      <c r="U20" s="1319">
        <v>12.780000000000001</v>
      </c>
      <c r="V20" s="1409">
        <v>3.3399999999999985</v>
      </c>
      <c r="W20" s="1320">
        <v>45.5</v>
      </c>
      <c r="X20" s="1320">
        <v>70</v>
      </c>
      <c r="Y20" s="1320">
        <v>61.1</v>
      </c>
      <c r="Z20" s="1320">
        <v>76.900000000000006</v>
      </c>
      <c r="AA20" s="1320">
        <v>78.8</v>
      </c>
      <c r="AB20" s="1320">
        <v>82.1</v>
      </c>
      <c r="AD20" s="1306">
        <v>50</v>
      </c>
      <c r="AH20" s="1316">
        <v>6</v>
      </c>
      <c r="AI20" s="1316"/>
      <c r="AJ20" s="1316">
        <v>99.5</v>
      </c>
      <c r="AK20" s="1316">
        <v>159.5</v>
      </c>
      <c r="AL20" s="1316">
        <v>219.5</v>
      </c>
      <c r="AM20" s="1306">
        <v>139.5</v>
      </c>
      <c r="AN20" s="1306">
        <v>29.5</v>
      </c>
    </row>
    <row r="21" spans="1:40">
      <c r="C21" s="1316">
        <v>7</v>
      </c>
      <c r="D21" s="1316"/>
      <c r="E21" s="1317"/>
      <c r="F21" s="1317"/>
      <c r="G21" s="1317"/>
      <c r="H21" s="1410"/>
      <c r="I21" s="1410"/>
      <c r="J21" s="1410"/>
      <c r="K21" s="1317"/>
      <c r="L21" s="1317"/>
      <c r="M21" s="1083"/>
      <c r="N21" s="1084">
        <v>21.4</v>
      </c>
      <c r="O21" s="1324">
        <v>22.2</v>
      </c>
      <c r="P21" s="1087">
        <v>44.4</v>
      </c>
      <c r="Q21" s="1318">
        <v>-107.1</v>
      </c>
      <c r="R21" s="1318">
        <v>100.00000000000001</v>
      </c>
      <c r="S21" s="1318">
        <v>27.799999999999983</v>
      </c>
      <c r="T21" s="1319">
        <v>-10.709999999999999</v>
      </c>
      <c r="U21" s="1319">
        <v>10.000000000000002</v>
      </c>
      <c r="V21" s="1409">
        <v>2.7799999999999985</v>
      </c>
      <c r="W21" s="1320">
        <v>45.5</v>
      </c>
      <c r="X21" s="1320">
        <v>55</v>
      </c>
      <c r="Y21" s="1320">
        <v>61.1</v>
      </c>
      <c r="Z21" s="1320">
        <v>76.8</v>
      </c>
      <c r="AA21" s="1320">
        <v>79.7</v>
      </c>
      <c r="AB21" s="1320">
        <v>83</v>
      </c>
      <c r="AD21" s="1306">
        <v>50</v>
      </c>
      <c r="AH21" s="1316">
        <v>7</v>
      </c>
      <c r="AI21" s="1316"/>
      <c r="AJ21" s="1316">
        <v>99.5</v>
      </c>
      <c r="AK21" s="1316">
        <v>159.5</v>
      </c>
      <c r="AL21" s="1316">
        <v>219.5</v>
      </c>
      <c r="AM21" s="1306">
        <v>139.5</v>
      </c>
      <c r="AN21" s="1306">
        <v>29.5</v>
      </c>
    </row>
    <row r="22" spans="1:40">
      <c r="C22" s="1316">
        <v>8</v>
      </c>
      <c r="D22" s="1316"/>
      <c r="E22" s="1317"/>
      <c r="F22" s="1317"/>
      <c r="G22" s="1317"/>
      <c r="H22" s="1410"/>
      <c r="I22" s="1410"/>
      <c r="J22" s="1410"/>
      <c r="K22" s="1317"/>
      <c r="L22" s="1317"/>
      <c r="M22" s="1083"/>
      <c r="N22" s="1084">
        <v>57.1</v>
      </c>
      <c r="O22" s="1324">
        <v>83.3</v>
      </c>
      <c r="P22" s="1087">
        <v>55.6</v>
      </c>
      <c r="Q22" s="1318">
        <v>-100</v>
      </c>
      <c r="R22" s="1318">
        <v>133.30000000000001</v>
      </c>
      <c r="S22" s="1318">
        <v>33.399999999999984</v>
      </c>
      <c r="T22" s="1319">
        <v>-10</v>
      </c>
      <c r="U22" s="1319">
        <v>13.330000000000002</v>
      </c>
      <c r="V22" s="1409">
        <v>3.3399999999999985</v>
      </c>
      <c r="W22" s="1320">
        <v>22.7</v>
      </c>
      <c r="X22" s="1320">
        <v>30</v>
      </c>
      <c r="Y22" s="1320">
        <v>77.8</v>
      </c>
      <c r="Z22" s="1320">
        <v>75.599999999999994</v>
      </c>
      <c r="AA22" s="1320">
        <v>79.2</v>
      </c>
      <c r="AB22" s="1320">
        <v>83.2</v>
      </c>
      <c r="AD22" s="1306">
        <v>50</v>
      </c>
      <c r="AH22" s="1316">
        <v>8</v>
      </c>
      <c r="AI22" s="1316"/>
      <c r="AJ22" s="1316">
        <v>99.5</v>
      </c>
      <c r="AK22" s="1316">
        <v>159.5</v>
      </c>
      <c r="AL22" s="1316">
        <v>219.5</v>
      </c>
      <c r="AM22" s="1306">
        <v>139.5</v>
      </c>
      <c r="AN22" s="1306">
        <v>29.5</v>
      </c>
    </row>
    <row r="23" spans="1:40">
      <c r="C23" s="1316">
        <v>9</v>
      </c>
      <c r="D23" s="1316"/>
      <c r="E23" s="1317"/>
      <c r="F23" s="1317"/>
      <c r="G23" s="1317"/>
      <c r="H23" s="1410"/>
      <c r="I23" s="1410"/>
      <c r="J23" s="1410"/>
      <c r="K23" s="1317"/>
      <c r="L23" s="1317"/>
      <c r="M23" s="1083"/>
      <c r="N23" s="1084">
        <v>64.3</v>
      </c>
      <c r="O23" s="1324">
        <v>38.9</v>
      </c>
      <c r="P23" s="1087">
        <v>44.4</v>
      </c>
      <c r="Q23" s="1318">
        <v>-85.7</v>
      </c>
      <c r="R23" s="1318">
        <v>122.20000000000002</v>
      </c>
      <c r="S23" s="1318">
        <v>27.799999999999983</v>
      </c>
      <c r="T23" s="1319">
        <v>-8.57</v>
      </c>
      <c r="U23" s="1319">
        <v>12.220000000000002</v>
      </c>
      <c r="V23" s="1409">
        <v>2.7799999999999985</v>
      </c>
      <c r="W23" s="1320">
        <v>36.4</v>
      </c>
      <c r="X23" s="1320">
        <v>50</v>
      </c>
      <c r="Y23" s="1320">
        <v>55.6</v>
      </c>
      <c r="Z23" s="1320">
        <v>75.8</v>
      </c>
      <c r="AA23" s="1320">
        <v>79.2</v>
      </c>
      <c r="AB23" s="1320">
        <v>83</v>
      </c>
      <c r="AD23" s="1306">
        <v>50</v>
      </c>
      <c r="AH23" s="1316">
        <v>9</v>
      </c>
      <c r="AI23" s="1316"/>
      <c r="AJ23" s="1316">
        <v>99.5</v>
      </c>
      <c r="AK23" s="1316">
        <v>159.5</v>
      </c>
      <c r="AL23" s="1316">
        <v>219.5</v>
      </c>
      <c r="AM23" s="1306">
        <v>139.5</v>
      </c>
      <c r="AN23" s="1306">
        <v>29.5</v>
      </c>
    </row>
    <row r="24" spans="1:40">
      <c r="C24" s="1316">
        <v>10</v>
      </c>
      <c r="D24" s="1316"/>
      <c r="E24" s="1317"/>
      <c r="F24" s="1317"/>
      <c r="G24" s="1317"/>
      <c r="H24" s="1410"/>
      <c r="I24" s="1410"/>
      <c r="J24" s="1410"/>
      <c r="K24" s="1317"/>
      <c r="L24" s="1317"/>
      <c r="M24" s="1083"/>
      <c r="N24" s="1084">
        <v>57.1</v>
      </c>
      <c r="O24" s="1324">
        <v>66.7</v>
      </c>
      <c r="P24" s="1087">
        <v>38.9</v>
      </c>
      <c r="Q24" s="1318">
        <v>-78.599999999999994</v>
      </c>
      <c r="R24" s="1318">
        <v>138.90000000000003</v>
      </c>
      <c r="S24" s="1318">
        <v>16.699999999999982</v>
      </c>
      <c r="T24" s="1319">
        <v>-7.8599999999999994</v>
      </c>
      <c r="U24" s="1319">
        <v>13.890000000000004</v>
      </c>
      <c r="V24" s="1409">
        <v>1.6699999999999982</v>
      </c>
      <c r="W24" s="1320">
        <v>27.3</v>
      </c>
      <c r="X24" s="1320">
        <v>20</v>
      </c>
      <c r="Y24" s="1320">
        <v>33.299999999999997</v>
      </c>
      <c r="Z24" s="1320">
        <v>75.5</v>
      </c>
      <c r="AA24" s="1320">
        <v>79.400000000000006</v>
      </c>
      <c r="AB24" s="1320">
        <v>82.3</v>
      </c>
      <c r="AD24" s="1306">
        <v>50</v>
      </c>
      <c r="AH24" s="1316">
        <v>10</v>
      </c>
      <c r="AI24" s="1316"/>
      <c r="AJ24" s="1316">
        <v>99.5</v>
      </c>
      <c r="AK24" s="1316">
        <v>159.5</v>
      </c>
      <c r="AL24" s="1316">
        <v>219.5</v>
      </c>
      <c r="AM24" s="1306">
        <v>139.5</v>
      </c>
      <c r="AN24" s="1306">
        <v>29.5</v>
      </c>
    </row>
    <row r="25" spans="1:40">
      <c r="C25" s="1316">
        <v>11</v>
      </c>
      <c r="D25" s="1316"/>
      <c r="E25" s="1317"/>
      <c r="F25" s="1317"/>
      <c r="G25" s="1317"/>
      <c r="H25" s="1410"/>
      <c r="I25" s="1410"/>
      <c r="J25" s="1410"/>
      <c r="K25" s="1317"/>
      <c r="L25" s="1317"/>
      <c r="M25" s="1083"/>
      <c r="N25" s="1084">
        <v>14.3</v>
      </c>
      <c r="O25" s="1324">
        <v>22.2</v>
      </c>
      <c r="P25" s="1087">
        <v>33.299999999999997</v>
      </c>
      <c r="Q25" s="1318">
        <v>-114.3</v>
      </c>
      <c r="R25" s="1318">
        <v>111.10000000000004</v>
      </c>
      <c r="S25" s="1318">
        <v>0</v>
      </c>
      <c r="T25" s="1319">
        <v>-11.43</v>
      </c>
      <c r="U25" s="1319">
        <v>11.110000000000003</v>
      </c>
      <c r="V25" s="1409">
        <v>0</v>
      </c>
      <c r="W25" s="1320">
        <v>36.4</v>
      </c>
      <c r="X25" s="1320">
        <v>55</v>
      </c>
      <c r="Y25" s="1320">
        <v>33.299999999999997</v>
      </c>
      <c r="Z25" s="1320">
        <v>74.900000000000006</v>
      </c>
      <c r="AA25" s="1320">
        <v>79.400000000000006</v>
      </c>
      <c r="AB25" s="1320">
        <v>82.7</v>
      </c>
      <c r="AD25" s="1306">
        <v>50</v>
      </c>
      <c r="AH25" s="1316">
        <v>11</v>
      </c>
      <c r="AI25" s="1316"/>
      <c r="AJ25" s="1316">
        <v>99.5</v>
      </c>
      <c r="AK25" s="1316">
        <v>159.5</v>
      </c>
      <c r="AL25" s="1316">
        <v>219.5</v>
      </c>
      <c r="AM25" s="1306">
        <v>139.5</v>
      </c>
      <c r="AN25" s="1306">
        <v>29.5</v>
      </c>
    </row>
    <row r="26" spans="1:40">
      <c r="C26" s="1316">
        <v>12</v>
      </c>
      <c r="D26" s="1316"/>
      <c r="E26" s="1317"/>
      <c r="F26" s="1317"/>
      <c r="G26" s="1317"/>
      <c r="H26" s="1410"/>
      <c r="I26" s="1410"/>
      <c r="J26" s="1410"/>
      <c r="K26" s="1317"/>
      <c r="L26" s="1317"/>
      <c r="M26" s="1083"/>
      <c r="N26" s="1084">
        <v>28.6</v>
      </c>
      <c r="O26" s="1324">
        <v>44.4</v>
      </c>
      <c r="P26" s="1087">
        <v>33.299999999999997</v>
      </c>
      <c r="Q26" s="1318">
        <v>-135.69999999999999</v>
      </c>
      <c r="R26" s="1318">
        <v>105.50000000000003</v>
      </c>
      <c r="S26" s="1318">
        <v>-16.700000000000003</v>
      </c>
      <c r="T26" s="1319">
        <v>-13.569999999999999</v>
      </c>
      <c r="U26" s="1319">
        <v>10.550000000000002</v>
      </c>
      <c r="V26" s="1409">
        <v>-1.6700000000000004</v>
      </c>
      <c r="W26" s="1320">
        <v>27.3</v>
      </c>
      <c r="X26" s="1320">
        <v>50</v>
      </c>
      <c r="Y26" s="1320">
        <v>55.6</v>
      </c>
      <c r="Z26" s="1320">
        <v>75</v>
      </c>
      <c r="AA26" s="1320">
        <v>79</v>
      </c>
      <c r="AB26" s="1320">
        <v>83.2</v>
      </c>
      <c r="AD26" s="1306">
        <v>50</v>
      </c>
      <c r="AH26" s="1316">
        <v>12</v>
      </c>
      <c r="AI26" s="1316"/>
      <c r="AJ26" s="1316">
        <v>99.5</v>
      </c>
      <c r="AK26" s="1316">
        <v>159.5</v>
      </c>
      <c r="AL26" s="1316">
        <v>219.5</v>
      </c>
      <c r="AM26" s="1306">
        <v>139.5</v>
      </c>
      <c r="AN26" s="1306">
        <v>29.5</v>
      </c>
    </row>
    <row r="27" spans="1:40" ht="27">
      <c r="A27" s="1306">
        <v>1986</v>
      </c>
      <c r="B27" s="1307">
        <v>61</v>
      </c>
      <c r="C27" s="1316">
        <v>1</v>
      </c>
      <c r="D27" s="1316"/>
      <c r="E27" s="1317"/>
      <c r="F27" s="1317"/>
      <c r="G27" s="1317"/>
      <c r="H27" s="1410"/>
      <c r="I27" s="1410"/>
      <c r="J27" s="1410"/>
      <c r="K27" s="1317"/>
      <c r="L27" s="1317"/>
      <c r="M27" s="1083"/>
      <c r="N27" s="1084">
        <v>28.6</v>
      </c>
      <c r="O27" s="1324">
        <v>5.6</v>
      </c>
      <c r="P27" s="1087">
        <v>33.299999999999997</v>
      </c>
      <c r="Q27" s="1318">
        <v>-157.1</v>
      </c>
      <c r="R27" s="1318">
        <v>61.10000000000003</v>
      </c>
      <c r="S27" s="1318">
        <v>-33.400000000000006</v>
      </c>
      <c r="T27" s="1319">
        <v>-15.709999999999999</v>
      </c>
      <c r="U27" s="1319">
        <v>6.110000000000003</v>
      </c>
      <c r="V27" s="1409">
        <v>-3.3400000000000007</v>
      </c>
      <c r="W27" s="1320">
        <v>45.5</v>
      </c>
      <c r="X27" s="1320">
        <v>25</v>
      </c>
      <c r="Y27" s="1320">
        <v>66.7</v>
      </c>
      <c r="Z27" s="1320">
        <v>75.5</v>
      </c>
      <c r="AA27" s="1320">
        <v>78.599999999999994</v>
      </c>
      <c r="AB27" s="1320">
        <v>83</v>
      </c>
      <c r="AD27" s="1306">
        <v>50</v>
      </c>
      <c r="AE27" s="1306">
        <v>1986</v>
      </c>
      <c r="AF27" s="1321" t="s">
        <v>813</v>
      </c>
      <c r="AH27" s="1316">
        <v>1</v>
      </c>
      <c r="AI27" s="1316"/>
      <c r="AJ27" s="1316">
        <v>99.5</v>
      </c>
      <c r="AK27" s="1316">
        <v>159.5</v>
      </c>
      <c r="AL27" s="1316">
        <v>219.5</v>
      </c>
      <c r="AM27" s="1306">
        <v>139.5</v>
      </c>
      <c r="AN27" s="1306">
        <v>29.5</v>
      </c>
    </row>
    <row r="28" spans="1:40">
      <c r="C28" s="1316">
        <v>2</v>
      </c>
      <c r="D28" s="1316"/>
      <c r="E28" s="1317"/>
      <c r="F28" s="1317"/>
      <c r="G28" s="1317"/>
      <c r="H28" s="1410"/>
      <c r="I28" s="1410"/>
      <c r="J28" s="1410"/>
      <c r="K28" s="1317"/>
      <c r="L28" s="1317"/>
      <c r="M28" s="1083"/>
      <c r="N28" s="1084">
        <v>28.6</v>
      </c>
      <c r="O28" s="1324">
        <v>27.8</v>
      </c>
      <c r="P28" s="1087">
        <v>16.7</v>
      </c>
      <c r="Q28" s="1318">
        <v>-178.5</v>
      </c>
      <c r="R28" s="1318">
        <v>38.900000000000034</v>
      </c>
      <c r="S28" s="1318">
        <v>-66.7</v>
      </c>
      <c r="T28" s="1319">
        <v>-17.850000000000001</v>
      </c>
      <c r="U28" s="1319">
        <v>3.8900000000000032</v>
      </c>
      <c r="V28" s="1409">
        <v>-6.67</v>
      </c>
      <c r="W28" s="1320">
        <v>36.4</v>
      </c>
      <c r="X28" s="1320">
        <v>20</v>
      </c>
      <c r="Y28" s="1320">
        <v>66.7</v>
      </c>
      <c r="Z28" s="1320">
        <v>74.8</v>
      </c>
      <c r="AA28" s="1320">
        <v>78.400000000000006</v>
      </c>
      <c r="AB28" s="1320">
        <v>83.2</v>
      </c>
      <c r="AD28" s="1306">
        <v>50</v>
      </c>
      <c r="AH28" s="1316">
        <v>2</v>
      </c>
      <c r="AI28" s="1316"/>
      <c r="AJ28" s="1316">
        <v>99.5</v>
      </c>
      <c r="AK28" s="1316">
        <v>159.5</v>
      </c>
      <c r="AL28" s="1316">
        <v>219.5</v>
      </c>
      <c r="AM28" s="1306">
        <v>139.5</v>
      </c>
      <c r="AN28" s="1306">
        <v>29.5</v>
      </c>
    </row>
    <row r="29" spans="1:40">
      <c r="C29" s="1316">
        <v>3</v>
      </c>
      <c r="D29" s="1316"/>
      <c r="E29" s="1317"/>
      <c r="F29" s="1317"/>
      <c r="G29" s="1317"/>
      <c r="H29" s="1410"/>
      <c r="I29" s="1410"/>
      <c r="J29" s="1410"/>
      <c r="K29" s="1317"/>
      <c r="L29" s="1317"/>
      <c r="M29" s="1083"/>
      <c r="N29" s="1084">
        <v>57.1</v>
      </c>
      <c r="O29" s="1324">
        <v>38.9</v>
      </c>
      <c r="P29" s="1087">
        <v>55.6</v>
      </c>
      <c r="Q29" s="1318">
        <v>-171.4</v>
      </c>
      <c r="R29" s="1318">
        <v>27.800000000000033</v>
      </c>
      <c r="S29" s="1318">
        <v>-61.1</v>
      </c>
      <c r="T29" s="1319">
        <v>-17.14</v>
      </c>
      <c r="U29" s="1319">
        <v>2.7800000000000034</v>
      </c>
      <c r="V29" s="1409">
        <v>-6.11</v>
      </c>
      <c r="W29" s="1320">
        <v>27.3</v>
      </c>
      <c r="X29" s="1320">
        <v>30</v>
      </c>
      <c r="Y29" s="1320">
        <v>61.1</v>
      </c>
      <c r="Z29" s="1320">
        <v>74.599999999999994</v>
      </c>
      <c r="AA29" s="1320">
        <v>78</v>
      </c>
      <c r="AB29" s="1320">
        <v>82.9</v>
      </c>
      <c r="AD29" s="1306">
        <v>50</v>
      </c>
      <c r="AH29" s="1316">
        <v>3</v>
      </c>
      <c r="AI29" s="1316"/>
      <c r="AJ29" s="1316">
        <v>99.5</v>
      </c>
      <c r="AK29" s="1316">
        <v>159.5</v>
      </c>
      <c r="AL29" s="1316">
        <v>219.5</v>
      </c>
      <c r="AM29" s="1306">
        <v>139.5</v>
      </c>
      <c r="AN29" s="1306">
        <v>29.5</v>
      </c>
    </row>
    <row r="30" spans="1:40">
      <c r="C30" s="1316">
        <v>4</v>
      </c>
      <c r="D30" s="1316"/>
      <c r="E30" s="1317"/>
      <c r="F30" s="1317"/>
      <c r="G30" s="1317"/>
      <c r="H30" s="1410"/>
      <c r="I30" s="1410"/>
      <c r="J30" s="1410"/>
      <c r="K30" s="1317"/>
      <c r="L30" s="1317"/>
      <c r="M30" s="1083"/>
      <c r="N30" s="1084">
        <v>42.9</v>
      </c>
      <c r="O30" s="1324">
        <v>61.1</v>
      </c>
      <c r="P30" s="1087">
        <v>38.9</v>
      </c>
      <c r="Q30" s="1318">
        <v>-178.5</v>
      </c>
      <c r="R30" s="1318">
        <v>38.900000000000034</v>
      </c>
      <c r="S30" s="1318">
        <v>-72.2</v>
      </c>
      <c r="T30" s="1319">
        <v>-17.850000000000001</v>
      </c>
      <c r="U30" s="1319">
        <v>3.8900000000000032</v>
      </c>
      <c r="V30" s="1409">
        <v>-7.2200000000000006</v>
      </c>
      <c r="W30" s="1320">
        <v>36.4</v>
      </c>
      <c r="X30" s="1320">
        <v>50</v>
      </c>
      <c r="Y30" s="1320">
        <v>44.4</v>
      </c>
      <c r="Z30" s="1320">
        <v>74.099999999999994</v>
      </c>
      <c r="AA30" s="1320">
        <v>78.400000000000006</v>
      </c>
      <c r="AB30" s="1320">
        <v>81.5</v>
      </c>
      <c r="AD30" s="1306">
        <v>50</v>
      </c>
      <c r="AH30" s="1316">
        <v>4</v>
      </c>
      <c r="AI30" s="1316"/>
      <c r="AJ30" s="1316">
        <v>99.5</v>
      </c>
      <c r="AK30" s="1316">
        <v>159.5</v>
      </c>
      <c r="AL30" s="1316">
        <v>219.5</v>
      </c>
      <c r="AM30" s="1306">
        <v>139.5</v>
      </c>
      <c r="AN30" s="1306">
        <v>29.5</v>
      </c>
    </row>
    <row r="31" spans="1:40">
      <c r="C31" s="1316">
        <v>5</v>
      </c>
      <c r="D31" s="1316"/>
      <c r="E31" s="1317"/>
      <c r="F31" s="1317"/>
      <c r="G31" s="1317"/>
      <c r="H31" s="1410"/>
      <c r="I31" s="1410"/>
      <c r="J31" s="1410"/>
      <c r="K31" s="1317"/>
      <c r="L31" s="1317"/>
      <c r="M31" s="1083"/>
      <c r="N31" s="1084">
        <v>71.400000000000006</v>
      </c>
      <c r="O31" s="1324">
        <v>50</v>
      </c>
      <c r="P31" s="1087">
        <v>55.6</v>
      </c>
      <c r="Q31" s="1318">
        <v>-157.1</v>
      </c>
      <c r="R31" s="1318">
        <v>38.900000000000034</v>
      </c>
      <c r="S31" s="1318">
        <v>-66.599999999999994</v>
      </c>
      <c r="T31" s="1319">
        <v>-15.709999999999999</v>
      </c>
      <c r="U31" s="1319">
        <v>3.8900000000000032</v>
      </c>
      <c r="V31" s="1409">
        <v>-6.6599999999999993</v>
      </c>
      <c r="W31" s="1320">
        <v>27.3</v>
      </c>
      <c r="X31" s="1320">
        <v>50</v>
      </c>
      <c r="Y31" s="1320">
        <v>33.299999999999997</v>
      </c>
      <c r="Z31" s="1320">
        <v>73.099999999999994</v>
      </c>
      <c r="AA31" s="1320">
        <v>77.8</v>
      </c>
      <c r="AB31" s="1320">
        <v>82.1</v>
      </c>
      <c r="AD31" s="1306">
        <v>50</v>
      </c>
      <c r="AH31" s="1316">
        <v>5</v>
      </c>
      <c r="AI31" s="1316"/>
      <c r="AJ31" s="1316">
        <v>99.5</v>
      </c>
      <c r="AK31" s="1316">
        <v>159.5</v>
      </c>
      <c r="AL31" s="1316">
        <v>219.5</v>
      </c>
      <c r="AM31" s="1306">
        <v>139.5</v>
      </c>
      <c r="AN31" s="1306">
        <v>29.5</v>
      </c>
    </row>
    <row r="32" spans="1:40">
      <c r="C32" s="1316">
        <v>6</v>
      </c>
      <c r="D32" s="1316"/>
      <c r="E32" s="1317"/>
      <c r="F32" s="1317"/>
      <c r="G32" s="1317"/>
      <c r="H32" s="1410"/>
      <c r="I32" s="1410"/>
      <c r="J32" s="1410"/>
      <c r="K32" s="1317"/>
      <c r="L32" s="1317"/>
      <c r="M32" s="1083"/>
      <c r="N32" s="1084">
        <v>57.1</v>
      </c>
      <c r="O32" s="1324">
        <v>38.9</v>
      </c>
      <c r="P32" s="1087">
        <v>22.2</v>
      </c>
      <c r="Q32" s="1318">
        <v>-150</v>
      </c>
      <c r="R32" s="1318">
        <v>27.800000000000033</v>
      </c>
      <c r="S32" s="1318">
        <v>-94.399999999999991</v>
      </c>
      <c r="T32" s="1319">
        <v>-15</v>
      </c>
      <c r="U32" s="1319">
        <v>2.7800000000000034</v>
      </c>
      <c r="V32" s="1409">
        <v>-9.44</v>
      </c>
      <c r="W32" s="1320">
        <v>36.4</v>
      </c>
      <c r="X32" s="1320">
        <v>60</v>
      </c>
      <c r="Y32" s="1320">
        <v>33.299999999999997</v>
      </c>
      <c r="Z32" s="1320">
        <v>73.099999999999994</v>
      </c>
      <c r="AA32" s="1320">
        <v>77.8</v>
      </c>
      <c r="AB32" s="1320">
        <v>82.1</v>
      </c>
      <c r="AD32" s="1306">
        <v>50</v>
      </c>
      <c r="AH32" s="1316">
        <v>6</v>
      </c>
      <c r="AI32" s="1316"/>
      <c r="AJ32" s="1316">
        <v>99.5</v>
      </c>
      <c r="AK32" s="1316">
        <v>159.5</v>
      </c>
      <c r="AL32" s="1316">
        <v>219.5</v>
      </c>
      <c r="AM32" s="1306">
        <v>139.5</v>
      </c>
      <c r="AN32" s="1306">
        <v>29.5</v>
      </c>
    </row>
    <row r="33" spans="1:40">
      <c r="C33" s="1316">
        <v>7</v>
      </c>
      <c r="D33" s="1316"/>
      <c r="E33" s="1317"/>
      <c r="F33" s="1317"/>
      <c r="G33" s="1317"/>
      <c r="H33" s="1410"/>
      <c r="I33" s="1410"/>
      <c r="J33" s="1410"/>
      <c r="K33" s="1317"/>
      <c r="L33" s="1317"/>
      <c r="M33" s="1083"/>
      <c r="N33" s="1084">
        <v>57.1</v>
      </c>
      <c r="O33" s="1324">
        <v>72.2</v>
      </c>
      <c r="P33" s="1087">
        <v>44.4</v>
      </c>
      <c r="Q33" s="1318">
        <v>-142.9</v>
      </c>
      <c r="R33" s="1318">
        <v>50.000000000000036</v>
      </c>
      <c r="S33" s="1318">
        <v>-100</v>
      </c>
      <c r="T33" s="1319">
        <v>-14.290000000000001</v>
      </c>
      <c r="U33" s="1319">
        <v>5.0000000000000036</v>
      </c>
      <c r="V33" s="1409">
        <v>-10</v>
      </c>
      <c r="W33" s="1320">
        <v>45.5</v>
      </c>
      <c r="X33" s="1320">
        <v>45</v>
      </c>
      <c r="Y33" s="1320">
        <v>44.4</v>
      </c>
      <c r="Z33" s="1320">
        <v>72.7</v>
      </c>
      <c r="AA33" s="1320">
        <v>77.3</v>
      </c>
      <c r="AB33" s="1320">
        <v>81.599999999999994</v>
      </c>
      <c r="AD33" s="1306">
        <v>50</v>
      </c>
      <c r="AH33" s="1316">
        <v>7</v>
      </c>
      <c r="AI33" s="1316"/>
      <c r="AJ33" s="1316">
        <v>99.5</v>
      </c>
      <c r="AK33" s="1316">
        <v>159.5</v>
      </c>
      <c r="AL33" s="1316">
        <v>219.5</v>
      </c>
      <c r="AM33" s="1306">
        <v>139.5</v>
      </c>
      <c r="AN33" s="1306">
        <v>29.5</v>
      </c>
    </row>
    <row r="34" spans="1:40">
      <c r="C34" s="1316">
        <v>8</v>
      </c>
      <c r="D34" s="1316"/>
      <c r="E34" s="1317"/>
      <c r="F34" s="1317"/>
      <c r="G34" s="1317"/>
      <c r="H34" s="1410"/>
      <c r="I34" s="1410"/>
      <c r="J34" s="1410"/>
      <c r="K34" s="1317"/>
      <c r="L34" s="1317"/>
      <c r="M34" s="1083"/>
      <c r="N34" s="1084">
        <v>14.3</v>
      </c>
      <c r="O34" s="1324">
        <v>27.8</v>
      </c>
      <c r="P34" s="1087">
        <v>22.2</v>
      </c>
      <c r="Q34" s="1318">
        <v>-178.60000000000002</v>
      </c>
      <c r="R34" s="1318">
        <v>27.800000000000036</v>
      </c>
      <c r="S34" s="1318">
        <v>-127.8</v>
      </c>
      <c r="T34" s="1319">
        <v>-17.860000000000003</v>
      </c>
      <c r="U34" s="1319">
        <v>2.7800000000000038</v>
      </c>
      <c r="V34" s="1409">
        <v>-12.78</v>
      </c>
      <c r="W34" s="1320">
        <v>50</v>
      </c>
      <c r="X34" s="1320">
        <v>30</v>
      </c>
      <c r="Y34" s="1320">
        <v>38.9</v>
      </c>
      <c r="Z34" s="1320">
        <v>73.5</v>
      </c>
      <c r="AA34" s="1320">
        <v>76.900000000000006</v>
      </c>
      <c r="AB34" s="1320">
        <v>81.599999999999994</v>
      </c>
      <c r="AD34" s="1306">
        <v>50</v>
      </c>
      <c r="AH34" s="1316">
        <v>8</v>
      </c>
      <c r="AI34" s="1316"/>
      <c r="AJ34" s="1316">
        <v>99.5</v>
      </c>
      <c r="AK34" s="1316">
        <v>159.5</v>
      </c>
      <c r="AL34" s="1316">
        <v>219.5</v>
      </c>
      <c r="AM34" s="1306">
        <v>139.5</v>
      </c>
      <c r="AN34" s="1306">
        <v>29.5</v>
      </c>
    </row>
    <row r="35" spans="1:40">
      <c r="C35" s="1316">
        <v>9</v>
      </c>
      <c r="D35" s="1316"/>
      <c r="E35" s="1317"/>
      <c r="F35" s="1317"/>
      <c r="G35" s="1317"/>
      <c r="H35" s="1410"/>
      <c r="I35" s="1410"/>
      <c r="J35" s="1410"/>
      <c r="K35" s="1317"/>
      <c r="L35" s="1317"/>
      <c r="M35" s="1083"/>
      <c r="N35" s="1084">
        <v>28.6</v>
      </c>
      <c r="O35" s="1324">
        <v>55.6</v>
      </c>
      <c r="P35" s="1087">
        <v>11.1</v>
      </c>
      <c r="Q35" s="1318">
        <v>-200.00000000000003</v>
      </c>
      <c r="R35" s="1318">
        <v>33.400000000000034</v>
      </c>
      <c r="S35" s="1318">
        <v>-166.7</v>
      </c>
      <c r="T35" s="1319">
        <v>-20.000000000000004</v>
      </c>
      <c r="U35" s="1319">
        <v>3.3400000000000034</v>
      </c>
      <c r="V35" s="1409">
        <v>-16.669999999999998</v>
      </c>
      <c r="W35" s="1320">
        <v>72.7</v>
      </c>
      <c r="X35" s="1320">
        <v>80</v>
      </c>
      <c r="Y35" s="1320">
        <v>50</v>
      </c>
      <c r="Z35" s="1320">
        <v>73.3</v>
      </c>
      <c r="AA35" s="1320">
        <v>78.3</v>
      </c>
      <c r="AB35" s="1320">
        <v>81.8</v>
      </c>
      <c r="AD35" s="1306">
        <v>50</v>
      </c>
      <c r="AH35" s="1316">
        <v>9</v>
      </c>
      <c r="AI35" s="1316"/>
      <c r="AJ35" s="1316">
        <v>99.5</v>
      </c>
      <c r="AK35" s="1316">
        <v>159.5</v>
      </c>
      <c r="AL35" s="1316">
        <v>219.5</v>
      </c>
      <c r="AM35" s="1306">
        <v>139.5</v>
      </c>
      <c r="AN35" s="1306">
        <v>29.5</v>
      </c>
    </row>
    <row r="36" spans="1:40">
      <c r="C36" s="1316">
        <v>10</v>
      </c>
      <c r="D36" s="1316"/>
      <c r="E36" s="1317"/>
      <c r="F36" s="1317"/>
      <c r="G36" s="1317"/>
      <c r="H36" s="1410"/>
      <c r="I36" s="1410"/>
      <c r="J36" s="1410"/>
      <c r="K36" s="1317"/>
      <c r="L36" s="1317"/>
      <c r="M36" s="1083"/>
      <c r="N36" s="1084">
        <v>35.700000000000003</v>
      </c>
      <c r="O36" s="1324">
        <v>33.299999999999997</v>
      </c>
      <c r="P36" s="1087">
        <v>11.1</v>
      </c>
      <c r="Q36" s="1318">
        <v>-214.3</v>
      </c>
      <c r="R36" s="1318">
        <v>16.700000000000031</v>
      </c>
      <c r="S36" s="1318">
        <v>-205.6</v>
      </c>
      <c r="T36" s="1319">
        <v>-21.43</v>
      </c>
      <c r="U36" s="1319">
        <v>1.670000000000003</v>
      </c>
      <c r="V36" s="1409">
        <v>-20.56</v>
      </c>
      <c r="W36" s="1320">
        <v>63.6</v>
      </c>
      <c r="X36" s="1320">
        <v>55</v>
      </c>
      <c r="Y36" s="1320">
        <v>66.7</v>
      </c>
      <c r="Z36" s="1320">
        <v>73</v>
      </c>
      <c r="AA36" s="1320">
        <v>77.7</v>
      </c>
      <c r="AB36" s="1320">
        <v>81.900000000000006</v>
      </c>
      <c r="AD36" s="1306">
        <v>50</v>
      </c>
      <c r="AH36" s="1316">
        <v>10</v>
      </c>
      <c r="AI36" s="1316"/>
      <c r="AJ36" s="1316">
        <v>99.5</v>
      </c>
      <c r="AK36" s="1316">
        <v>159.5</v>
      </c>
      <c r="AL36" s="1316">
        <v>219.5</v>
      </c>
      <c r="AM36" s="1306">
        <v>139.5</v>
      </c>
      <c r="AN36" s="1306">
        <v>29.5</v>
      </c>
    </row>
    <row r="37" spans="1:40">
      <c r="C37" s="1316">
        <v>11</v>
      </c>
      <c r="D37" s="1308" t="s">
        <v>28</v>
      </c>
      <c r="E37" s="1317"/>
      <c r="F37" s="1317"/>
      <c r="G37" s="1317"/>
      <c r="H37" s="1410"/>
      <c r="I37" s="1410"/>
      <c r="J37" s="1410"/>
      <c r="K37" s="1317"/>
      <c r="L37" s="1317"/>
      <c r="M37" s="1083"/>
      <c r="N37" s="1084">
        <v>71.400000000000006</v>
      </c>
      <c r="O37" s="1324">
        <v>27.8</v>
      </c>
      <c r="P37" s="1087">
        <v>33.299999999999997</v>
      </c>
      <c r="Q37" s="1318">
        <v>-192.9</v>
      </c>
      <c r="R37" s="1318">
        <v>-5.499999999999968</v>
      </c>
      <c r="S37" s="1318">
        <v>-222.3</v>
      </c>
      <c r="T37" s="1319">
        <v>-19.29</v>
      </c>
      <c r="U37" s="1319">
        <v>-0.54999999999999682</v>
      </c>
      <c r="V37" s="1409">
        <v>-22.23</v>
      </c>
      <c r="W37" s="1320">
        <v>36.4</v>
      </c>
      <c r="X37" s="1320">
        <v>55</v>
      </c>
      <c r="Y37" s="1320">
        <v>61.1</v>
      </c>
      <c r="Z37" s="1320">
        <v>72.900000000000006</v>
      </c>
      <c r="AA37" s="1320">
        <v>77.099999999999994</v>
      </c>
      <c r="AB37" s="1320">
        <v>81.3</v>
      </c>
      <c r="AD37" s="1306">
        <v>50</v>
      </c>
      <c r="AH37" s="1316">
        <v>11</v>
      </c>
      <c r="AI37" s="1308" t="s">
        <v>814</v>
      </c>
      <c r="AJ37" s="1316">
        <v>99.5</v>
      </c>
      <c r="AK37" s="1316">
        <v>159.5</v>
      </c>
      <c r="AL37" s="1316">
        <v>219.5</v>
      </c>
      <c r="AM37" s="1306">
        <v>139.5</v>
      </c>
      <c r="AN37" s="1306">
        <v>29.5</v>
      </c>
    </row>
    <row r="38" spans="1:40">
      <c r="C38" s="1316">
        <v>12</v>
      </c>
      <c r="D38" s="1316"/>
      <c r="E38" s="1317"/>
      <c r="F38" s="1317"/>
      <c r="G38" s="1317"/>
      <c r="H38" s="1410"/>
      <c r="I38" s="1410"/>
      <c r="J38" s="1410"/>
      <c r="K38" s="1317"/>
      <c r="L38" s="1317"/>
      <c r="M38" s="1083"/>
      <c r="N38" s="1084">
        <v>57.1</v>
      </c>
      <c r="O38" s="1324">
        <v>22.2</v>
      </c>
      <c r="P38" s="1087">
        <v>22.2</v>
      </c>
      <c r="Q38" s="1318">
        <v>-185.8</v>
      </c>
      <c r="R38" s="1318">
        <v>-33.299999999999969</v>
      </c>
      <c r="S38" s="1318">
        <v>-250.10000000000002</v>
      </c>
      <c r="T38" s="1319">
        <v>-18.580000000000002</v>
      </c>
      <c r="U38" s="1319">
        <v>-3.329999999999997</v>
      </c>
      <c r="V38" s="1409">
        <v>-25.01</v>
      </c>
      <c r="W38" s="1320">
        <v>72.7</v>
      </c>
      <c r="X38" s="1320">
        <v>30</v>
      </c>
      <c r="Y38" s="1320">
        <v>33.299999999999997</v>
      </c>
      <c r="Z38" s="1320">
        <v>74.099999999999994</v>
      </c>
      <c r="AA38" s="1320">
        <v>78</v>
      </c>
      <c r="AB38" s="1320">
        <v>81.3</v>
      </c>
      <c r="AD38" s="1306">
        <v>50</v>
      </c>
      <c r="AH38" s="1316">
        <v>12</v>
      </c>
      <c r="AI38" s="1316"/>
      <c r="AJ38" s="1316"/>
      <c r="AK38" s="1316"/>
      <c r="AL38" s="1316"/>
    </row>
    <row r="39" spans="1:40" ht="27">
      <c r="A39" s="1306">
        <v>1987</v>
      </c>
      <c r="B39" s="1307">
        <v>62</v>
      </c>
      <c r="C39" s="1316">
        <v>1</v>
      </c>
      <c r="D39" s="1316"/>
      <c r="E39" s="1317"/>
      <c r="F39" s="1317"/>
      <c r="G39" s="1317"/>
      <c r="H39" s="1410"/>
      <c r="I39" s="1410"/>
      <c r="J39" s="1410"/>
      <c r="K39" s="1317"/>
      <c r="L39" s="1317"/>
      <c r="M39" s="1083"/>
      <c r="N39" s="1084">
        <v>85.7</v>
      </c>
      <c r="O39" s="1324">
        <v>27.8</v>
      </c>
      <c r="P39" s="1087">
        <v>33.299999999999997</v>
      </c>
      <c r="Q39" s="1318">
        <v>-150.10000000000002</v>
      </c>
      <c r="R39" s="1318">
        <v>-55.499999999999972</v>
      </c>
      <c r="S39" s="1318">
        <v>-266.8</v>
      </c>
      <c r="T39" s="1319">
        <v>-15.010000000000002</v>
      </c>
      <c r="U39" s="1319">
        <v>-5.5499999999999972</v>
      </c>
      <c r="V39" s="1409">
        <v>-26.68</v>
      </c>
      <c r="W39" s="1320">
        <v>77.3</v>
      </c>
      <c r="X39" s="1320">
        <v>65</v>
      </c>
      <c r="Y39" s="1320">
        <v>55.6</v>
      </c>
      <c r="Z39" s="1320">
        <v>75</v>
      </c>
      <c r="AA39" s="1320">
        <v>78.400000000000006</v>
      </c>
      <c r="AB39" s="1320">
        <v>81.2</v>
      </c>
      <c r="AD39" s="1306">
        <v>50</v>
      </c>
      <c r="AE39" s="1306">
        <v>1987</v>
      </c>
      <c r="AF39" s="1321" t="s">
        <v>815</v>
      </c>
      <c r="AH39" s="1316">
        <v>1</v>
      </c>
      <c r="AI39" s="1316"/>
      <c r="AJ39" s="1316"/>
      <c r="AK39" s="1316"/>
      <c r="AL39" s="1316"/>
    </row>
    <row r="40" spans="1:40">
      <c r="C40" s="1316">
        <v>2</v>
      </c>
      <c r="D40" s="1316"/>
      <c r="E40" s="1317"/>
      <c r="F40" s="1317"/>
      <c r="G40" s="1317"/>
      <c r="H40" s="1410"/>
      <c r="I40" s="1410"/>
      <c r="J40" s="1410"/>
      <c r="K40" s="1317"/>
      <c r="L40" s="1317"/>
      <c r="M40" s="1083"/>
      <c r="N40" s="1084">
        <v>85.7</v>
      </c>
      <c r="O40" s="1324">
        <v>83.3</v>
      </c>
      <c r="P40" s="1087">
        <v>33.299999999999997</v>
      </c>
      <c r="Q40" s="1318">
        <v>-114.40000000000002</v>
      </c>
      <c r="R40" s="1318">
        <v>-22.199999999999974</v>
      </c>
      <c r="S40" s="1318">
        <v>-283.5</v>
      </c>
      <c r="T40" s="1319">
        <v>-11.440000000000001</v>
      </c>
      <c r="U40" s="1319">
        <v>-2.2199999999999975</v>
      </c>
      <c r="V40" s="1409">
        <v>-28.35</v>
      </c>
      <c r="W40" s="1320">
        <v>81.8</v>
      </c>
      <c r="X40" s="1320">
        <v>100</v>
      </c>
      <c r="Y40" s="1320">
        <v>61.1</v>
      </c>
      <c r="Z40" s="1320">
        <v>76</v>
      </c>
      <c r="AA40" s="1320">
        <v>78.599999999999994</v>
      </c>
      <c r="AB40" s="1320">
        <v>81.400000000000006</v>
      </c>
      <c r="AD40" s="1306">
        <v>50</v>
      </c>
      <c r="AH40" s="1316">
        <v>2</v>
      </c>
      <c r="AI40" s="1316"/>
      <c r="AJ40" s="1316"/>
      <c r="AK40" s="1316"/>
      <c r="AL40" s="1316"/>
    </row>
    <row r="41" spans="1:40">
      <c r="C41" s="1316">
        <v>3</v>
      </c>
      <c r="D41" s="1316"/>
      <c r="E41" s="1317"/>
      <c r="F41" s="1317"/>
      <c r="G41" s="1317"/>
      <c r="H41" s="1410"/>
      <c r="I41" s="1410"/>
      <c r="J41" s="1410"/>
      <c r="K41" s="1317"/>
      <c r="L41" s="1317"/>
      <c r="M41" s="1083"/>
      <c r="N41" s="1084">
        <v>100</v>
      </c>
      <c r="O41" s="1324">
        <v>83.3</v>
      </c>
      <c r="P41" s="1087">
        <v>44.4</v>
      </c>
      <c r="Q41" s="1318">
        <v>-64.40000000000002</v>
      </c>
      <c r="R41" s="1318">
        <v>11.100000000000023</v>
      </c>
      <c r="S41" s="1318">
        <v>-289.10000000000002</v>
      </c>
      <c r="T41" s="1319">
        <v>-6.4400000000000022</v>
      </c>
      <c r="U41" s="1319">
        <v>1.1100000000000023</v>
      </c>
      <c r="V41" s="1409">
        <v>-28.910000000000004</v>
      </c>
      <c r="W41" s="1320">
        <v>81.8</v>
      </c>
      <c r="X41" s="1320">
        <v>100</v>
      </c>
      <c r="Y41" s="1320">
        <v>66.7</v>
      </c>
      <c r="Z41" s="1320">
        <v>77.5</v>
      </c>
      <c r="AA41" s="1320">
        <v>79.400000000000006</v>
      </c>
      <c r="AB41" s="1320">
        <v>82</v>
      </c>
      <c r="AD41" s="1306">
        <v>50</v>
      </c>
      <c r="AH41" s="1316">
        <v>3</v>
      </c>
      <c r="AI41" s="1316"/>
      <c r="AJ41" s="1316"/>
      <c r="AK41" s="1316"/>
      <c r="AL41" s="1316"/>
    </row>
    <row r="42" spans="1:40">
      <c r="C42" s="1316">
        <v>4</v>
      </c>
      <c r="D42" s="1316"/>
      <c r="E42" s="1317"/>
      <c r="F42" s="1317"/>
      <c r="G42" s="1317"/>
      <c r="H42" s="1410"/>
      <c r="I42" s="1410"/>
      <c r="J42" s="1410"/>
      <c r="K42" s="1317"/>
      <c r="L42" s="1317"/>
      <c r="M42" s="1083"/>
      <c r="N42" s="1084">
        <v>85.7</v>
      </c>
      <c r="O42" s="1324">
        <v>83.3</v>
      </c>
      <c r="P42" s="1087">
        <v>22.2</v>
      </c>
      <c r="Q42" s="1318">
        <v>-28.700000000000017</v>
      </c>
      <c r="R42" s="1318">
        <v>44.40000000000002</v>
      </c>
      <c r="S42" s="1318">
        <v>-316.90000000000003</v>
      </c>
      <c r="T42" s="1319">
        <v>-2.8700000000000019</v>
      </c>
      <c r="U42" s="1319">
        <v>4.4400000000000022</v>
      </c>
      <c r="V42" s="1409">
        <v>-31.690000000000005</v>
      </c>
      <c r="W42" s="1320">
        <v>72.7</v>
      </c>
      <c r="X42" s="1320">
        <v>70</v>
      </c>
      <c r="Y42" s="1320">
        <v>77.8</v>
      </c>
      <c r="Z42" s="1320">
        <v>78.5</v>
      </c>
      <c r="AA42" s="1320">
        <v>79.400000000000006</v>
      </c>
      <c r="AB42" s="1320">
        <v>82.2</v>
      </c>
      <c r="AD42" s="1306">
        <v>50</v>
      </c>
      <c r="AH42" s="1316">
        <v>4</v>
      </c>
      <c r="AI42" s="1316"/>
      <c r="AJ42" s="1316"/>
      <c r="AK42" s="1316"/>
      <c r="AL42" s="1316"/>
    </row>
    <row r="43" spans="1:40">
      <c r="C43" s="1316">
        <v>5</v>
      </c>
      <c r="D43" s="1316"/>
      <c r="E43" s="1317"/>
      <c r="F43" s="1317"/>
      <c r="G43" s="1317"/>
      <c r="H43" s="1410"/>
      <c r="I43" s="1410"/>
      <c r="J43" s="1410"/>
      <c r="K43" s="1317"/>
      <c r="L43" s="1317"/>
      <c r="M43" s="1083"/>
      <c r="N43" s="1084">
        <v>71.400000000000006</v>
      </c>
      <c r="O43" s="1324">
        <v>55.6</v>
      </c>
      <c r="P43" s="1087">
        <v>22.2</v>
      </c>
      <c r="Q43" s="1318">
        <v>-7.3000000000000114</v>
      </c>
      <c r="R43" s="1318">
        <v>50.000000000000021</v>
      </c>
      <c r="S43" s="1318">
        <v>-344.70000000000005</v>
      </c>
      <c r="T43" s="1319">
        <v>-0.73000000000000109</v>
      </c>
      <c r="U43" s="1319">
        <v>5.0000000000000018</v>
      </c>
      <c r="V43" s="1409">
        <v>-34.470000000000006</v>
      </c>
      <c r="W43" s="1320">
        <v>90.9</v>
      </c>
      <c r="X43" s="1320">
        <v>60</v>
      </c>
      <c r="Y43" s="1320">
        <v>55.6</v>
      </c>
      <c r="Z43" s="1320">
        <v>80.599999999999994</v>
      </c>
      <c r="AA43" s="1320">
        <v>79.599999999999994</v>
      </c>
      <c r="AB43" s="1320">
        <v>81.599999999999994</v>
      </c>
      <c r="AD43" s="1306">
        <v>50</v>
      </c>
      <c r="AH43" s="1316">
        <v>5</v>
      </c>
      <c r="AI43" s="1316"/>
      <c r="AJ43" s="1316"/>
      <c r="AK43" s="1316"/>
      <c r="AL43" s="1316"/>
    </row>
    <row r="44" spans="1:40">
      <c r="C44" s="1316">
        <v>6</v>
      </c>
      <c r="D44" s="1316"/>
      <c r="E44" s="1317"/>
      <c r="F44" s="1317"/>
      <c r="G44" s="1317"/>
      <c r="H44" s="1410"/>
      <c r="I44" s="1410"/>
      <c r="J44" s="1410"/>
      <c r="K44" s="1317"/>
      <c r="L44" s="1317"/>
      <c r="M44" s="1083"/>
      <c r="N44" s="1084">
        <v>100</v>
      </c>
      <c r="O44" s="1324">
        <v>61.1</v>
      </c>
      <c r="P44" s="1087">
        <v>44.4</v>
      </c>
      <c r="Q44" s="1318">
        <v>42.699999999999989</v>
      </c>
      <c r="R44" s="1318">
        <v>61.100000000000023</v>
      </c>
      <c r="S44" s="1318">
        <v>-350.30000000000007</v>
      </c>
      <c r="T44" s="1319">
        <v>4.2699999999999987</v>
      </c>
      <c r="U44" s="1319">
        <v>6.1100000000000021</v>
      </c>
      <c r="V44" s="1409">
        <v>-35.030000000000008</v>
      </c>
      <c r="W44" s="1320">
        <v>100</v>
      </c>
      <c r="X44" s="1320">
        <v>80</v>
      </c>
      <c r="Y44" s="1320">
        <v>61.1</v>
      </c>
      <c r="Z44" s="1320">
        <v>82.4</v>
      </c>
      <c r="AA44" s="1320">
        <v>81.099999999999994</v>
      </c>
      <c r="AB44" s="1320">
        <v>82.4</v>
      </c>
      <c r="AD44" s="1306">
        <v>50</v>
      </c>
      <c r="AH44" s="1316">
        <v>6</v>
      </c>
      <c r="AI44" s="1316"/>
      <c r="AJ44" s="1316"/>
      <c r="AK44" s="1316"/>
      <c r="AL44" s="1316"/>
    </row>
    <row r="45" spans="1:40">
      <c r="C45" s="1316">
        <v>7</v>
      </c>
      <c r="D45" s="1316"/>
      <c r="E45" s="1317"/>
      <c r="F45" s="1317"/>
      <c r="G45" s="1317"/>
      <c r="H45" s="1410"/>
      <c r="I45" s="1410"/>
      <c r="J45" s="1410"/>
      <c r="K45" s="1317"/>
      <c r="L45" s="1317"/>
      <c r="M45" s="1083"/>
      <c r="N45" s="1084">
        <v>71.400000000000006</v>
      </c>
      <c r="O45" s="1324">
        <v>72.2</v>
      </c>
      <c r="P45" s="1087">
        <v>44.4</v>
      </c>
      <c r="Q45" s="1318">
        <v>64.099999999999994</v>
      </c>
      <c r="R45" s="1318">
        <v>83.300000000000026</v>
      </c>
      <c r="S45" s="1318">
        <v>-355.90000000000009</v>
      </c>
      <c r="T45" s="1319">
        <v>6.4099999999999993</v>
      </c>
      <c r="U45" s="1319">
        <v>8.3300000000000018</v>
      </c>
      <c r="V45" s="1409">
        <v>-35.590000000000011</v>
      </c>
      <c r="W45" s="1320">
        <v>81.8</v>
      </c>
      <c r="X45" s="1320">
        <v>90</v>
      </c>
      <c r="Y45" s="1320">
        <v>55.6</v>
      </c>
      <c r="Z45" s="1320">
        <v>83.3</v>
      </c>
      <c r="AA45" s="1320">
        <v>82</v>
      </c>
      <c r="AB45" s="1320">
        <v>83.2</v>
      </c>
      <c r="AD45" s="1306">
        <v>50</v>
      </c>
      <c r="AH45" s="1316">
        <v>7</v>
      </c>
      <c r="AI45" s="1316"/>
      <c r="AJ45" s="1316"/>
      <c r="AK45" s="1316"/>
      <c r="AL45" s="1316"/>
    </row>
    <row r="46" spans="1:40">
      <c r="C46" s="1316">
        <v>8</v>
      </c>
      <c r="D46" s="1316"/>
      <c r="E46" s="1317"/>
      <c r="F46" s="1317"/>
      <c r="G46" s="1317"/>
      <c r="H46" s="1410"/>
      <c r="I46" s="1410"/>
      <c r="J46" s="1410"/>
      <c r="K46" s="1317"/>
      <c r="L46" s="1317"/>
      <c r="M46" s="1083"/>
      <c r="N46" s="1084">
        <v>78.599999999999994</v>
      </c>
      <c r="O46" s="1324">
        <v>50</v>
      </c>
      <c r="P46" s="1087">
        <v>55.6</v>
      </c>
      <c r="Q46" s="1318">
        <v>92.699999999999989</v>
      </c>
      <c r="R46" s="1318">
        <v>83.300000000000026</v>
      </c>
      <c r="S46" s="1318">
        <v>-350.30000000000007</v>
      </c>
      <c r="T46" s="1319">
        <v>9.27</v>
      </c>
      <c r="U46" s="1319">
        <v>8.3300000000000018</v>
      </c>
      <c r="V46" s="1409">
        <v>-35.030000000000008</v>
      </c>
      <c r="W46" s="1320">
        <v>81.8</v>
      </c>
      <c r="X46" s="1320">
        <v>90</v>
      </c>
      <c r="Y46" s="1320">
        <v>61.1</v>
      </c>
      <c r="Z46" s="1320">
        <v>85.3</v>
      </c>
      <c r="AA46" s="1320">
        <v>82.6</v>
      </c>
      <c r="AB46" s="1320">
        <v>84</v>
      </c>
      <c r="AD46" s="1306">
        <v>50</v>
      </c>
      <c r="AH46" s="1316">
        <v>8</v>
      </c>
      <c r="AI46" s="1316"/>
      <c r="AJ46" s="1316"/>
      <c r="AK46" s="1316"/>
      <c r="AL46" s="1316"/>
    </row>
    <row r="47" spans="1:40">
      <c r="C47" s="1316">
        <v>9</v>
      </c>
      <c r="D47" s="1316"/>
      <c r="E47" s="1317"/>
      <c r="F47" s="1317"/>
      <c r="G47" s="1317"/>
      <c r="H47" s="1410"/>
      <c r="I47" s="1410"/>
      <c r="J47" s="1410"/>
      <c r="K47" s="1317"/>
      <c r="L47" s="1317"/>
      <c r="M47" s="1083"/>
      <c r="N47" s="1084">
        <v>92.9</v>
      </c>
      <c r="O47" s="1324">
        <v>72.2</v>
      </c>
      <c r="P47" s="1087">
        <v>44.4</v>
      </c>
      <c r="Q47" s="1318">
        <v>135.6</v>
      </c>
      <c r="R47" s="1318">
        <v>105.50000000000003</v>
      </c>
      <c r="S47" s="1318">
        <v>-355.90000000000009</v>
      </c>
      <c r="T47" s="1319">
        <v>13.559999999999999</v>
      </c>
      <c r="U47" s="1319">
        <v>10.550000000000002</v>
      </c>
      <c r="V47" s="1409">
        <v>-35.590000000000011</v>
      </c>
      <c r="W47" s="1320">
        <v>81.8</v>
      </c>
      <c r="X47" s="1320">
        <v>95</v>
      </c>
      <c r="Y47" s="1320">
        <v>77.8</v>
      </c>
      <c r="Z47" s="1320">
        <v>86.3</v>
      </c>
      <c r="AA47" s="1320">
        <v>83.9</v>
      </c>
      <c r="AB47" s="1320">
        <v>84.3</v>
      </c>
      <c r="AD47" s="1306">
        <v>50</v>
      </c>
      <c r="AH47" s="1316">
        <v>9</v>
      </c>
      <c r="AI47" s="1316"/>
      <c r="AJ47" s="1316"/>
      <c r="AK47" s="1316"/>
      <c r="AL47" s="1316"/>
    </row>
    <row r="48" spans="1:40">
      <c r="C48" s="1316">
        <v>10</v>
      </c>
      <c r="D48" s="1316"/>
      <c r="E48" s="1317"/>
      <c r="F48" s="1317"/>
      <c r="G48" s="1317"/>
      <c r="H48" s="1410"/>
      <c r="I48" s="1410"/>
      <c r="J48" s="1410"/>
      <c r="K48" s="1317"/>
      <c r="L48" s="1317"/>
      <c r="M48" s="1083"/>
      <c r="N48" s="1084">
        <v>85.7</v>
      </c>
      <c r="O48" s="1324">
        <v>83.3</v>
      </c>
      <c r="P48" s="1087">
        <v>55.6</v>
      </c>
      <c r="Q48" s="1318">
        <v>171.3</v>
      </c>
      <c r="R48" s="1318">
        <v>138.80000000000001</v>
      </c>
      <c r="S48" s="1318">
        <v>-350.30000000000007</v>
      </c>
      <c r="T48" s="1319">
        <v>17.130000000000003</v>
      </c>
      <c r="U48" s="1319">
        <v>13.88</v>
      </c>
      <c r="V48" s="1409">
        <v>-35.030000000000008</v>
      </c>
      <c r="W48" s="1320">
        <v>90.9</v>
      </c>
      <c r="X48" s="1320">
        <v>95</v>
      </c>
      <c r="Y48" s="1320">
        <v>72.2</v>
      </c>
      <c r="Z48" s="1320">
        <v>87.5</v>
      </c>
      <c r="AA48" s="1320">
        <v>85</v>
      </c>
      <c r="AB48" s="1320">
        <v>84.8</v>
      </c>
      <c r="AD48" s="1306">
        <v>50</v>
      </c>
      <c r="AH48" s="1316">
        <v>10</v>
      </c>
      <c r="AI48" s="1316"/>
      <c r="AJ48" s="1316"/>
      <c r="AK48" s="1316"/>
      <c r="AL48" s="1316"/>
    </row>
    <row r="49" spans="1:38">
      <c r="C49" s="1316">
        <v>11</v>
      </c>
      <c r="D49" s="1316"/>
      <c r="E49" s="1317"/>
      <c r="F49" s="1317"/>
      <c r="G49" s="1317"/>
      <c r="H49" s="1410"/>
      <c r="I49" s="1410"/>
      <c r="J49" s="1410"/>
      <c r="K49" s="1317"/>
      <c r="L49" s="1317"/>
      <c r="M49" s="1083"/>
      <c r="N49" s="1084">
        <v>71.400000000000006</v>
      </c>
      <c r="O49" s="1324">
        <v>94.4</v>
      </c>
      <c r="P49" s="1087">
        <v>61.1</v>
      </c>
      <c r="Q49" s="1318">
        <v>192.70000000000002</v>
      </c>
      <c r="R49" s="1318">
        <v>183.20000000000002</v>
      </c>
      <c r="S49" s="1318">
        <v>-339.20000000000005</v>
      </c>
      <c r="T49" s="1319">
        <v>19.270000000000003</v>
      </c>
      <c r="U49" s="1319">
        <v>18.32</v>
      </c>
      <c r="V49" s="1409">
        <v>-33.92</v>
      </c>
      <c r="W49" s="1320">
        <v>72.7</v>
      </c>
      <c r="X49" s="1320">
        <v>90</v>
      </c>
      <c r="Y49" s="1320">
        <v>72.2</v>
      </c>
      <c r="Z49" s="1320">
        <v>88.3</v>
      </c>
      <c r="AA49" s="1320">
        <v>85.7</v>
      </c>
      <c r="AB49" s="1320">
        <v>85.2</v>
      </c>
      <c r="AD49" s="1306">
        <v>50</v>
      </c>
      <c r="AH49" s="1316">
        <v>11</v>
      </c>
      <c r="AI49" s="1316"/>
      <c r="AJ49" s="1316"/>
      <c r="AK49" s="1316"/>
      <c r="AL49" s="1316"/>
    </row>
    <row r="50" spans="1:38">
      <c r="C50" s="1316">
        <v>12</v>
      </c>
      <c r="D50" s="1316"/>
      <c r="E50" s="1317"/>
      <c r="F50" s="1317"/>
      <c r="G50" s="1317"/>
      <c r="H50" s="1410"/>
      <c r="I50" s="1410"/>
      <c r="J50" s="1410"/>
      <c r="K50" s="1317"/>
      <c r="L50" s="1317"/>
      <c r="M50" s="1083"/>
      <c r="N50" s="1084">
        <v>64.3</v>
      </c>
      <c r="O50" s="1324">
        <v>72.2</v>
      </c>
      <c r="P50" s="1087">
        <v>44.4</v>
      </c>
      <c r="Q50" s="1318">
        <v>207</v>
      </c>
      <c r="R50" s="1318">
        <v>205.40000000000003</v>
      </c>
      <c r="S50" s="1318">
        <v>-344.80000000000007</v>
      </c>
      <c r="T50" s="1319">
        <v>20.7</v>
      </c>
      <c r="U50" s="1319">
        <v>20.540000000000003</v>
      </c>
      <c r="V50" s="1409">
        <v>-34.480000000000004</v>
      </c>
      <c r="W50" s="1320">
        <v>72.7</v>
      </c>
      <c r="X50" s="1320">
        <v>80</v>
      </c>
      <c r="Y50" s="1320">
        <v>94.4</v>
      </c>
      <c r="Z50" s="1320">
        <v>87.8</v>
      </c>
      <c r="AA50" s="1320">
        <v>86.5</v>
      </c>
      <c r="AB50" s="1320">
        <v>86.1</v>
      </c>
      <c r="AD50" s="1306">
        <v>50</v>
      </c>
      <c r="AH50" s="1316">
        <v>12</v>
      </c>
      <c r="AI50" s="1316"/>
      <c r="AJ50" s="1316"/>
      <c r="AK50" s="1316"/>
      <c r="AL50" s="1316"/>
    </row>
    <row r="51" spans="1:38" ht="27">
      <c r="A51" s="1306">
        <v>1988</v>
      </c>
      <c r="B51" s="1307">
        <v>63</v>
      </c>
      <c r="C51" s="1316">
        <v>1</v>
      </c>
      <c r="D51" s="1316"/>
      <c r="E51" s="1317"/>
      <c r="F51" s="1317"/>
      <c r="G51" s="1317"/>
      <c r="H51" s="1410"/>
      <c r="I51" s="1410"/>
      <c r="J51" s="1410"/>
      <c r="K51" s="1317"/>
      <c r="L51" s="1317"/>
      <c r="M51" s="1083"/>
      <c r="N51" s="1084">
        <v>71.400000000000006</v>
      </c>
      <c r="O51" s="1324">
        <v>72.2</v>
      </c>
      <c r="P51" s="1087">
        <v>44.4</v>
      </c>
      <c r="Q51" s="1318">
        <v>228.4</v>
      </c>
      <c r="R51" s="1318">
        <v>227.60000000000002</v>
      </c>
      <c r="S51" s="1318">
        <v>-350.40000000000009</v>
      </c>
      <c r="T51" s="1319">
        <v>22.84</v>
      </c>
      <c r="U51" s="1319">
        <v>22.76</v>
      </c>
      <c r="V51" s="1409">
        <v>-35.040000000000006</v>
      </c>
      <c r="W51" s="1320">
        <v>72.7</v>
      </c>
      <c r="X51" s="1320">
        <v>85</v>
      </c>
      <c r="Y51" s="1320">
        <v>77.8</v>
      </c>
      <c r="Z51" s="1320">
        <v>89</v>
      </c>
      <c r="AA51" s="1320">
        <v>87.2</v>
      </c>
      <c r="AB51" s="1320">
        <v>86.4</v>
      </c>
      <c r="AD51" s="1306">
        <v>50</v>
      </c>
      <c r="AE51" s="1306">
        <v>1988</v>
      </c>
      <c r="AF51" s="1321" t="s">
        <v>816</v>
      </c>
      <c r="AH51" s="1316">
        <v>1</v>
      </c>
      <c r="AI51" s="1316"/>
      <c r="AJ51" s="1316"/>
      <c r="AK51" s="1316"/>
      <c r="AL51" s="1316"/>
    </row>
    <row r="52" spans="1:38">
      <c r="C52" s="1316">
        <v>2</v>
      </c>
      <c r="D52" s="1316"/>
      <c r="E52" s="1317"/>
      <c r="F52" s="1317"/>
      <c r="G52" s="1317"/>
      <c r="H52" s="1410"/>
      <c r="I52" s="1410"/>
      <c r="J52" s="1410"/>
      <c r="K52" s="1317"/>
      <c r="L52" s="1317"/>
      <c r="M52" s="1083"/>
      <c r="N52" s="1084">
        <v>85.7</v>
      </c>
      <c r="O52" s="1324">
        <v>61.1</v>
      </c>
      <c r="P52" s="1087">
        <v>55.6</v>
      </c>
      <c r="Q52" s="1318">
        <v>264.10000000000002</v>
      </c>
      <c r="R52" s="1318">
        <v>238.70000000000002</v>
      </c>
      <c r="S52" s="1318">
        <v>-344.80000000000007</v>
      </c>
      <c r="T52" s="1319">
        <v>26.410000000000004</v>
      </c>
      <c r="U52" s="1319">
        <v>23.87</v>
      </c>
      <c r="V52" s="1409">
        <v>-34.480000000000004</v>
      </c>
      <c r="W52" s="1320">
        <v>77.3</v>
      </c>
      <c r="X52" s="1320">
        <v>100</v>
      </c>
      <c r="Y52" s="1320">
        <v>66.7</v>
      </c>
      <c r="Z52" s="1320">
        <v>89.9</v>
      </c>
      <c r="AA52" s="1320">
        <v>89.3</v>
      </c>
      <c r="AB52" s="1320">
        <v>87.4</v>
      </c>
      <c r="AD52" s="1306">
        <v>50</v>
      </c>
      <c r="AH52" s="1316">
        <v>2</v>
      </c>
      <c r="AI52" s="1316"/>
      <c r="AJ52" s="1316"/>
      <c r="AK52" s="1316"/>
      <c r="AL52" s="1316"/>
    </row>
    <row r="53" spans="1:38">
      <c r="C53" s="1316">
        <v>3</v>
      </c>
      <c r="D53" s="1316"/>
      <c r="E53" s="1317"/>
      <c r="F53" s="1317"/>
      <c r="G53" s="1317"/>
      <c r="H53" s="1410"/>
      <c r="I53" s="1410"/>
      <c r="J53" s="1410"/>
      <c r="K53" s="1317"/>
      <c r="L53" s="1317"/>
      <c r="M53" s="1083"/>
      <c r="N53" s="1084">
        <v>85.7</v>
      </c>
      <c r="O53" s="1324">
        <v>72.2</v>
      </c>
      <c r="P53" s="1087">
        <v>66.7</v>
      </c>
      <c r="Q53" s="1318">
        <v>299.8</v>
      </c>
      <c r="R53" s="1318">
        <v>260.90000000000003</v>
      </c>
      <c r="S53" s="1318">
        <v>-328.10000000000008</v>
      </c>
      <c r="T53" s="1319">
        <v>29.98</v>
      </c>
      <c r="U53" s="1319">
        <v>26.090000000000003</v>
      </c>
      <c r="V53" s="1409">
        <v>-32.810000000000009</v>
      </c>
      <c r="W53" s="1320">
        <v>54.5</v>
      </c>
      <c r="X53" s="1320">
        <v>70</v>
      </c>
      <c r="Y53" s="1320">
        <v>77.8</v>
      </c>
      <c r="Z53" s="1320">
        <v>89.1</v>
      </c>
      <c r="AA53" s="1320">
        <v>88.1</v>
      </c>
      <c r="AB53" s="1320">
        <v>88.2</v>
      </c>
      <c r="AD53" s="1306">
        <v>50</v>
      </c>
      <c r="AH53" s="1316">
        <v>3</v>
      </c>
      <c r="AI53" s="1316"/>
      <c r="AJ53" s="1316"/>
      <c r="AK53" s="1316"/>
      <c r="AL53" s="1316"/>
    </row>
    <row r="54" spans="1:38">
      <c r="C54" s="1316">
        <v>4</v>
      </c>
      <c r="D54" s="1316"/>
      <c r="E54" s="1317"/>
      <c r="F54" s="1317"/>
      <c r="G54" s="1317"/>
      <c r="H54" s="1410"/>
      <c r="I54" s="1410"/>
      <c r="J54" s="1410"/>
      <c r="K54" s="1317"/>
      <c r="L54" s="1317"/>
      <c r="M54" s="1083"/>
      <c r="N54" s="1084">
        <v>78.599999999999994</v>
      </c>
      <c r="O54" s="1324">
        <v>61.1</v>
      </c>
      <c r="P54" s="1087">
        <v>66.7</v>
      </c>
      <c r="Q54" s="1318">
        <v>328.4</v>
      </c>
      <c r="R54" s="1318">
        <v>272.00000000000006</v>
      </c>
      <c r="S54" s="1318">
        <v>-311.40000000000009</v>
      </c>
      <c r="T54" s="1319">
        <v>32.839999999999996</v>
      </c>
      <c r="U54" s="1319">
        <v>27.200000000000006</v>
      </c>
      <c r="V54" s="1409">
        <v>-31.140000000000008</v>
      </c>
      <c r="W54" s="1320">
        <v>36.4</v>
      </c>
      <c r="X54" s="1320">
        <v>90</v>
      </c>
      <c r="Y54" s="1320">
        <v>88.9</v>
      </c>
      <c r="Z54" s="1320">
        <v>89.3</v>
      </c>
      <c r="AA54" s="1320">
        <v>90</v>
      </c>
      <c r="AB54" s="1320">
        <v>88.5</v>
      </c>
      <c r="AD54" s="1306">
        <v>50</v>
      </c>
      <c r="AH54" s="1316">
        <v>4</v>
      </c>
      <c r="AI54" s="1316"/>
      <c r="AJ54" s="1316"/>
      <c r="AK54" s="1316"/>
      <c r="AL54" s="1316"/>
    </row>
    <row r="55" spans="1:38">
      <c r="C55" s="1316">
        <v>5</v>
      </c>
      <c r="D55" s="1316"/>
      <c r="E55" s="1317"/>
      <c r="F55" s="1317"/>
      <c r="G55" s="1317"/>
      <c r="H55" s="1410"/>
      <c r="I55" s="1410"/>
      <c r="J55" s="1410"/>
      <c r="K55" s="1317"/>
      <c r="L55" s="1317"/>
      <c r="M55" s="1083"/>
      <c r="N55" s="1084">
        <v>42.9</v>
      </c>
      <c r="O55" s="1324">
        <v>50</v>
      </c>
      <c r="P55" s="1087">
        <v>66.7</v>
      </c>
      <c r="Q55" s="1318">
        <v>321.29999999999995</v>
      </c>
      <c r="R55" s="1318">
        <v>272.00000000000006</v>
      </c>
      <c r="S55" s="1318">
        <v>-294.7000000000001</v>
      </c>
      <c r="T55" s="1319">
        <v>32.129999999999995</v>
      </c>
      <c r="U55" s="1319">
        <v>27.200000000000006</v>
      </c>
      <c r="V55" s="1409">
        <v>-29.47000000000001</v>
      </c>
      <c r="W55" s="1320">
        <v>36.4</v>
      </c>
      <c r="X55" s="1320">
        <v>30</v>
      </c>
      <c r="Y55" s="1320">
        <v>77.8</v>
      </c>
      <c r="Z55" s="1320">
        <v>89.6</v>
      </c>
      <c r="AA55" s="1320">
        <v>89.6</v>
      </c>
      <c r="AB55" s="1320">
        <v>89.3</v>
      </c>
      <c r="AD55" s="1306">
        <v>50</v>
      </c>
      <c r="AH55" s="1316">
        <v>5</v>
      </c>
      <c r="AI55" s="1316"/>
      <c r="AJ55" s="1316"/>
      <c r="AK55" s="1316"/>
      <c r="AL55" s="1316"/>
    </row>
    <row r="56" spans="1:38">
      <c r="C56" s="1316">
        <v>6</v>
      </c>
      <c r="D56" s="1316"/>
      <c r="E56" s="1317"/>
      <c r="F56" s="1317"/>
      <c r="G56" s="1317"/>
      <c r="H56" s="1410"/>
      <c r="I56" s="1410"/>
      <c r="J56" s="1410"/>
      <c r="K56" s="1317"/>
      <c r="L56" s="1317"/>
      <c r="M56" s="1083"/>
      <c r="N56" s="1084">
        <v>14.3</v>
      </c>
      <c r="O56" s="1324">
        <v>38.9</v>
      </c>
      <c r="P56" s="1087">
        <v>44.4</v>
      </c>
      <c r="Q56" s="1318">
        <v>285.59999999999997</v>
      </c>
      <c r="R56" s="1318">
        <v>260.90000000000003</v>
      </c>
      <c r="S56" s="1318">
        <v>-300.30000000000013</v>
      </c>
      <c r="T56" s="1319">
        <v>28.559999999999995</v>
      </c>
      <c r="U56" s="1319">
        <v>26.090000000000003</v>
      </c>
      <c r="V56" s="1409">
        <v>-30.030000000000012</v>
      </c>
      <c r="W56" s="1320">
        <v>54.5</v>
      </c>
      <c r="X56" s="1320">
        <v>70</v>
      </c>
      <c r="Y56" s="1320">
        <v>55.6</v>
      </c>
      <c r="Z56" s="1320">
        <v>89.6</v>
      </c>
      <c r="AA56" s="1320">
        <v>90.3</v>
      </c>
      <c r="AB56" s="1320">
        <v>89.8</v>
      </c>
      <c r="AD56" s="1306">
        <v>50</v>
      </c>
      <c r="AH56" s="1316">
        <v>6</v>
      </c>
      <c r="AI56" s="1316"/>
      <c r="AJ56" s="1316"/>
      <c r="AK56" s="1316"/>
      <c r="AL56" s="1316"/>
    </row>
    <row r="57" spans="1:38">
      <c r="C57" s="1316">
        <v>7</v>
      </c>
      <c r="D57" s="1316"/>
      <c r="E57" s="1317"/>
      <c r="F57" s="1317"/>
      <c r="G57" s="1317"/>
      <c r="H57" s="1410"/>
      <c r="I57" s="1410"/>
      <c r="J57" s="1410"/>
      <c r="K57" s="1317"/>
      <c r="L57" s="1317"/>
      <c r="M57" s="1083"/>
      <c r="N57" s="1084">
        <v>42.9</v>
      </c>
      <c r="O57" s="1324">
        <v>50</v>
      </c>
      <c r="P57" s="1087">
        <v>50</v>
      </c>
      <c r="Q57" s="1318">
        <v>278.49999999999994</v>
      </c>
      <c r="R57" s="1318">
        <v>260.90000000000003</v>
      </c>
      <c r="S57" s="1318">
        <v>-300.30000000000013</v>
      </c>
      <c r="T57" s="1319">
        <v>27.849999999999994</v>
      </c>
      <c r="U57" s="1319">
        <v>26.090000000000003</v>
      </c>
      <c r="V57" s="1409">
        <v>-30.030000000000012</v>
      </c>
      <c r="W57" s="1320">
        <v>63.6</v>
      </c>
      <c r="X57" s="1320">
        <v>50</v>
      </c>
      <c r="Y57" s="1320">
        <v>72.2</v>
      </c>
      <c r="Z57" s="1320">
        <v>89.3</v>
      </c>
      <c r="AA57" s="1320">
        <v>91.1</v>
      </c>
      <c r="AB57" s="1320">
        <v>90.2</v>
      </c>
      <c r="AD57" s="1306">
        <v>50</v>
      </c>
      <c r="AH57" s="1316">
        <v>7</v>
      </c>
      <c r="AI57" s="1316"/>
      <c r="AJ57" s="1316"/>
      <c r="AK57" s="1316"/>
      <c r="AL57" s="1316"/>
    </row>
    <row r="58" spans="1:38">
      <c r="C58" s="1316">
        <v>8</v>
      </c>
      <c r="D58" s="1316"/>
      <c r="E58" s="1317"/>
      <c r="F58" s="1317"/>
      <c r="G58" s="1317"/>
      <c r="H58" s="1410"/>
      <c r="I58" s="1410"/>
      <c r="J58" s="1410"/>
      <c r="K58" s="1317"/>
      <c r="L58" s="1317"/>
      <c r="M58" s="1083"/>
      <c r="N58" s="1084">
        <v>50</v>
      </c>
      <c r="O58" s="1324">
        <v>83.3</v>
      </c>
      <c r="P58" s="1087">
        <v>66.7</v>
      </c>
      <c r="Q58" s="1318">
        <v>278.49999999999994</v>
      </c>
      <c r="R58" s="1318">
        <v>294.20000000000005</v>
      </c>
      <c r="S58" s="1318">
        <v>-283.60000000000014</v>
      </c>
      <c r="T58" s="1319">
        <v>27.849999999999994</v>
      </c>
      <c r="U58" s="1319">
        <v>29.420000000000005</v>
      </c>
      <c r="V58" s="1409">
        <v>-28.360000000000014</v>
      </c>
      <c r="W58" s="1320">
        <v>63.6</v>
      </c>
      <c r="X58" s="1320">
        <v>70</v>
      </c>
      <c r="Y58" s="1320">
        <v>77.8</v>
      </c>
      <c r="Z58" s="1320">
        <v>89.2</v>
      </c>
      <c r="AA58" s="1320">
        <v>91.4</v>
      </c>
      <c r="AB58" s="1320">
        <v>91.2</v>
      </c>
      <c r="AD58" s="1306">
        <v>50</v>
      </c>
      <c r="AH58" s="1316">
        <v>8</v>
      </c>
      <c r="AI58" s="1316"/>
      <c r="AJ58" s="1316"/>
      <c r="AK58" s="1316"/>
      <c r="AL58" s="1316"/>
    </row>
    <row r="59" spans="1:38">
      <c r="C59" s="1316">
        <v>9</v>
      </c>
      <c r="D59" s="1316"/>
      <c r="E59" s="1317"/>
      <c r="F59" s="1317"/>
      <c r="G59" s="1317"/>
      <c r="H59" s="1410"/>
      <c r="I59" s="1410"/>
      <c r="J59" s="1410"/>
      <c r="K59" s="1317"/>
      <c r="L59" s="1317"/>
      <c r="M59" s="1083"/>
      <c r="N59" s="1084">
        <v>57.1</v>
      </c>
      <c r="O59" s="1324">
        <v>72.2</v>
      </c>
      <c r="P59" s="1087">
        <v>77.8</v>
      </c>
      <c r="Q59" s="1318">
        <v>285.59999999999997</v>
      </c>
      <c r="R59" s="1318">
        <v>316.40000000000003</v>
      </c>
      <c r="S59" s="1318">
        <v>-255.80000000000013</v>
      </c>
      <c r="T59" s="1319">
        <v>28.559999999999995</v>
      </c>
      <c r="U59" s="1319">
        <v>31.640000000000004</v>
      </c>
      <c r="V59" s="1409">
        <v>-25.580000000000013</v>
      </c>
      <c r="W59" s="1320">
        <v>45.5</v>
      </c>
      <c r="X59" s="1320">
        <v>70</v>
      </c>
      <c r="Y59" s="1320">
        <v>88.9</v>
      </c>
      <c r="Z59" s="1320">
        <v>89</v>
      </c>
      <c r="AA59" s="1320">
        <v>92</v>
      </c>
      <c r="AB59" s="1320">
        <v>92.2</v>
      </c>
      <c r="AD59" s="1306">
        <v>50</v>
      </c>
      <c r="AH59" s="1316">
        <v>9</v>
      </c>
      <c r="AI59" s="1316"/>
      <c r="AJ59" s="1316"/>
      <c r="AK59" s="1316"/>
      <c r="AL59" s="1316"/>
    </row>
    <row r="60" spans="1:38">
      <c r="C60" s="1316">
        <v>10</v>
      </c>
      <c r="D60" s="1316"/>
      <c r="E60" s="1317"/>
      <c r="F60" s="1317"/>
      <c r="G60" s="1317"/>
      <c r="H60" s="1410"/>
      <c r="I60" s="1410"/>
      <c r="J60" s="1410"/>
      <c r="K60" s="1317"/>
      <c r="L60" s="1317"/>
      <c r="M60" s="1083"/>
      <c r="N60" s="1084">
        <v>85.7</v>
      </c>
      <c r="O60" s="1324">
        <v>83.3</v>
      </c>
      <c r="P60" s="1087">
        <v>83.3</v>
      </c>
      <c r="Q60" s="1318">
        <v>321.29999999999995</v>
      </c>
      <c r="R60" s="1318">
        <v>349.70000000000005</v>
      </c>
      <c r="S60" s="1318">
        <v>-222.50000000000011</v>
      </c>
      <c r="T60" s="1319">
        <v>32.129999999999995</v>
      </c>
      <c r="U60" s="1319">
        <v>34.970000000000006</v>
      </c>
      <c r="V60" s="1409">
        <v>-22.250000000000011</v>
      </c>
      <c r="W60" s="1320">
        <v>45.5</v>
      </c>
      <c r="X60" s="1320">
        <v>70</v>
      </c>
      <c r="Y60" s="1320">
        <v>100</v>
      </c>
      <c r="Z60" s="1320">
        <v>89.8</v>
      </c>
      <c r="AA60" s="1320">
        <v>92.3</v>
      </c>
      <c r="AB60" s="1320">
        <v>93.1</v>
      </c>
      <c r="AD60" s="1306">
        <v>50</v>
      </c>
      <c r="AH60" s="1316">
        <v>10</v>
      </c>
      <c r="AI60" s="1316"/>
      <c r="AJ60" s="1316"/>
      <c r="AK60" s="1316"/>
      <c r="AL60" s="1316"/>
    </row>
    <row r="61" spans="1:38">
      <c r="C61" s="1316">
        <v>11</v>
      </c>
      <c r="D61" s="1316"/>
      <c r="E61" s="1317"/>
      <c r="F61" s="1317"/>
      <c r="G61" s="1317"/>
      <c r="H61" s="1410"/>
      <c r="I61" s="1410"/>
      <c r="J61" s="1410"/>
      <c r="K61" s="1317"/>
      <c r="L61" s="1317"/>
      <c r="M61" s="1083"/>
      <c r="N61" s="1084">
        <v>71.400000000000006</v>
      </c>
      <c r="O61" s="1324">
        <v>61.1</v>
      </c>
      <c r="P61" s="1087">
        <v>88.9</v>
      </c>
      <c r="Q61" s="1318">
        <v>342.69999999999993</v>
      </c>
      <c r="R61" s="1318">
        <v>360.80000000000007</v>
      </c>
      <c r="S61" s="1318">
        <v>-183.60000000000011</v>
      </c>
      <c r="T61" s="1319">
        <v>34.269999999999996</v>
      </c>
      <c r="U61" s="1319">
        <v>36.080000000000005</v>
      </c>
      <c r="V61" s="1409">
        <v>-18.36000000000001</v>
      </c>
      <c r="W61" s="1320">
        <v>63.6</v>
      </c>
      <c r="X61" s="1320">
        <v>80</v>
      </c>
      <c r="Y61" s="1320">
        <v>100</v>
      </c>
      <c r="Z61" s="1320">
        <v>90.4</v>
      </c>
      <c r="AA61" s="1320">
        <v>93.7</v>
      </c>
      <c r="AB61" s="1320">
        <v>93.3</v>
      </c>
      <c r="AD61" s="1306">
        <v>50</v>
      </c>
      <c r="AH61" s="1316">
        <v>11</v>
      </c>
      <c r="AI61" s="1316"/>
      <c r="AJ61" s="1316"/>
      <c r="AK61" s="1316"/>
      <c r="AL61" s="1316"/>
    </row>
    <row r="62" spans="1:38">
      <c r="C62" s="1316">
        <v>12</v>
      </c>
      <c r="D62" s="1316"/>
      <c r="E62" s="1317"/>
      <c r="F62" s="1317"/>
      <c r="G62" s="1317"/>
      <c r="H62" s="1410"/>
      <c r="I62" s="1410"/>
      <c r="J62" s="1410"/>
      <c r="K62" s="1317"/>
      <c r="L62" s="1317"/>
      <c r="M62" s="1083"/>
      <c r="N62" s="1084">
        <v>57.1</v>
      </c>
      <c r="O62" s="1324">
        <v>83.3</v>
      </c>
      <c r="P62" s="1087">
        <v>55.6</v>
      </c>
      <c r="Q62" s="1318">
        <v>349.79999999999995</v>
      </c>
      <c r="R62" s="1318">
        <v>394.10000000000008</v>
      </c>
      <c r="S62" s="1318">
        <v>-178.00000000000011</v>
      </c>
      <c r="T62" s="1319">
        <v>34.979999999999997</v>
      </c>
      <c r="U62" s="1319">
        <v>39.410000000000011</v>
      </c>
      <c r="V62" s="1409">
        <v>-17.800000000000011</v>
      </c>
      <c r="W62" s="1320">
        <v>81.8</v>
      </c>
      <c r="X62" s="1320">
        <v>90</v>
      </c>
      <c r="Y62" s="1320">
        <v>77.8</v>
      </c>
      <c r="Z62" s="1320">
        <v>91.8</v>
      </c>
      <c r="AA62" s="1320">
        <v>93.9</v>
      </c>
      <c r="AB62" s="1320">
        <v>94.1</v>
      </c>
      <c r="AD62" s="1306">
        <v>50</v>
      </c>
      <c r="AH62" s="1316">
        <v>12</v>
      </c>
      <c r="AI62" s="1316"/>
      <c r="AJ62" s="1316"/>
      <c r="AK62" s="1316"/>
      <c r="AL62" s="1316"/>
    </row>
    <row r="63" spans="1:38" ht="27">
      <c r="A63" s="1306">
        <v>1989</v>
      </c>
      <c r="B63" s="1307">
        <v>1</v>
      </c>
      <c r="C63" s="1316">
        <v>1</v>
      </c>
      <c r="D63" s="1316"/>
      <c r="E63" s="1317"/>
      <c r="F63" s="1317"/>
      <c r="G63" s="1317"/>
      <c r="H63" s="1410"/>
      <c r="I63" s="1410"/>
      <c r="J63" s="1410"/>
      <c r="K63" s="1317"/>
      <c r="L63" s="1317"/>
      <c r="M63" s="1083"/>
      <c r="N63" s="1084">
        <v>71.400000000000006</v>
      </c>
      <c r="O63" s="1324">
        <v>72.2</v>
      </c>
      <c r="P63" s="1087">
        <v>55.6</v>
      </c>
      <c r="Q63" s="1318">
        <v>371.19999999999993</v>
      </c>
      <c r="R63" s="1318">
        <v>416.30000000000007</v>
      </c>
      <c r="S63" s="1318">
        <v>-172.40000000000012</v>
      </c>
      <c r="T63" s="1319">
        <v>37.11999999999999</v>
      </c>
      <c r="U63" s="1319">
        <v>41.63000000000001</v>
      </c>
      <c r="V63" s="1409">
        <v>-17.240000000000013</v>
      </c>
      <c r="W63" s="1320">
        <v>50</v>
      </c>
      <c r="X63" s="1320">
        <v>90</v>
      </c>
      <c r="Y63" s="1320">
        <v>77.8</v>
      </c>
      <c r="Z63" s="1320">
        <v>90.9</v>
      </c>
      <c r="AA63" s="1320">
        <v>94.6</v>
      </c>
      <c r="AB63" s="1320">
        <v>94.4</v>
      </c>
      <c r="AD63" s="1306">
        <v>50</v>
      </c>
      <c r="AE63" s="1306">
        <v>1989</v>
      </c>
      <c r="AF63" s="1321" t="s">
        <v>817</v>
      </c>
      <c r="AH63" s="1316">
        <v>1</v>
      </c>
      <c r="AI63" s="1316"/>
      <c r="AJ63" s="1316"/>
      <c r="AK63" s="1316"/>
      <c r="AL63" s="1316"/>
    </row>
    <row r="64" spans="1:38">
      <c r="C64" s="1316">
        <v>2</v>
      </c>
      <c r="D64" s="1316"/>
      <c r="E64" s="1317"/>
      <c r="F64" s="1317"/>
      <c r="G64" s="1317"/>
      <c r="H64" s="1410"/>
      <c r="I64" s="1410"/>
      <c r="J64" s="1410"/>
      <c r="K64" s="1317"/>
      <c r="L64" s="1317"/>
      <c r="M64" s="1083"/>
      <c r="N64" s="1084">
        <v>57.1</v>
      </c>
      <c r="O64" s="1324">
        <v>38.9</v>
      </c>
      <c r="P64" s="1087">
        <v>55.6</v>
      </c>
      <c r="Q64" s="1318">
        <v>378.29999999999995</v>
      </c>
      <c r="R64" s="1318">
        <v>405.20000000000005</v>
      </c>
      <c r="S64" s="1318">
        <v>-166.80000000000013</v>
      </c>
      <c r="T64" s="1319">
        <v>37.83</v>
      </c>
      <c r="U64" s="1319">
        <v>40.520000000000003</v>
      </c>
      <c r="V64" s="1409">
        <v>-16.680000000000014</v>
      </c>
      <c r="W64" s="1320">
        <v>45.5</v>
      </c>
      <c r="X64" s="1320">
        <v>65</v>
      </c>
      <c r="Y64" s="1320">
        <v>77.8</v>
      </c>
      <c r="Z64" s="1320">
        <v>90.1</v>
      </c>
      <c r="AA64" s="1320">
        <v>94.3</v>
      </c>
      <c r="AB64" s="1320">
        <v>94.9</v>
      </c>
      <c r="AD64" s="1306">
        <v>50</v>
      </c>
      <c r="AH64" s="1316">
        <v>2</v>
      </c>
      <c r="AI64" s="1316"/>
      <c r="AJ64" s="1316"/>
      <c r="AK64" s="1316"/>
      <c r="AL64" s="1316"/>
    </row>
    <row r="65" spans="1:38">
      <c r="C65" s="1316">
        <v>3</v>
      </c>
      <c r="D65" s="1316"/>
      <c r="E65" s="1317"/>
      <c r="F65" s="1317"/>
      <c r="G65" s="1317"/>
      <c r="H65" s="1410"/>
      <c r="I65" s="1410"/>
      <c r="J65" s="1410"/>
      <c r="K65" s="1317"/>
      <c r="L65" s="1317"/>
      <c r="M65" s="1083"/>
      <c r="N65" s="1084">
        <v>71.400000000000006</v>
      </c>
      <c r="O65" s="1324">
        <v>50</v>
      </c>
      <c r="P65" s="1087">
        <v>77.8</v>
      </c>
      <c r="Q65" s="1318">
        <v>399.69999999999993</v>
      </c>
      <c r="R65" s="1318">
        <v>405.20000000000005</v>
      </c>
      <c r="S65" s="1318">
        <v>-139.00000000000011</v>
      </c>
      <c r="T65" s="1319">
        <v>39.969999999999992</v>
      </c>
      <c r="U65" s="1319">
        <v>40.520000000000003</v>
      </c>
      <c r="V65" s="1409">
        <v>-13.900000000000011</v>
      </c>
      <c r="W65" s="1320">
        <v>54.5</v>
      </c>
      <c r="X65" s="1320">
        <v>90</v>
      </c>
      <c r="Y65" s="1320">
        <v>94.4</v>
      </c>
      <c r="Z65" s="1320">
        <v>91.2</v>
      </c>
      <c r="AA65" s="1320">
        <v>97.7</v>
      </c>
      <c r="AB65" s="1320">
        <v>96.3</v>
      </c>
      <c r="AD65" s="1306">
        <v>50</v>
      </c>
      <c r="AH65" s="1316">
        <v>3</v>
      </c>
      <c r="AI65" s="1316"/>
      <c r="AJ65" s="1316"/>
      <c r="AK65" s="1316"/>
      <c r="AL65" s="1316"/>
    </row>
    <row r="66" spans="1:38">
      <c r="C66" s="1316">
        <v>4</v>
      </c>
      <c r="D66" s="1316"/>
      <c r="E66" s="1317"/>
      <c r="F66" s="1317"/>
      <c r="G66" s="1317"/>
      <c r="H66" s="1410"/>
      <c r="I66" s="1410"/>
      <c r="J66" s="1410"/>
      <c r="K66" s="1317"/>
      <c r="L66" s="1317"/>
      <c r="M66" s="1083"/>
      <c r="N66" s="1084">
        <v>57.1</v>
      </c>
      <c r="O66" s="1324">
        <v>61.1</v>
      </c>
      <c r="P66" s="1087">
        <v>66.7</v>
      </c>
      <c r="Q66" s="1318">
        <v>406.79999999999995</v>
      </c>
      <c r="R66" s="1318">
        <v>416.30000000000007</v>
      </c>
      <c r="S66" s="1318">
        <v>-122.30000000000011</v>
      </c>
      <c r="T66" s="1319">
        <v>40.679999999999993</v>
      </c>
      <c r="U66" s="1319">
        <v>41.63000000000001</v>
      </c>
      <c r="V66" s="1409">
        <v>-12.230000000000011</v>
      </c>
      <c r="W66" s="1320">
        <v>63.6</v>
      </c>
      <c r="X66" s="1320">
        <v>50</v>
      </c>
      <c r="Y66" s="1320">
        <v>55.6</v>
      </c>
      <c r="Z66" s="1320">
        <v>91.2</v>
      </c>
      <c r="AA66" s="1320">
        <v>95.3</v>
      </c>
      <c r="AB66" s="1320">
        <v>96.9</v>
      </c>
      <c r="AD66" s="1306">
        <v>50</v>
      </c>
      <c r="AH66" s="1316">
        <v>4</v>
      </c>
      <c r="AI66" s="1316"/>
      <c r="AJ66" s="1316"/>
      <c r="AK66" s="1316"/>
      <c r="AL66" s="1316"/>
    </row>
    <row r="67" spans="1:38">
      <c r="C67" s="1316">
        <v>5</v>
      </c>
      <c r="D67" s="1316"/>
      <c r="E67" s="1317"/>
      <c r="F67" s="1317"/>
      <c r="G67" s="1317"/>
      <c r="H67" s="1410"/>
      <c r="I67" s="1410"/>
      <c r="J67" s="1410"/>
      <c r="K67" s="1317"/>
      <c r="L67" s="1317"/>
      <c r="M67" s="1083"/>
      <c r="N67" s="1084">
        <v>57.1</v>
      </c>
      <c r="O67" s="1324">
        <v>83.3</v>
      </c>
      <c r="P67" s="1087">
        <v>77.8</v>
      </c>
      <c r="Q67" s="1318">
        <v>413.9</v>
      </c>
      <c r="R67" s="1318">
        <v>449.60000000000008</v>
      </c>
      <c r="S67" s="1318">
        <v>-94.500000000000114</v>
      </c>
      <c r="T67" s="1319">
        <v>41.39</v>
      </c>
      <c r="U67" s="1319">
        <v>44.960000000000008</v>
      </c>
      <c r="V67" s="1409">
        <v>-9.4500000000000117</v>
      </c>
      <c r="W67" s="1320">
        <v>54.5</v>
      </c>
      <c r="X67" s="1320">
        <v>80</v>
      </c>
      <c r="Y67" s="1320">
        <v>66.7</v>
      </c>
      <c r="Z67" s="1320">
        <v>90.5</v>
      </c>
      <c r="AA67" s="1320">
        <v>95.4</v>
      </c>
      <c r="AB67" s="1320">
        <v>97.5</v>
      </c>
      <c r="AD67" s="1306">
        <v>50</v>
      </c>
      <c r="AH67" s="1316">
        <v>5</v>
      </c>
      <c r="AI67" s="1316"/>
      <c r="AJ67" s="1316"/>
      <c r="AK67" s="1316"/>
      <c r="AL67" s="1316"/>
    </row>
    <row r="68" spans="1:38">
      <c r="C68" s="1316">
        <v>6</v>
      </c>
      <c r="D68" s="1316"/>
      <c r="E68" s="1317"/>
      <c r="F68" s="1317"/>
      <c r="G68" s="1317"/>
      <c r="H68" s="1410"/>
      <c r="I68" s="1410"/>
      <c r="J68" s="1410"/>
      <c r="K68" s="1317"/>
      <c r="L68" s="1317"/>
      <c r="M68" s="1083"/>
      <c r="N68" s="1084">
        <v>71.400000000000006</v>
      </c>
      <c r="O68" s="1324">
        <v>61.1</v>
      </c>
      <c r="P68" s="1087">
        <v>88.9</v>
      </c>
      <c r="Q68" s="1318">
        <v>435.29999999999995</v>
      </c>
      <c r="R68" s="1318">
        <v>460.7000000000001</v>
      </c>
      <c r="S68" s="1318">
        <v>-55.600000000000108</v>
      </c>
      <c r="T68" s="1319">
        <v>43.529999999999994</v>
      </c>
      <c r="U68" s="1319">
        <v>46.070000000000007</v>
      </c>
      <c r="V68" s="1409">
        <v>-5.5600000000000112</v>
      </c>
      <c r="W68" s="1320">
        <v>45.5</v>
      </c>
      <c r="X68" s="1320">
        <v>30</v>
      </c>
      <c r="Y68" s="1320">
        <v>66.7</v>
      </c>
      <c r="Z68" s="1320">
        <v>90.8</v>
      </c>
      <c r="AA68" s="1320">
        <v>95.9</v>
      </c>
      <c r="AB68" s="1320">
        <v>98.6</v>
      </c>
      <c r="AD68" s="1306">
        <v>50</v>
      </c>
      <c r="AH68" s="1316">
        <v>6</v>
      </c>
      <c r="AI68" s="1316"/>
      <c r="AJ68" s="1316"/>
      <c r="AK68" s="1316"/>
      <c r="AL68" s="1316"/>
    </row>
    <row r="69" spans="1:38">
      <c r="C69" s="1316">
        <v>7</v>
      </c>
      <c r="D69" s="1316"/>
      <c r="E69" s="1317"/>
      <c r="F69" s="1317"/>
      <c r="G69" s="1317"/>
      <c r="H69" s="1410"/>
      <c r="I69" s="1410"/>
      <c r="J69" s="1410"/>
      <c r="K69" s="1317"/>
      <c r="L69" s="1317"/>
      <c r="M69" s="1083"/>
      <c r="N69" s="1084">
        <v>42.9</v>
      </c>
      <c r="O69" s="1324">
        <v>50</v>
      </c>
      <c r="P69" s="1087">
        <v>83.3</v>
      </c>
      <c r="Q69" s="1318">
        <v>428.19999999999993</v>
      </c>
      <c r="R69" s="1318">
        <v>460.7000000000001</v>
      </c>
      <c r="S69" s="1318">
        <v>-22.300000000000111</v>
      </c>
      <c r="T69" s="1319">
        <v>42.819999999999993</v>
      </c>
      <c r="U69" s="1319">
        <v>46.070000000000007</v>
      </c>
      <c r="V69" s="1409">
        <v>-2.2300000000000111</v>
      </c>
      <c r="W69" s="1320">
        <v>45.5</v>
      </c>
      <c r="X69" s="1320">
        <v>50</v>
      </c>
      <c r="Y69" s="1320">
        <v>94.4</v>
      </c>
      <c r="Z69" s="1320">
        <v>90.7</v>
      </c>
      <c r="AA69" s="1320">
        <v>95.5</v>
      </c>
      <c r="AB69" s="1320">
        <v>98.9</v>
      </c>
      <c r="AD69" s="1306">
        <v>50</v>
      </c>
      <c r="AH69" s="1316">
        <v>7</v>
      </c>
      <c r="AI69" s="1316"/>
      <c r="AJ69" s="1316"/>
      <c r="AK69" s="1316"/>
      <c r="AL69" s="1316"/>
    </row>
    <row r="70" spans="1:38">
      <c r="C70" s="1316">
        <v>8</v>
      </c>
      <c r="D70" s="1316"/>
      <c r="E70" s="1317"/>
      <c r="F70" s="1317"/>
      <c r="G70" s="1317"/>
      <c r="H70" s="1410"/>
      <c r="I70" s="1410"/>
      <c r="J70" s="1410"/>
      <c r="K70" s="1317"/>
      <c r="L70" s="1317"/>
      <c r="M70" s="1083"/>
      <c r="N70" s="1084">
        <v>71.400000000000006</v>
      </c>
      <c r="O70" s="1324">
        <v>72.2</v>
      </c>
      <c r="P70" s="1087">
        <v>44.4</v>
      </c>
      <c r="Q70" s="1318">
        <v>449.59999999999991</v>
      </c>
      <c r="R70" s="1318">
        <v>482.90000000000009</v>
      </c>
      <c r="S70" s="1318">
        <v>-27.900000000000112</v>
      </c>
      <c r="T70" s="1319">
        <v>44.959999999999994</v>
      </c>
      <c r="U70" s="1319">
        <v>48.290000000000006</v>
      </c>
      <c r="V70" s="1409">
        <v>-2.7900000000000111</v>
      </c>
      <c r="W70" s="1320">
        <v>72.7</v>
      </c>
      <c r="X70" s="1320">
        <v>90</v>
      </c>
      <c r="Y70" s="1320">
        <v>88.9</v>
      </c>
      <c r="Z70" s="1320">
        <v>91.2</v>
      </c>
      <c r="AA70" s="1320">
        <v>96.8</v>
      </c>
      <c r="AB70" s="1320">
        <v>98.9</v>
      </c>
      <c r="AD70" s="1306">
        <v>50</v>
      </c>
      <c r="AH70" s="1316">
        <v>8</v>
      </c>
      <c r="AI70" s="1316"/>
      <c r="AJ70" s="1316"/>
      <c r="AK70" s="1316"/>
      <c r="AL70" s="1316"/>
    </row>
    <row r="71" spans="1:38">
      <c r="C71" s="1316">
        <v>9</v>
      </c>
      <c r="D71" s="1316"/>
      <c r="E71" s="1317"/>
      <c r="F71" s="1317"/>
      <c r="G71" s="1317"/>
      <c r="H71" s="1410"/>
      <c r="I71" s="1410"/>
      <c r="J71" s="1410"/>
      <c r="K71" s="1317"/>
      <c r="L71" s="1317"/>
      <c r="M71" s="1083"/>
      <c r="N71" s="1084">
        <v>28.6</v>
      </c>
      <c r="O71" s="1324">
        <v>72.2</v>
      </c>
      <c r="P71" s="1087">
        <v>77.8</v>
      </c>
      <c r="Q71" s="1318">
        <v>428.19999999999993</v>
      </c>
      <c r="R71" s="1318">
        <v>505.10000000000008</v>
      </c>
      <c r="S71" s="1318">
        <v>-0.10000000000011511</v>
      </c>
      <c r="T71" s="1319">
        <v>42.819999999999993</v>
      </c>
      <c r="U71" s="1319">
        <v>50.510000000000005</v>
      </c>
      <c r="V71" s="1409">
        <v>-1.000000000001151E-2</v>
      </c>
      <c r="W71" s="1320">
        <v>54.5</v>
      </c>
      <c r="X71" s="1320">
        <v>60</v>
      </c>
      <c r="Y71" s="1320">
        <v>72.2</v>
      </c>
      <c r="Z71" s="1320">
        <v>91.2</v>
      </c>
      <c r="AA71" s="1320">
        <v>97.2</v>
      </c>
      <c r="AB71" s="1320">
        <v>99.4</v>
      </c>
      <c r="AD71" s="1306">
        <v>50</v>
      </c>
      <c r="AH71" s="1316">
        <v>9</v>
      </c>
      <c r="AI71" s="1316"/>
      <c r="AJ71" s="1316"/>
      <c r="AK71" s="1316"/>
      <c r="AL71" s="1316"/>
    </row>
    <row r="72" spans="1:38">
      <c r="C72" s="1316">
        <v>10</v>
      </c>
      <c r="D72" s="1316"/>
      <c r="E72" s="1317"/>
      <c r="F72" s="1317"/>
      <c r="G72" s="1317"/>
      <c r="H72" s="1410"/>
      <c r="I72" s="1410"/>
      <c r="J72" s="1410"/>
      <c r="K72" s="1317"/>
      <c r="L72" s="1317"/>
      <c r="M72" s="1083"/>
      <c r="N72" s="1084">
        <v>57.1</v>
      </c>
      <c r="O72" s="1324">
        <v>33.299999999999997</v>
      </c>
      <c r="P72" s="1087">
        <v>66.7</v>
      </c>
      <c r="Q72" s="1318">
        <v>435.29999999999995</v>
      </c>
      <c r="R72" s="1318">
        <v>488.40000000000009</v>
      </c>
      <c r="S72" s="1318">
        <v>16.599999999999888</v>
      </c>
      <c r="T72" s="1319">
        <v>43.529999999999994</v>
      </c>
      <c r="U72" s="1319">
        <v>48.840000000000011</v>
      </c>
      <c r="V72" s="1409">
        <v>1.6599999999999888</v>
      </c>
      <c r="W72" s="1320">
        <v>45.5</v>
      </c>
      <c r="X72" s="1320">
        <v>80</v>
      </c>
      <c r="Y72" s="1320">
        <v>66.7</v>
      </c>
      <c r="Z72" s="1320">
        <v>90.8</v>
      </c>
      <c r="AA72" s="1320">
        <v>96.8</v>
      </c>
      <c r="AB72" s="1320">
        <v>99.5</v>
      </c>
      <c r="AD72" s="1306">
        <v>50</v>
      </c>
      <c r="AH72" s="1316">
        <v>10</v>
      </c>
      <c r="AI72" s="1316"/>
      <c r="AJ72" s="1316"/>
      <c r="AK72" s="1316"/>
      <c r="AL72" s="1316"/>
    </row>
    <row r="73" spans="1:38">
      <c r="C73" s="1316">
        <v>11</v>
      </c>
      <c r="D73" s="1316"/>
      <c r="E73" s="1317"/>
      <c r="F73" s="1317"/>
      <c r="G73" s="1317"/>
      <c r="H73" s="1410"/>
      <c r="I73" s="1410"/>
      <c r="J73" s="1410"/>
      <c r="K73" s="1317"/>
      <c r="L73" s="1317"/>
      <c r="M73" s="1083"/>
      <c r="N73" s="1084">
        <v>57.1</v>
      </c>
      <c r="O73" s="1324">
        <v>44.4</v>
      </c>
      <c r="P73" s="1087">
        <v>66.7</v>
      </c>
      <c r="Q73" s="1318">
        <v>442.4</v>
      </c>
      <c r="R73" s="1318">
        <v>482.80000000000007</v>
      </c>
      <c r="S73" s="1318">
        <v>33.299999999999891</v>
      </c>
      <c r="T73" s="1319">
        <v>44.239999999999995</v>
      </c>
      <c r="U73" s="1319">
        <v>48.280000000000008</v>
      </c>
      <c r="V73" s="1409">
        <v>3.329999999999989</v>
      </c>
      <c r="W73" s="1320">
        <v>63.6</v>
      </c>
      <c r="X73" s="1320">
        <v>60</v>
      </c>
      <c r="Y73" s="1320">
        <v>77.8</v>
      </c>
      <c r="Z73" s="1320">
        <v>91.5</v>
      </c>
      <c r="AA73" s="1320">
        <v>97.4</v>
      </c>
      <c r="AB73" s="1320">
        <v>100.6</v>
      </c>
      <c r="AD73" s="1306">
        <v>50</v>
      </c>
      <c r="AH73" s="1316">
        <v>11</v>
      </c>
      <c r="AI73" s="1316"/>
      <c r="AJ73" s="1316"/>
      <c r="AK73" s="1316"/>
      <c r="AL73" s="1316"/>
    </row>
    <row r="74" spans="1:38">
      <c r="C74" s="1316">
        <v>12</v>
      </c>
      <c r="D74" s="1316"/>
      <c r="E74" s="1317"/>
      <c r="F74" s="1317"/>
      <c r="G74" s="1317"/>
      <c r="H74" s="1410"/>
      <c r="I74" s="1410"/>
      <c r="J74" s="1410"/>
      <c r="K74" s="1317"/>
      <c r="L74" s="1317"/>
      <c r="M74" s="1083"/>
      <c r="N74" s="1084">
        <v>57.1</v>
      </c>
      <c r="O74" s="1324">
        <v>61.1</v>
      </c>
      <c r="P74" s="1087">
        <v>66.7</v>
      </c>
      <c r="Q74" s="1318">
        <v>449.5</v>
      </c>
      <c r="R74" s="1318">
        <v>493.90000000000009</v>
      </c>
      <c r="S74" s="1318">
        <v>49.999999999999893</v>
      </c>
      <c r="T74" s="1319">
        <v>44.95</v>
      </c>
      <c r="U74" s="1319">
        <v>49.390000000000008</v>
      </c>
      <c r="V74" s="1409">
        <v>4.9999999999999893</v>
      </c>
      <c r="W74" s="1320">
        <v>63.6</v>
      </c>
      <c r="X74" s="1320">
        <v>90</v>
      </c>
      <c r="Y74" s="1320">
        <v>83.3</v>
      </c>
      <c r="Z74" s="1320">
        <v>92.2</v>
      </c>
      <c r="AA74" s="1320">
        <v>97.9</v>
      </c>
      <c r="AB74" s="1320">
        <v>101</v>
      </c>
      <c r="AD74" s="1306">
        <v>50</v>
      </c>
      <c r="AH74" s="1316">
        <v>12</v>
      </c>
      <c r="AI74" s="1316"/>
      <c r="AJ74" s="1316"/>
      <c r="AK74" s="1316"/>
      <c r="AL74" s="1316"/>
    </row>
    <row r="75" spans="1:38" ht="27">
      <c r="A75" s="1306">
        <v>1990</v>
      </c>
      <c r="B75" s="1307">
        <v>2</v>
      </c>
      <c r="C75" s="1316">
        <v>1</v>
      </c>
      <c r="D75" s="1316"/>
      <c r="E75" s="1317"/>
      <c r="F75" s="1317"/>
      <c r="G75" s="1317"/>
      <c r="H75" s="1410"/>
      <c r="I75" s="1410"/>
      <c r="J75" s="1410"/>
      <c r="K75" s="1317"/>
      <c r="L75" s="1317"/>
      <c r="M75" s="1083"/>
      <c r="N75" s="1084">
        <v>71.400000000000006</v>
      </c>
      <c r="O75" s="1324">
        <v>66.7</v>
      </c>
      <c r="P75" s="1087">
        <v>100</v>
      </c>
      <c r="Q75" s="1318">
        <v>470.9</v>
      </c>
      <c r="R75" s="1318">
        <v>510.60000000000008</v>
      </c>
      <c r="S75" s="1318">
        <v>99.999999999999886</v>
      </c>
      <c r="T75" s="1319">
        <v>47.089999999999996</v>
      </c>
      <c r="U75" s="1319">
        <v>51.060000000000009</v>
      </c>
      <c r="V75" s="1409">
        <v>9.9999999999999893</v>
      </c>
      <c r="W75" s="1320">
        <v>54.5</v>
      </c>
      <c r="X75" s="1320">
        <v>80</v>
      </c>
      <c r="Y75" s="1320">
        <v>100</v>
      </c>
      <c r="Z75" s="1320">
        <v>91.6</v>
      </c>
      <c r="AA75" s="1320">
        <v>97.8</v>
      </c>
      <c r="AB75" s="1320">
        <v>101.5</v>
      </c>
      <c r="AD75" s="1306">
        <v>50</v>
      </c>
      <c r="AE75" s="1306">
        <v>1990</v>
      </c>
      <c r="AF75" s="1321" t="s">
        <v>818</v>
      </c>
      <c r="AH75" s="1316">
        <v>1</v>
      </c>
      <c r="AI75" s="1316"/>
      <c r="AJ75" s="1316"/>
      <c r="AK75" s="1316"/>
      <c r="AL75" s="1316"/>
    </row>
    <row r="76" spans="1:38">
      <c r="C76" s="1316">
        <v>2</v>
      </c>
      <c r="D76" s="1316"/>
      <c r="E76" s="1317"/>
      <c r="F76" s="1317"/>
      <c r="G76" s="1317"/>
      <c r="H76" s="1410"/>
      <c r="I76" s="1410"/>
      <c r="J76" s="1410"/>
      <c r="K76" s="1317"/>
      <c r="L76" s="1317"/>
      <c r="M76" s="1083"/>
      <c r="N76" s="1084">
        <v>28.6</v>
      </c>
      <c r="O76" s="1324">
        <v>38.9</v>
      </c>
      <c r="P76" s="1087">
        <v>66.7</v>
      </c>
      <c r="Q76" s="1318">
        <v>449.5</v>
      </c>
      <c r="R76" s="1318">
        <v>499.50000000000006</v>
      </c>
      <c r="S76" s="1318">
        <v>116.69999999999989</v>
      </c>
      <c r="T76" s="1319">
        <v>44.95</v>
      </c>
      <c r="U76" s="1319">
        <v>49.95</v>
      </c>
      <c r="V76" s="1409">
        <v>11.669999999999989</v>
      </c>
      <c r="W76" s="1320">
        <v>63.6</v>
      </c>
      <c r="X76" s="1320">
        <v>70</v>
      </c>
      <c r="Y76" s="1320">
        <v>88.9</v>
      </c>
      <c r="Z76" s="1320">
        <v>92.2</v>
      </c>
      <c r="AA76" s="1320">
        <v>98.1</v>
      </c>
      <c r="AB76" s="1320">
        <v>101.8</v>
      </c>
      <c r="AD76" s="1306">
        <v>50</v>
      </c>
      <c r="AH76" s="1316">
        <v>2</v>
      </c>
      <c r="AI76" s="1316"/>
      <c r="AJ76" s="1316"/>
      <c r="AK76" s="1316"/>
      <c r="AL76" s="1316"/>
    </row>
    <row r="77" spans="1:38">
      <c r="C77" s="1316">
        <v>3</v>
      </c>
      <c r="D77" s="1316"/>
      <c r="E77" s="1317"/>
      <c r="F77" s="1317"/>
      <c r="G77" s="1317"/>
      <c r="H77" s="1410"/>
      <c r="I77" s="1410"/>
      <c r="J77" s="1410"/>
      <c r="K77" s="1317"/>
      <c r="L77" s="1317"/>
      <c r="M77" s="1083"/>
      <c r="N77" s="1084">
        <v>78.599999999999994</v>
      </c>
      <c r="O77" s="1324">
        <v>61.1</v>
      </c>
      <c r="P77" s="1087">
        <v>55.6</v>
      </c>
      <c r="Q77" s="1318">
        <v>478.1</v>
      </c>
      <c r="R77" s="1318">
        <v>510.60000000000008</v>
      </c>
      <c r="S77" s="1318">
        <v>122.2999999999999</v>
      </c>
      <c r="T77" s="1319">
        <v>47.81</v>
      </c>
      <c r="U77" s="1319">
        <v>51.060000000000009</v>
      </c>
      <c r="V77" s="1409">
        <v>12.22999999999999</v>
      </c>
      <c r="W77" s="1320">
        <v>54.5</v>
      </c>
      <c r="X77" s="1320">
        <v>70</v>
      </c>
      <c r="Y77" s="1320">
        <v>83.3</v>
      </c>
      <c r="Z77" s="1320">
        <v>91.4</v>
      </c>
      <c r="AA77" s="1320">
        <v>98</v>
      </c>
      <c r="AB77" s="1320">
        <v>101.9</v>
      </c>
      <c r="AD77" s="1306">
        <v>50</v>
      </c>
      <c r="AH77" s="1316">
        <v>3</v>
      </c>
      <c r="AI77" s="1316"/>
      <c r="AJ77" s="1316"/>
      <c r="AK77" s="1316"/>
      <c r="AL77" s="1316"/>
    </row>
    <row r="78" spans="1:38">
      <c r="C78" s="1316">
        <v>4</v>
      </c>
      <c r="D78" s="1316"/>
      <c r="E78" s="1317"/>
      <c r="F78" s="1317"/>
      <c r="G78" s="1317"/>
      <c r="H78" s="1410"/>
      <c r="I78" s="1410"/>
      <c r="J78" s="1410"/>
      <c r="K78" s="1317"/>
      <c r="L78" s="1317"/>
      <c r="M78" s="1083"/>
      <c r="N78" s="1084">
        <v>71.400000000000006</v>
      </c>
      <c r="O78" s="1324">
        <v>61.1</v>
      </c>
      <c r="P78" s="1087">
        <v>50</v>
      </c>
      <c r="Q78" s="1318">
        <v>499.5</v>
      </c>
      <c r="R78" s="1318">
        <v>521.70000000000005</v>
      </c>
      <c r="S78" s="1318">
        <v>122.2999999999999</v>
      </c>
      <c r="T78" s="1319">
        <v>49.95</v>
      </c>
      <c r="U78" s="1319">
        <v>52.17</v>
      </c>
      <c r="V78" s="1409">
        <v>12.22999999999999</v>
      </c>
      <c r="W78" s="1320">
        <v>59.1</v>
      </c>
      <c r="X78" s="1320">
        <v>95</v>
      </c>
      <c r="Y78" s="1320">
        <v>72.2</v>
      </c>
      <c r="Z78" s="1320">
        <v>92.1</v>
      </c>
      <c r="AA78" s="1320">
        <v>98.6</v>
      </c>
      <c r="AB78" s="1320">
        <v>102</v>
      </c>
      <c r="AD78" s="1306">
        <v>50</v>
      </c>
      <c r="AH78" s="1316">
        <v>4</v>
      </c>
      <c r="AI78" s="1316"/>
      <c r="AJ78" s="1316"/>
      <c r="AK78" s="1316"/>
      <c r="AL78" s="1316"/>
    </row>
    <row r="79" spans="1:38">
      <c r="C79" s="1316">
        <v>5</v>
      </c>
      <c r="D79" s="1316"/>
      <c r="E79" s="1317"/>
      <c r="F79" s="1317"/>
      <c r="G79" s="1317"/>
      <c r="H79" s="1410"/>
      <c r="I79" s="1410"/>
      <c r="J79" s="1410"/>
      <c r="K79" s="1317"/>
      <c r="L79" s="1317"/>
      <c r="M79" s="1083"/>
      <c r="N79" s="1084">
        <v>85.7</v>
      </c>
      <c r="O79" s="1324">
        <v>83.3</v>
      </c>
      <c r="P79" s="1087">
        <v>55.6</v>
      </c>
      <c r="Q79" s="1318">
        <v>535.20000000000005</v>
      </c>
      <c r="R79" s="1318">
        <v>555</v>
      </c>
      <c r="S79" s="1318">
        <v>127.89999999999989</v>
      </c>
      <c r="T79" s="1319">
        <v>53.52</v>
      </c>
      <c r="U79" s="1319">
        <v>55.5</v>
      </c>
      <c r="V79" s="1409">
        <v>12.789999999999988</v>
      </c>
      <c r="W79" s="1320">
        <v>63.6</v>
      </c>
      <c r="X79" s="1320">
        <v>90</v>
      </c>
      <c r="Y79" s="1320">
        <v>66.7</v>
      </c>
      <c r="Z79" s="1320">
        <v>93.4</v>
      </c>
      <c r="AA79" s="1320">
        <v>100.1</v>
      </c>
      <c r="AB79" s="1320">
        <v>102</v>
      </c>
      <c r="AD79" s="1306">
        <v>50</v>
      </c>
      <c r="AH79" s="1316">
        <v>5</v>
      </c>
      <c r="AI79" s="1316"/>
      <c r="AJ79" s="1316"/>
      <c r="AK79" s="1316"/>
      <c r="AL79" s="1316"/>
    </row>
    <row r="80" spans="1:38">
      <c r="C80" s="1316">
        <v>6</v>
      </c>
      <c r="D80" s="1316"/>
      <c r="E80" s="1317"/>
      <c r="F80" s="1317"/>
      <c r="G80" s="1317"/>
      <c r="H80" s="1410"/>
      <c r="I80" s="1410"/>
      <c r="J80" s="1410"/>
      <c r="K80" s="1317"/>
      <c r="L80" s="1317"/>
      <c r="M80" s="1083"/>
      <c r="N80" s="1084">
        <v>71.400000000000006</v>
      </c>
      <c r="O80" s="1324">
        <v>61.1</v>
      </c>
      <c r="P80" s="1087">
        <v>55.6</v>
      </c>
      <c r="Q80" s="1318">
        <v>556.6</v>
      </c>
      <c r="R80" s="1318">
        <v>566.1</v>
      </c>
      <c r="S80" s="1318">
        <v>133.49999999999989</v>
      </c>
      <c r="T80" s="1319">
        <v>55.660000000000004</v>
      </c>
      <c r="U80" s="1319">
        <v>56.61</v>
      </c>
      <c r="V80" s="1409">
        <v>13.349999999999989</v>
      </c>
      <c r="W80" s="1320">
        <v>63.6</v>
      </c>
      <c r="X80" s="1320">
        <v>100</v>
      </c>
      <c r="Y80" s="1320">
        <v>66.7</v>
      </c>
      <c r="Z80" s="1320">
        <v>92.5</v>
      </c>
      <c r="AA80" s="1320">
        <v>100.8</v>
      </c>
      <c r="AB80" s="1320">
        <v>102</v>
      </c>
      <c r="AD80" s="1306">
        <v>50</v>
      </c>
      <c r="AH80" s="1316">
        <v>6</v>
      </c>
      <c r="AI80" s="1316"/>
      <c r="AJ80" s="1316"/>
      <c r="AK80" s="1316"/>
      <c r="AL80" s="1316"/>
    </row>
    <row r="81" spans="1:40">
      <c r="C81" s="1316">
        <v>7</v>
      </c>
      <c r="D81" s="1316"/>
      <c r="E81" s="1317"/>
      <c r="F81" s="1317"/>
      <c r="G81" s="1317"/>
      <c r="H81" s="1410"/>
      <c r="I81" s="1410"/>
      <c r="J81" s="1410"/>
      <c r="K81" s="1317"/>
      <c r="L81" s="1317"/>
      <c r="M81" s="1083"/>
      <c r="N81" s="1084">
        <v>85.7</v>
      </c>
      <c r="O81" s="1324">
        <v>72.2</v>
      </c>
      <c r="P81" s="1087">
        <v>55.6</v>
      </c>
      <c r="Q81" s="1318">
        <v>592.30000000000007</v>
      </c>
      <c r="R81" s="1318">
        <v>588.30000000000007</v>
      </c>
      <c r="S81" s="1318">
        <v>139.09999999999988</v>
      </c>
      <c r="T81" s="1319">
        <v>59.230000000000004</v>
      </c>
      <c r="U81" s="1319">
        <v>58.830000000000005</v>
      </c>
      <c r="V81" s="1409">
        <v>13.909999999999988</v>
      </c>
      <c r="W81" s="1320">
        <v>36.4</v>
      </c>
      <c r="X81" s="1320">
        <v>70</v>
      </c>
      <c r="Y81" s="1320">
        <v>44.4</v>
      </c>
      <c r="Z81" s="1320">
        <v>91.6</v>
      </c>
      <c r="AA81" s="1320">
        <v>101.2</v>
      </c>
      <c r="AB81" s="1320">
        <v>101.6</v>
      </c>
      <c r="AD81" s="1306">
        <v>50</v>
      </c>
      <c r="AH81" s="1316">
        <v>7</v>
      </c>
      <c r="AI81" s="1316"/>
      <c r="AJ81" s="1316"/>
      <c r="AK81" s="1316"/>
      <c r="AL81" s="1316"/>
    </row>
    <row r="82" spans="1:40">
      <c r="C82" s="1316">
        <v>8</v>
      </c>
      <c r="D82" s="1316"/>
      <c r="E82" s="1317"/>
      <c r="F82" s="1317"/>
      <c r="G82" s="1317"/>
      <c r="H82" s="1410"/>
      <c r="I82" s="1410"/>
      <c r="J82" s="1410"/>
      <c r="K82" s="1317"/>
      <c r="L82" s="1317"/>
      <c r="M82" s="1083"/>
      <c r="N82" s="1084">
        <v>42.9</v>
      </c>
      <c r="O82" s="1324">
        <v>38.9</v>
      </c>
      <c r="P82" s="1087">
        <v>55.6</v>
      </c>
      <c r="Q82" s="1318">
        <v>585.20000000000005</v>
      </c>
      <c r="R82" s="1318">
        <v>577.20000000000005</v>
      </c>
      <c r="S82" s="1318">
        <v>144.69999999999987</v>
      </c>
      <c r="T82" s="1319">
        <v>58.52</v>
      </c>
      <c r="U82" s="1319">
        <v>57.720000000000006</v>
      </c>
      <c r="V82" s="1409">
        <v>14.469999999999988</v>
      </c>
      <c r="W82" s="1320">
        <v>36.4</v>
      </c>
      <c r="X82" s="1320">
        <v>70</v>
      </c>
      <c r="Y82" s="1320">
        <v>66.7</v>
      </c>
      <c r="Z82" s="1320">
        <v>90.8</v>
      </c>
      <c r="AA82" s="1320">
        <v>100.9</v>
      </c>
      <c r="AB82" s="1320">
        <v>102.2</v>
      </c>
      <c r="AD82" s="1306">
        <v>50</v>
      </c>
      <c r="AH82" s="1316">
        <v>8</v>
      </c>
      <c r="AI82" s="1316"/>
      <c r="AJ82" s="1316"/>
      <c r="AK82" s="1316"/>
      <c r="AL82" s="1316"/>
    </row>
    <row r="83" spans="1:40">
      <c r="C83" s="1316">
        <v>9</v>
      </c>
      <c r="D83" s="1316"/>
      <c r="E83" s="1317"/>
      <c r="F83" s="1317"/>
      <c r="G83" s="1317"/>
      <c r="H83" s="1410"/>
      <c r="I83" s="1410"/>
      <c r="J83" s="1410"/>
      <c r="K83" s="1317"/>
      <c r="L83" s="1317"/>
      <c r="M83" s="1083"/>
      <c r="N83" s="1084">
        <v>42.9</v>
      </c>
      <c r="O83" s="1324">
        <v>38.9</v>
      </c>
      <c r="P83" s="1087">
        <v>44.4</v>
      </c>
      <c r="Q83" s="1318">
        <v>578.1</v>
      </c>
      <c r="R83" s="1318">
        <v>566.1</v>
      </c>
      <c r="S83" s="1318">
        <v>139.09999999999988</v>
      </c>
      <c r="T83" s="1319">
        <v>57.81</v>
      </c>
      <c r="U83" s="1319">
        <v>56.61</v>
      </c>
      <c r="V83" s="1409">
        <v>13.909999999999988</v>
      </c>
      <c r="W83" s="1320">
        <v>27.3</v>
      </c>
      <c r="X83" s="1320">
        <v>50</v>
      </c>
      <c r="Y83" s="1320">
        <v>66.7</v>
      </c>
      <c r="Z83" s="1320">
        <v>89.4</v>
      </c>
      <c r="AA83" s="1320">
        <v>100.5</v>
      </c>
      <c r="AB83" s="1320">
        <v>102.4</v>
      </c>
      <c r="AD83" s="1306">
        <v>50</v>
      </c>
      <c r="AH83" s="1316">
        <v>9</v>
      </c>
      <c r="AI83" s="1316"/>
      <c r="AJ83" s="1316"/>
      <c r="AK83" s="1316"/>
      <c r="AL83" s="1316"/>
    </row>
    <row r="84" spans="1:40">
      <c r="C84" s="1316">
        <v>10</v>
      </c>
      <c r="D84" s="1316"/>
      <c r="E84" s="1317"/>
      <c r="F84" s="1317"/>
      <c r="G84" s="1317"/>
      <c r="H84" s="1410"/>
      <c r="I84" s="1410"/>
      <c r="J84" s="1410"/>
      <c r="K84" s="1317"/>
      <c r="L84" s="1317"/>
      <c r="M84" s="1083"/>
      <c r="N84" s="1084">
        <v>42.9</v>
      </c>
      <c r="O84" s="1324">
        <v>61.1</v>
      </c>
      <c r="P84" s="1087">
        <v>77.8</v>
      </c>
      <c r="Q84" s="1318">
        <v>571</v>
      </c>
      <c r="R84" s="1318">
        <v>577.20000000000005</v>
      </c>
      <c r="S84" s="1318">
        <v>166.89999999999986</v>
      </c>
      <c r="T84" s="1319">
        <v>57.1</v>
      </c>
      <c r="U84" s="1319">
        <v>57.720000000000006</v>
      </c>
      <c r="V84" s="1409">
        <v>16.689999999999987</v>
      </c>
      <c r="W84" s="1320">
        <v>36.4</v>
      </c>
      <c r="X84" s="1320">
        <v>70</v>
      </c>
      <c r="Y84" s="1320">
        <v>61.1</v>
      </c>
      <c r="Z84" s="1320">
        <v>89.8</v>
      </c>
      <c r="AA84" s="1320">
        <v>101.9</v>
      </c>
      <c r="AB84" s="1320">
        <v>102.9</v>
      </c>
      <c r="AD84" s="1306">
        <v>50</v>
      </c>
      <c r="AH84" s="1316">
        <v>10</v>
      </c>
      <c r="AI84" s="1316"/>
      <c r="AJ84" s="1316"/>
      <c r="AK84" s="1316"/>
      <c r="AL84" s="1316"/>
    </row>
    <row r="85" spans="1:40">
      <c r="C85" s="1316">
        <v>11</v>
      </c>
      <c r="D85" s="1316"/>
      <c r="E85" s="1317"/>
      <c r="F85" s="1317"/>
      <c r="G85" s="1317"/>
      <c r="H85" s="1410"/>
      <c r="I85" s="1410"/>
      <c r="J85" s="1410"/>
      <c r="K85" s="1317"/>
      <c r="L85" s="1317"/>
      <c r="M85" s="1083"/>
      <c r="N85" s="1084">
        <v>42.9</v>
      </c>
      <c r="O85" s="1324">
        <v>27.8</v>
      </c>
      <c r="P85" s="1087">
        <v>55.6</v>
      </c>
      <c r="Q85" s="1318">
        <v>563.9</v>
      </c>
      <c r="R85" s="1318">
        <v>555</v>
      </c>
      <c r="S85" s="1318">
        <v>172.49999999999986</v>
      </c>
      <c r="T85" s="1319">
        <v>56.39</v>
      </c>
      <c r="U85" s="1319">
        <v>55.5</v>
      </c>
      <c r="V85" s="1409">
        <v>17.249999999999986</v>
      </c>
      <c r="W85" s="1320">
        <v>45.5</v>
      </c>
      <c r="X85" s="1320">
        <v>80</v>
      </c>
      <c r="Y85" s="1320">
        <v>50</v>
      </c>
      <c r="Z85" s="1320">
        <v>89</v>
      </c>
      <c r="AA85" s="1320">
        <v>101.3</v>
      </c>
      <c r="AB85" s="1320">
        <v>103</v>
      </c>
      <c r="AD85" s="1306">
        <v>50</v>
      </c>
      <c r="AH85" s="1316">
        <v>11</v>
      </c>
      <c r="AI85" s="1316"/>
      <c r="AJ85" s="1316"/>
      <c r="AK85" s="1316"/>
      <c r="AL85" s="1316"/>
    </row>
    <row r="86" spans="1:40">
      <c r="C86" s="1316">
        <v>12</v>
      </c>
      <c r="D86" s="1316"/>
      <c r="E86" s="1317"/>
      <c r="F86" s="1317"/>
      <c r="G86" s="1317"/>
      <c r="H86" s="1410"/>
      <c r="I86" s="1410"/>
      <c r="J86" s="1410"/>
      <c r="K86" s="1317"/>
      <c r="L86" s="1317"/>
      <c r="M86" s="1083"/>
      <c r="N86" s="1084">
        <v>85.7</v>
      </c>
      <c r="O86" s="1324">
        <v>72.2</v>
      </c>
      <c r="P86" s="1087">
        <v>88.9</v>
      </c>
      <c r="Q86" s="1318">
        <v>599.6</v>
      </c>
      <c r="R86" s="1318">
        <v>577.20000000000005</v>
      </c>
      <c r="S86" s="1318">
        <v>211.39999999999986</v>
      </c>
      <c r="T86" s="1319">
        <v>59.96</v>
      </c>
      <c r="U86" s="1319">
        <v>57.720000000000006</v>
      </c>
      <c r="V86" s="1409">
        <v>21.139999999999986</v>
      </c>
      <c r="W86" s="1320">
        <v>40.9</v>
      </c>
      <c r="X86" s="1320">
        <v>75</v>
      </c>
      <c r="Y86" s="1320">
        <v>77.8</v>
      </c>
      <c r="Z86" s="1320">
        <v>88.9</v>
      </c>
      <c r="AA86" s="1320">
        <v>101.1</v>
      </c>
      <c r="AB86" s="1320">
        <v>104</v>
      </c>
      <c r="AD86" s="1306">
        <v>50</v>
      </c>
      <c r="AH86" s="1316">
        <v>12</v>
      </c>
      <c r="AI86" s="1316"/>
      <c r="AJ86" s="1316"/>
      <c r="AK86" s="1316"/>
      <c r="AL86" s="1316"/>
    </row>
    <row r="87" spans="1:40" ht="27">
      <c r="A87" s="1306">
        <v>1991</v>
      </c>
      <c r="B87" s="1307">
        <v>3</v>
      </c>
      <c r="C87" s="1316">
        <v>1</v>
      </c>
      <c r="D87" s="1316"/>
      <c r="E87" s="1317"/>
      <c r="F87" s="1317"/>
      <c r="G87" s="1317"/>
      <c r="H87" s="1410"/>
      <c r="I87" s="1410"/>
      <c r="J87" s="1410"/>
      <c r="K87" s="1317"/>
      <c r="L87" s="1317"/>
      <c r="M87" s="1083"/>
      <c r="N87" s="1084">
        <v>57.1</v>
      </c>
      <c r="O87" s="1324">
        <v>66.7</v>
      </c>
      <c r="P87" s="1087">
        <v>66.7</v>
      </c>
      <c r="Q87" s="1318">
        <v>606.70000000000005</v>
      </c>
      <c r="R87" s="1318">
        <v>593.90000000000009</v>
      </c>
      <c r="S87" s="1318">
        <v>228.09999999999985</v>
      </c>
      <c r="T87" s="1319">
        <v>60.67</v>
      </c>
      <c r="U87" s="1319">
        <v>59.390000000000008</v>
      </c>
      <c r="V87" s="1409">
        <v>22.809999999999985</v>
      </c>
      <c r="W87" s="1320">
        <v>27.3</v>
      </c>
      <c r="X87" s="1320">
        <v>35</v>
      </c>
      <c r="Y87" s="1320">
        <v>77.8</v>
      </c>
      <c r="Z87" s="1320">
        <v>88.3</v>
      </c>
      <c r="AA87" s="1320">
        <v>101.1</v>
      </c>
      <c r="AB87" s="1320">
        <v>103.8</v>
      </c>
      <c r="AD87" s="1306">
        <v>50</v>
      </c>
      <c r="AE87" s="1306">
        <v>1991</v>
      </c>
      <c r="AF87" s="1321" t="s">
        <v>819</v>
      </c>
      <c r="AH87" s="1316">
        <v>1</v>
      </c>
      <c r="AI87" s="1316"/>
      <c r="AJ87" s="1316"/>
      <c r="AK87" s="1316"/>
      <c r="AL87" s="1316"/>
    </row>
    <row r="88" spans="1:40">
      <c r="C88" s="1316">
        <v>2</v>
      </c>
      <c r="D88" s="1316"/>
      <c r="E88" s="1317"/>
      <c r="F88" s="1317"/>
      <c r="G88" s="1317"/>
      <c r="H88" s="1410"/>
      <c r="I88" s="1410"/>
      <c r="J88" s="1410"/>
      <c r="K88" s="1317"/>
      <c r="L88" s="1317"/>
      <c r="M88" s="1083"/>
      <c r="N88" s="1084">
        <v>57.1</v>
      </c>
      <c r="O88" s="1324">
        <v>88.9</v>
      </c>
      <c r="P88" s="1087">
        <v>66.7</v>
      </c>
      <c r="Q88" s="1318">
        <v>613.80000000000007</v>
      </c>
      <c r="R88" s="1318">
        <v>632.80000000000007</v>
      </c>
      <c r="S88" s="1318">
        <v>244.79999999999984</v>
      </c>
      <c r="T88" s="1319">
        <v>61.38000000000001</v>
      </c>
      <c r="U88" s="1319">
        <v>63.280000000000008</v>
      </c>
      <c r="V88" s="1409">
        <v>24.479999999999983</v>
      </c>
      <c r="W88" s="1320">
        <v>36.4</v>
      </c>
      <c r="X88" s="1320">
        <v>50</v>
      </c>
      <c r="Y88" s="1320">
        <v>61.1</v>
      </c>
      <c r="Z88" s="1320">
        <v>87.3</v>
      </c>
      <c r="AA88" s="1320">
        <v>100.6</v>
      </c>
      <c r="AB88" s="1320">
        <v>103.9</v>
      </c>
      <c r="AD88" s="1306">
        <v>50</v>
      </c>
      <c r="AH88" s="1316">
        <v>2</v>
      </c>
      <c r="AI88" s="1316"/>
      <c r="AJ88" s="1316"/>
      <c r="AK88" s="1316"/>
      <c r="AL88" s="1316"/>
    </row>
    <row r="89" spans="1:40">
      <c r="C89" s="1316">
        <v>3</v>
      </c>
      <c r="D89" s="1308" t="s">
        <v>27</v>
      </c>
      <c r="E89" s="1317"/>
      <c r="F89" s="1317"/>
      <c r="G89" s="1317"/>
      <c r="H89" s="1410"/>
      <c r="I89" s="1410"/>
      <c r="J89" s="1410"/>
      <c r="K89" s="1317"/>
      <c r="L89" s="1317"/>
      <c r="M89" s="1083"/>
      <c r="N89" s="1084">
        <v>14.3</v>
      </c>
      <c r="O89" s="1324">
        <v>61.1</v>
      </c>
      <c r="P89" s="1087">
        <v>55.6</v>
      </c>
      <c r="Q89" s="1318">
        <v>578.1</v>
      </c>
      <c r="R89" s="1318">
        <v>643.90000000000009</v>
      </c>
      <c r="S89" s="1318">
        <v>250.39999999999984</v>
      </c>
      <c r="T89" s="1319">
        <v>57.81</v>
      </c>
      <c r="U89" s="1319">
        <v>64.390000000000015</v>
      </c>
      <c r="V89" s="1409">
        <v>25.039999999999985</v>
      </c>
      <c r="W89" s="1320">
        <v>18.2</v>
      </c>
      <c r="X89" s="1320">
        <v>25</v>
      </c>
      <c r="Y89" s="1320">
        <v>44.4</v>
      </c>
      <c r="Z89" s="1320">
        <v>86.4</v>
      </c>
      <c r="AA89" s="1320">
        <v>99.7</v>
      </c>
      <c r="AB89" s="1320">
        <v>104.1</v>
      </c>
      <c r="AD89" s="1306">
        <v>50</v>
      </c>
      <c r="AH89" s="1316">
        <v>3</v>
      </c>
      <c r="AI89" s="1308" t="s">
        <v>812</v>
      </c>
      <c r="AJ89" s="1316"/>
      <c r="AK89" s="1316"/>
      <c r="AL89" s="1316"/>
    </row>
    <row r="90" spans="1:40">
      <c r="C90" s="1316">
        <v>4</v>
      </c>
      <c r="D90" s="1316"/>
      <c r="E90" s="1317"/>
      <c r="F90" s="1317"/>
      <c r="G90" s="1317"/>
      <c r="H90" s="1410"/>
      <c r="I90" s="1410"/>
      <c r="J90" s="1410"/>
      <c r="K90" s="1317"/>
      <c r="L90" s="1317"/>
      <c r="M90" s="1083"/>
      <c r="N90" s="1084">
        <v>57.1</v>
      </c>
      <c r="O90" s="1324">
        <v>61.1</v>
      </c>
      <c r="P90" s="1087">
        <v>55.6</v>
      </c>
      <c r="Q90" s="1318">
        <v>585.20000000000005</v>
      </c>
      <c r="R90" s="1318">
        <v>655.00000000000011</v>
      </c>
      <c r="S90" s="1318">
        <v>255.99999999999983</v>
      </c>
      <c r="T90" s="1319">
        <v>58.52</v>
      </c>
      <c r="U90" s="1319">
        <v>65.500000000000014</v>
      </c>
      <c r="V90" s="1409">
        <v>25.599999999999984</v>
      </c>
      <c r="W90" s="1320">
        <v>18.2</v>
      </c>
      <c r="X90" s="1320">
        <v>20</v>
      </c>
      <c r="Y90" s="1320">
        <v>55.6</v>
      </c>
      <c r="Z90" s="1320">
        <v>85.8</v>
      </c>
      <c r="AA90" s="1320">
        <v>98.9</v>
      </c>
      <c r="AB90" s="1320">
        <v>104.4</v>
      </c>
      <c r="AD90" s="1306">
        <v>50</v>
      </c>
      <c r="AH90" s="1316">
        <v>4</v>
      </c>
      <c r="AI90" s="1316"/>
      <c r="AJ90" s="1316">
        <v>99.5</v>
      </c>
      <c r="AK90" s="1316">
        <v>159.5</v>
      </c>
      <c r="AL90" s="1316">
        <v>219.5</v>
      </c>
      <c r="AM90" s="1306">
        <v>139.5</v>
      </c>
      <c r="AN90" s="1306">
        <v>29.5</v>
      </c>
    </row>
    <row r="91" spans="1:40">
      <c r="C91" s="1316">
        <v>5</v>
      </c>
      <c r="D91" s="1316"/>
      <c r="E91" s="1317"/>
      <c r="F91" s="1317"/>
      <c r="G91" s="1317"/>
      <c r="H91" s="1410"/>
      <c r="I91" s="1410"/>
      <c r="J91" s="1410"/>
      <c r="K91" s="1317"/>
      <c r="L91" s="1317"/>
      <c r="M91" s="1083"/>
      <c r="N91" s="1084">
        <v>21.4</v>
      </c>
      <c r="O91" s="1324">
        <v>22.2</v>
      </c>
      <c r="P91" s="1087">
        <v>44.4</v>
      </c>
      <c r="Q91" s="1318">
        <v>556.6</v>
      </c>
      <c r="R91" s="1318">
        <v>627.20000000000016</v>
      </c>
      <c r="S91" s="1318">
        <v>250.39999999999984</v>
      </c>
      <c r="T91" s="1319">
        <v>55.660000000000004</v>
      </c>
      <c r="U91" s="1319">
        <v>62.720000000000013</v>
      </c>
      <c r="V91" s="1409">
        <v>25.039999999999985</v>
      </c>
      <c r="W91" s="1320">
        <v>18.2</v>
      </c>
      <c r="X91" s="1320">
        <v>65</v>
      </c>
      <c r="Y91" s="1320">
        <v>66.7</v>
      </c>
      <c r="Z91" s="1320">
        <v>85.1</v>
      </c>
      <c r="AA91" s="1320">
        <v>100.1</v>
      </c>
      <c r="AB91" s="1320">
        <v>105</v>
      </c>
      <c r="AD91" s="1306">
        <v>50</v>
      </c>
      <c r="AH91" s="1316">
        <v>5</v>
      </c>
      <c r="AI91" s="1316"/>
      <c r="AJ91" s="1316">
        <v>99.5</v>
      </c>
      <c r="AK91" s="1316">
        <v>159.5</v>
      </c>
      <c r="AL91" s="1316">
        <v>219.5</v>
      </c>
      <c r="AM91" s="1306">
        <v>139.5</v>
      </c>
      <c r="AN91" s="1306">
        <v>29.5</v>
      </c>
    </row>
    <row r="92" spans="1:40">
      <c r="C92" s="1316">
        <v>6</v>
      </c>
      <c r="D92" s="1316"/>
      <c r="E92" s="1317"/>
      <c r="F92" s="1317"/>
      <c r="G92" s="1317"/>
      <c r="H92" s="1410"/>
      <c r="I92" s="1410"/>
      <c r="J92" s="1410"/>
      <c r="K92" s="1317"/>
      <c r="L92" s="1317"/>
      <c r="M92" s="1083"/>
      <c r="N92" s="1084">
        <v>42.9</v>
      </c>
      <c r="O92" s="1324">
        <v>55.6</v>
      </c>
      <c r="P92" s="1087">
        <v>66.7</v>
      </c>
      <c r="Q92" s="1318">
        <v>549.5</v>
      </c>
      <c r="R92" s="1318">
        <v>632.80000000000018</v>
      </c>
      <c r="S92" s="1318">
        <v>267.09999999999985</v>
      </c>
      <c r="T92" s="1319">
        <v>54.95</v>
      </c>
      <c r="U92" s="1319">
        <v>63.280000000000015</v>
      </c>
      <c r="V92" s="1409">
        <v>26.709999999999987</v>
      </c>
      <c r="W92" s="1320">
        <v>9.1</v>
      </c>
      <c r="X92" s="1320">
        <v>25</v>
      </c>
      <c r="Y92" s="1320">
        <v>83.3</v>
      </c>
      <c r="Z92" s="1320">
        <v>83.8</v>
      </c>
      <c r="AA92" s="1320">
        <v>98.3</v>
      </c>
      <c r="AB92" s="1320">
        <v>105.4</v>
      </c>
      <c r="AD92" s="1306">
        <v>50</v>
      </c>
      <c r="AH92" s="1316">
        <v>6</v>
      </c>
      <c r="AI92" s="1316"/>
      <c r="AJ92" s="1316">
        <v>99.5</v>
      </c>
      <c r="AK92" s="1316">
        <v>159.5</v>
      </c>
      <c r="AL92" s="1316">
        <v>219.5</v>
      </c>
      <c r="AM92" s="1306">
        <v>139.5</v>
      </c>
      <c r="AN92" s="1306">
        <v>29.5</v>
      </c>
    </row>
    <row r="93" spans="1:40">
      <c r="C93" s="1316">
        <v>7</v>
      </c>
      <c r="D93" s="1316"/>
      <c r="E93" s="1317"/>
      <c r="F93" s="1317"/>
      <c r="G93" s="1317"/>
      <c r="H93" s="1410"/>
      <c r="I93" s="1410"/>
      <c r="J93" s="1410"/>
      <c r="K93" s="1317"/>
      <c r="L93" s="1317"/>
      <c r="M93" s="1083"/>
      <c r="N93" s="1084">
        <v>14.3</v>
      </c>
      <c r="O93" s="1324">
        <v>11.1</v>
      </c>
      <c r="P93" s="1087">
        <v>55.6</v>
      </c>
      <c r="Q93" s="1318">
        <v>513.79999999999995</v>
      </c>
      <c r="R93" s="1318">
        <v>593.9000000000002</v>
      </c>
      <c r="S93" s="1318">
        <v>272.69999999999987</v>
      </c>
      <c r="T93" s="1319">
        <v>51.379999999999995</v>
      </c>
      <c r="U93" s="1319">
        <v>59.390000000000022</v>
      </c>
      <c r="V93" s="1409">
        <v>27.269999999999989</v>
      </c>
      <c r="W93" s="1320">
        <v>9.1</v>
      </c>
      <c r="X93" s="1320">
        <v>70</v>
      </c>
      <c r="Y93" s="1320">
        <v>61.1</v>
      </c>
      <c r="Z93" s="1320">
        <v>83.4</v>
      </c>
      <c r="AA93" s="1320">
        <v>99.4</v>
      </c>
      <c r="AB93" s="1320">
        <v>104.8</v>
      </c>
      <c r="AD93" s="1306">
        <v>50</v>
      </c>
      <c r="AH93" s="1316">
        <v>7</v>
      </c>
      <c r="AI93" s="1316"/>
      <c r="AJ93" s="1316">
        <v>99.5</v>
      </c>
      <c r="AK93" s="1316">
        <v>159.5</v>
      </c>
      <c r="AL93" s="1316">
        <v>219.5</v>
      </c>
      <c r="AM93" s="1306">
        <v>139.5</v>
      </c>
      <c r="AN93" s="1306">
        <v>29.5</v>
      </c>
    </row>
    <row r="94" spans="1:40">
      <c r="C94" s="1316">
        <v>8</v>
      </c>
      <c r="D94" s="1316"/>
      <c r="E94" s="1317"/>
      <c r="F94" s="1317"/>
      <c r="G94" s="1317"/>
      <c r="H94" s="1410"/>
      <c r="I94" s="1410"/>
      <c r="J94" s="1410"/>
      <c r="K94" s="1317"/>
      <c r="L94" s="1317"/>
      <c r="M94" s="1083"/>
      <c r="N94" s="1084">
        <v>14.3</v>
      </c>
      <c r="O94" s="1324">
        <v>0</v>
      </c>
      <c r="P94" s="1087">
        <v>77.8</v>
      </c>
      <c r="Q94" s="1318">
        <v>478.09999999999997</v>
      </c>
      <c r="R94" s="1318">
        <v>543.9000000000002</v>
      </c>
      <c r="S94" s="1318">
        <v>300.49999999999989</v>
      </c>
      <c r="T94" s="1319">
        <v>47.809999999999995</v>
      </c>
      <c r="U94" s="1319">
        <v>54.390000000000022</v>
      </c>
      <c r="V94" s="1409">
        <v>30.04999999999999</v>
      </c>
      <c r="W94" s="1320">
        <v>9.1</v>
      </c>
      <c r="X94" s="1320">
        <v>30</v>
      </c>
      <c r="Y94" s="1320">
        <v>44.4</v>
      </c>
      <c r="Z94" s="1320">
        <v>82.6</v>
      </c>
      <c r="AA94" s="1320">
        <v>98.2</v>
      </c>
      <c r="AB94" s="1320">
        <v>104</v>
      </c>
      <c r="AD94" s="1306">
        <v>50</v>
      </c>
      <c r="AH94" s="1316">
        <v>8</v>
      </c>
      <c r="AI94" s="1316"/>
      <c r="AJ94" s="1316">
        <v>99.5</v>
      </c>
      <c r="AK94" s="1316">
        <v>159.5</v>
      </c>
      <c r="AL94" s="1316">
        <v>219.5</v>
      </c>
      <c r="AM94" s="1306">
        <v>139.5</v>
      </c>
      <c r="AN94" s="1306">
        <v>29.5</v>
      </c>
    </row>
    <row r="95" spans="1:40">
      <c r="C95" s="1316">
        <v>9</v>
      </c>
      <c r="D95" s="1316"/>
      <c r="E95" s="1317"/>
      <c r="F95" s="1317"/>
      <c r="G95" s="1317"/>
      <c r="H95" s="1410"/>
      <c r="I95" s="1410"/>
      <c r="J95" s="1410"/>
      <c r="K95" s="1317"/>
      <c r="L95" s="1317"/>
      <c r="M95" s="1083"/>
      <c r="N95" s="1084">
        <v>0</v>
      </c>
      <c r="O95" s="1324">
        <v>22.2</v>
      </c>
      <c r="P95" s="1087">
        <v>44.4</v>
      </c>
      <c r="Q95" s="1318">
        <v>428.09999999999997</v>
      </c>
      <c r="R95" s="1318">
        <v>516.10000000000025</v>
      </c>
      <c r="S95" s="1318">
        <v>294.89999999999986</v>
      </c>
      <c r="T95" s="1319">
        <v>42.809999999999995</v>
      </c>
      <c r="U95" s="1319">
        <v>51.610000000000028</v>
      </c>
      <c r="V95" s="1409">
        <v>29.489999999999988</v>
      </c>
      <c r="W95" s="1320">
        <v>18.2</v>
      </c>
      <c r="X95" s="1320">
        <v>40</v>
      </c>
      <c r="Y95" s="1320">
        <v>33.299999999999997</v>
      </c>
      <c r="Z95" s="1320">
        <v>81.7</v>
      </c>
      <c r="AA95" s="1320">
        <v>97.2</v>
      </c>
      <c r="AB95" s="1320">
        <v>103.8</v>
      </c>
      <c r="AD95" s="1306">
        <v>50</v>
      </c>
      <c r="AH95" s="1316">
        <v>9</v>
      </c>
      <c r="AI95" s="1316"/>
      <c r="AJ95" s="1316">
        <v>99.5</v>
      </c>
      <c r="AK95" s="1316">
        <v>159.5</v>
      </c>
      <c r="AL95" s="1316">
        <v>219.5</v>
      </c>
      <c r="AM95" s="1306">
        <v>139.5</v>
      </c>
      <c r="AN95" s="1306">
        <v>29.5</v>
      </c>
    </row>
    <row r="96" spans="1:40">
      <c r="C96" s="1316">
        <v>10</v>
      </c>
      <c r="D96" s="1316"/>
      <c r="E96" s="1317"/>
      <c r="F96" s="1317"/>
      <c r="G96" s="1317"/>
      <c r="H96" s="1410"/>
      <c r="I96" s="1410"/>
      <c r="J96" s="1410"/>
      <c r="K96" s="1317"/>
      <c r="L96" s="1317"/>
      <c r="M96" s="1083"/>
      <c r="N96" s="1084">
        <v>28.6</v>
      </c>
      <c r="O96" s="1324">
        <v>22.2</v>
      </c>
      <c r="P96" s="1087">
        <v>44.4</v>
      </c>
      <c r="Q96" s="1318">
        <v>406.7</v>
      </c>
      <c r="R96" s="1318">
        <v>488.30000000000024</v>
      </c>
      <c r="S96" s="1318">
        <v>289.29999999999984</v>
      </c>
      <c r="T96" s="1319">
        <v>40.67</v>
      </c>
      <c r="U96" s="1319">
        <v>48.830000000000027</v>
      </c>
      <c r="V96" s="1409">
        <v>28.929999999999986</v>
      </c>
      <c r="W96" s="1320">
        <v>27.3</v>
      </c>
      <c r="X96" s="1320">
        <v>10</v>
      </c>
      <c r="Y96" s="1320">
        <v>66.7</v>
      </c>
      <c r="Z96" s="1320">
        <v>81.7</v>
      </c>
      <c r="AA96" s="1320">
        <v>96.5</v>
      </c>
      <c r="AB96" s="1320">
        <v>103.6</v>
      </c>
      <c r="AD96" s="1306">
        <v>50</v>
      </c>
      <c r="AH96" s="1316">
        <v>10</v>
      </c>
      <c r="AI96" s="1316"/>
      <c r="AJ96" s="1316">
        <v>99.5</v>
      </c>
      <c r="AK96" s="1316">
        <v>159.5</v>
      </c>
      <c r="AL96" s="1316">
        <v>219.5</v>
      </c>
      <c r="AM96" s="1306">
        <v>139.5</v>
      </c>
      <c r="AN96" s="1306">
        <v>29.5</v>
      </c>
    </row>
    <row r="97" spans="1:40">
      <c r="C97" s="1316">
        <v>11</v>
      </c>
      <c r="D97" s="1316"/>
      <c r="E97" s="1317"/>
      <c r="F97" s="1317"/>
      <c r="G97" s="1317"/>
      <c r="H97" s="1410"/>
      <c r="I97" s="1410"/>
      <c r="J97" s="1410"/>
      <c r="K97" s="1317"/>
      <c r="L97" s="1317"/>
      <c r="M97" s="1083"/>
      <c r="N97" s="1084">
        <v>28.6</v>
      </c>
      <c r="O97" s="1324">
        <v>22.2</v>
      </c>
      <c r="P97" s="1087">
        <v>44.4</v>
      </c>
      <c r="Q97" s="1318">
        <v>385.3</v>
      </c>
      <c r="R97" s="1318">
        <v>460.50000000000023</v>
      </c>
      <c r="S97" s="1318">
        <v>283.69999999999982</v>
      </c>
      <c r="T97" s="1319">
        <v>38.53</v>
      </c>
      <c r="U97" s="1319">
        <v>46.050000000000026</v>
      </c>
      <c r="V97" s="1409">
        <v>28.369999999999983</v>
      </c>
      <c r="W97" s="1320">
        <v>18.2</v>
      </c>
      <c r="X97" s="1320">
        <v>30</v>
      </c>
      <c r="Y97" s="1320">
        <v>77.8</v>
      </c>
      <c r="Z97" s="1320">
        <v>80.599999999999994</v>
      </c>
      <c r="AA97" s="1320">
        <v>96.8</v>
      </c>
      <c r="AB97" s="1320">
        <v>103.7</v>
      </c>
      <c r="AD97" s="1306">
        <v>50</v>
      </c>
      <c r="AH97" s="1316">
        <v>11</v>
      </c>
      <c r="AI97" s="1316"/>
      <c r="AJ97" s="1316">
        <v>99.5</v>
      </c>
      <c r="AK97" s="1316">
        <v>159.5</v>
      </c>
      <c r="AL97" s="1316">
        <v>219.5</v>
      </c>
      <c r="AM97" s="1306">
        <v>139.5</v>
      </c>
      <c r="AN97" s="1306">
        <v>29.5</v>
      </c>
    </row>
    <row r="98" spans="1:40">
      <c r="C98" s="1316">
        <v>12</v>
      </c>
      <c r="D98" s="1316"/>
      <c r="E98" s="1317"/>
      <c r="F98" s="1317"/>
      <c r="G98" s="1317"/>
      <c r="H98" s="1410"/>
      <c r="I98" s="1410"/>
      <c r="J98" s="1410"/>
      <c r="K98" s="1317"/>
      <c r="L98" s="1317"/>
      <c r="M98" s="1083"/>
      <c r="N98" s="1084">
        <v>14.3</v>
      </c>
      <c r="O98" s="1324">
        <v>22.2</v>
      </c>
      <c r="P98" s="1087">
        <v>33.299999999999997</v>
      </c>
      <c r="Q98" s="1318">
        <v>349.6</v>
      </c>
      <c r="R98" s="1318">
        <v>432.70000000000022</v>
      </c>
      <c r="S98" s="1318">
        <v>266.99999999999983</v>
      </c>
      <c r="T98" s="1319">
        <v>34.96</v>
      </c>
      <c r="U98" s="1319">
        <v>43.270000000000024</v>
      </c>
      <c r="V98" s="1409">
        <v>26.699999999999982</v>
      </c>
      <c r="W98" s="1320">
        <v>18.2</v>
      </c>
      <c r="X98" s="1320">
        <v>20</v>
      </c>
      <c r="Y98" s="1320">
        <v>55.6</v>
      </c>
      <c r="Z98" s="1320">
        <v>79.5</v>
      </c>
      <c r="AA98" s="1320">
        <v>95.1</v>
      </c>
      <c r="AB98" s="1320">
        <v>103</v>
      </c>
      <c r="AD98" s="1306">
        <v>50</v>
      </c>
      <c r="AH98" s="1316">
        <v>12</v>
      </c>
      <c r="AI98" s="1316"/>
      <c r="AJ98" s="1316">
        <v>99.5</v>
      </c>
      <c r="AK98" s="1316">
        <v>159.5</v>
      </c>
      <c r="AL98" s="1316">
        <v>219.5</v>
      </c>
      <c r="AM98" s="1306">
        <v>139.5</v>
      </c>
      <c r="AN98" s="1306">
        <v>29.5</v>
      </c>
    </row>
    <row r="99" spans="1:40" ht="27">
      <c r="A99" s="1306">
        <v>1992</v>
      </c>
      <c r="B99" s="1307">
        <v>4</v>
      </c>
      <c r="C99" s="1316">
        <v>1</v>
      </c>
      <c r="D99" s="1316"/>
      <c r="E99" s="1317"/>
      <c r="F99" s="1317"/>
      <c r="G99" s="1317"/>
      <c r="H99" s="1410"/>
      <c r="I99" s="1410"/>
      <c r="J99" s="1410"/>
      <c r="K99" s="1317"/>
      <c r="L99" s="1317"/>
      <c r="M99" s="1083"/>
      <c r="N99" s="1084">
        <v>28.6</v>
      </c>
      <c r="O99" s="1324">
        <v>11.1</v>
      </c>
      <c r="P99" s="1087">
        <v>33.299999999999997</v>
      </c>
      <c r="Q99" s="1318">
        <v>328.20000000000005</v>
      </c>
      <c r="R99" s="1318">
        <v>393.80000000000024</v>
      </c>
      <c r="S99" s="1318">
        <v>250.29999999999984</v>
      </c>
      <c r="T99" s="1319">
        <v>32.820000000000007</v>
      </c>
      <c r="U99" s="1319">
        <v>39.380000000000024</v>
      </c>
      <c r="V99" s="1409">
        <v>25.029999999999983</v>
      </c>
      <c r="W99" s="1320">
        <v>18.2</v>
      </c>
      <c r="X99" s="1320">
        <v>30</v>
      </c>
      <c r="Y99" s="1320">
        <v>33.299999999999997</v>
      </c>
      <c r="Z99" s="1320">
        <v>79.2</v>
      </c>
      <c r="AA99" s="1320">
        <v>94</v>
      </c>
      <c r="AB99" s="1320">
        <v>102.3</v>
      </c>
      <c r="AD99" s="1306">
        <v>50</v>
      </c>
      <c r="AE99" s="1306">
        <v>1992</v>
      </c>
      <c r="AF99" s="1321" t="s">
        <v>820</v>
      </c>
      <c r="AH99" s="1316">
        <v>1</v>
      </c>
      <c r="AI99" s="1316"/>
      <c r="AJ99" s="1316">
        <v>99.5</v>
      </c>
      <c r="AK99" s="1316">
        <v>159.5</v>
      </c>
      <c r="AL99" s="1316">
        <v>219.5</v>
      </c>
      <c r="AM99" s="1306">
        <v>139.5</v>
      </c>
      <c r="AN99" s="1306">
        <v>29.5</v>
      </c>
    </row>
    <row r="100" spans="1:40">
      <c r="C100" s="1316">
        <v>2</v>
      </c>
      <c r="D100" s="1316"/>
      <c r="E100" s="1317"/>
      <c r="F100" s="1317"/>
      <c r="G100" s="1317"/>
      <c r="H100" s="1410"/>
      <c r="I100" s="1410"/>
      <c r="J100" s="1410"/>
      <c r="K100" s="1317"/>
      <c r="L100" s="1317"/>
      <c r="M100" s="1083"/>
      <c r="N100" s="1084">
        <v>21.4</v>
      </c>
      <c r="O100" s="1324">
        <v>22.2</v>
      </c>
      <c r="P100" s="1087">
        <v>22.2</v>
      </c>
      <c r="Q100" s="1318">
        <v>299.60000000000002</v>
      </c>
      <c r="R100" s="1318">
        <v>366.00000000000023</v>
      </c>
      <c r="S100" s="1318">
        <v>222.49999999999983</v>
      </c>
      <c r="T100" s="1319">
        <v>29.96</v>
      </c>
      <c r="U100" s="1319">
        <v>36.600000000000023</v>
      </c>
      <c r="V100" s="1409">
        <v>22.249999999999982</v>
      </c>
      <c r="W100" s="1320">
        <v>18.2</v>
      </c>
      <c r="X100" s="1320">
        <v>15</v>
      </c>
      <c r="Y100" s="1320">
        <v>50</v>
      </c>
      <c r="Z100" s="1320">
        <v>78.599999999999994</v>
      </c>
      <c r="AA100" s="1320">
        <v>93.7</v>
      </c>
      <c r="AB100" s="1320">
        <v>102.2</v>
      </c>
      <c r="AD100" s="1306">
        <v>50</v>
      </c>
      <c r="AH100" s="1316">
        <v>2</v>
      </c>
      <c r="AI100" s="1316"/>
      <c r="AJ100" s="1316">
        <v>99.5</v>
      </c>
      <c r="AK100" s="1316">
        <v>159.5</v>
      </c>
      <c r="AL100" s="1316">
        <v>219.5</v>
      </c>
      <c r="AM100" s="1306">
        <v>139.5</v>
      </c>
      <c r="AN100" s="1306">
        <v>29.5</v>
      </c>
    </row>
    <row r="101" spans="1:40">
      <c r="C101" s="1316">
        <v>3</v>
      </c>
      <c r="D101" s="1316"/>
      <c r="E101" s="1317"/>
      <c r="F101" s="1317"/>
      <c r="G101" s="1317"/>
      <c r="H101" s="1410"/>
      <c r="I101" s="1410"/>
      <c r="J101" s="1410"/>
      <c r="K101" s="1317"/>
      <c r="L101" s="1317"/>
      <c r="M101" s="1083"/>
      <c r="N101" s="1084">
        <v>35.700000000000003</v>
      </c>
      <c r="O101" s="1324">
        <v>22.2</v>
      </c>
      <c r="P101" s="1087">
        <v>50</v>
      </c>
      <c r="Q101" s="1318">
        <v>285.3</v>
      </c>
      <c r="R101" s="1318">
        <v>338.20000000000022</v>
      </c>
      <c r="S101" s="1318">
        <v>222.49999999999983</v>
      </c>
      <c r="T101" s="1319">
        <v>28.53</v>
      </c>
      <c r="U101" s="1319">
        <v>33.820000000000022</v>
      </c>
      <c r="V101" s="1409">
        <v>22.249999999999982</v>
      </c>
      <c r="W101" s="1320">
        <v>27.3</v>
      </c>
      <c r="X101" s="1320">
        <v>5</v>
      </c>
      <c r="Y101" s="1320">
        <v>33.299999999999997</v>
      </c>
      <c r="Z101" s="1320">
        <v>78.2</v>
      </c>
      <c r="AA101" s="1320">
        <v>91.8</v>
      </c>
      <c r="AB101" s="1320">
        <v>101.2</v>
      </c>
      <c r="AD101" s="1306">
        <v>50</v>
      </c>
      <c r="AH101" s="1316">
        <v>3</v>
      </c>
      <c r="AI101" s="1316"/>
      <c r="AJ101" s="1316">
        <v>99.5</v>
      </c>
      <c r="AK101" s="1316">
        <v>159.5</v>
      </c>
      <c r="AL101" s="1316">
        <v>219.5</v>
      </c>
      <c r="AM101" s="1306">
        <v>139.5</v>
      </c>
      <c r="AN101" s="1306">
        <v>29.5</v>
      </c>
    </row>
    <row r="102" spans="1:40">
      <c r="C102" s="1316">
        <v>4</v>
      </c>
      <c r="D102" s="1316"/>
      <c r="E102" s="1317"/>
      <c r="F102" s="1317"/>
      <c r="G102" s="1317"/>
      <c r="H102" s="1410"/>
      <c r="I102" s="1410"/>
      <c r="J102" s="1410"/>
      <c r="K102" s="1317"/>
      <c r="L102" s="1317"/>
      <c r="M102" s="1083"/>
      <c r="N102" s="1084">
        <v>42.9</v>
      </c>
      <c r="O102" s="1324">
        <v>33.299999999999997</v>
      </c>
      <c r="P102" s="1087">
        <v>33.299999999999997</v>
      </c>
      <c r="Q102" s="1318">
        <v>278.2</v>
      </c>
      <c r="R102" s="1318">
        <v>321.50000000000023</v>
      </c>
      <c r="S102" s="1318">
        <v>205.79999999999984</v>
      </c>
      <c r="T102" s="1319">
        <v>27.82</v>
      </c>
      <c r="U102" s="1319">
        <v>32.15000000000002</v>
      </c>
      <c r="V102" s="1409">
        <v>20.579999999999984</v>
      </c>
      <c r="W102" s="1320">
        <v>9.1</v>
      </c>
      <c r="X102" s="1320">
        <v>10</v>
      </c>
      <c r="Y102" s="1320">
        <v>33.299999999999997</v>
      </c>
      <c r="Z102" s="1320">
        <v>76.7</v>
      </c>
      <c r="AA102" s="1320">
        <v>90.5</v>
      </c>
      <c r="AB102" s="1320">
        <v>100.7</v>
      </c>
      <c r="AD102" s="1306">
        <v>50</v>
      </c>
      <c r="AH102" s="1316">
        <v>4</v>
      </c>
      <c r="AI102" s="1316"/>
      <c r="AJ102" s="1316">
        <v>99.5</v>
      </c>
      <c r="AK102" s="1316">
        <v>159.5</v>
      </c>
      <c r="AL102" s="1316">
        <v>219.5</v>
      </c>
      <c r="AM102" s="1306">
        <v>139.5</v>
      </c>
      <c r="AN102" s="1306">
        <v>29.5</v>
      </c>
    </row>
    <row r="103" spans="1:40">
      <c r="C103" s="1316">
        <v>5</v>
      </c>
      <c r="D103" s="1316"/>
      <c r="E103" s="1317"/>
      <c r="F103" s="1317"/>
      <c r="G103" s="1317"/>
      <c r="H103" s="1410"/>
      <c r="I103" s="1410"/>
      <c r="J103" s="1410"/>
      <c r="K103" s="1317"/>
      <c r="L103" s="1317"/>
      <c r="M103" s="1083"/>
      <c r="N103" s="1084">
        <v>28.6</v>
      </c>
      <c r="O103" s="1324">
        <v>22.2</v>
      </c>
      <c r="P103" s="1087">
        <v>11.1</v>
      </c>
      <c r="Q103" s="1318">
        <v>256.8</v>
      </c>
      <c r="R103" s="1318">
        <v>293.70000000000022</v>
      </c>
      <c r="S103" s="1318">
        <v>166.89999999999984</v>
      </c>
      <c r="T103" s="1319">
        <v>25.68</v>
      </c>
      <c r="U103" s="1319">
        <v>29.370000000000022</v>
      </c>
      <c r="V103" s="1409">
        <v>16.689999999999984</v>
      </c>
      <c r="W103" s="1320">
        <v>9.1</v>
      </c>
      <c r="X103" s="1320">
        <v>0</v>
      </c>
      <c r="Y103" s="1320">
        <v>22.2</v>
      </c>
      <c r="Z103" s="1320">
        <v>76.3</v>
      </c>
      <c r="AA103" s="1320">
        <v>88.8</v>
      </c>
      <c r="AB103" s="1320">
        <v>100.3</v>
      </c>
      <c r="AD103" s="1306">
        <v>50</v>
      </c>
      <c r="AH103" s="1316">
        <v>5</v>
      </c>
      <c r="AI103" s="1316"/>
      <c r="AJ103" s="1316">
        <v>99.5</v>
      </c>
      <c r="AK103" s="1316">
        <v>159.5</v>
      </c>
      <c r="AL103" s="1316">
        <v>219.5</v>
      </c>
      <c r="AM103" s="1306">
        <v>139.5</v>
      </c>
      <c r="AN103" s="1306">
        <v>29.5</v>
      </c>
    </row>
    <row r="104" spans="1:40">
      <c r="C104" s="1316">
        <v>6</v>
      </c>
      <c r="D104" s="1316"/>
      <c r="E104" s="1317"/>
      <c r="F104" s="1317"/>
      <c r="G104" s="1317"/>
      <c r="H104" s="1410"/>
      <c r="I104" s="1410"/>
      <c r="J104" s="1410"/>
      <c r="K104" s="1317"/>
      <c r="L104" s="1317"/>
      <c r="M104" s="1083"/>
      <c r="N104" s="1084">
        <v>57.1</v>
      </c>
      <c r="O104" s="1324">
        <v>11.1</v>
      </c>
      <c r="P104" s="1087">
        <v>22.2</v>
      </c>
      <c r="Q104" s="1318">
        <v>263.90000000000003</v>
      </c>
      <c r="R104" s="1318">
        <v>254.80000000000021</v>
      </c>
      <c r="S104" s="1318">
        <v>139.09999999999982</v>
      </c>
      <c r="T104" s="1319">
        <v>26.390000000000004</v>
      </c>
      <c r="U104" s="1319">
        <v>25.480000000000022</v>
      </c>
      <c r="V104" s="1409">
        <v>13.909999999999982</v>
      </c>
      <c r="W104" s="1320">
        <v>22.7</v>
      </c>
      <c r="X104" s="1320">
        <v>25</v>
      </c>
      <c r="Y104" s="1320">
        <v>33.299999999999997</v>
      </c>
      <c r="Z104" s="1320">
        <v>76.099999999999994</v>
      </c>
      <c r="AA104" s="1320">
        <v>89</v>
      </c>
      <c r="AB104" s="1320">
        <v>99.8</v>
      </c>
      <c r="AD104" s="1306">
        <v>50</v>
      </c>
      <c r="AH104" s="1316">
        <v>6</v>
      </c>
      <c r="AI104" s="1316"/>
      <c r="AJ104" s="1316">
        <v>99.5</v>
      </c>
      <c r="AK104" s="1316">
        <v>159.5</v>
      </c>
      <c r="AL104" s="1316">
        <v>219.5</v>
      </c>
      <c r="AM104" s="1306">
        <v>139.5</v>
      </c>
      <c r="AN104" s="1306">
        <v>29.5</v>
      </c>
    </row>
    <row r="105" spans="1:40">
      <c r="C105" s="1316">
        <v>7</v>
      </c>
      <c r="D105" s="1316"/>
      <c r="E105" s="1317"/>
      <c r="F105" s="1317"/>
      <c r="G105" s="1317"/>
      <c r="H105" s="1410"/>
      <c r="I105" s="1410"/>
      <c r="J105" s="1410"/>
      <c r="K105" s="1317"/>
      <c r="L105" s="1317"/>
      <c r="M105" s="1083"/>
      <c r="N105" s="1084">
        <v>14.3</v>
      </c>
      <c r="O105" s="1324">
        <v>11.1</v>
      </c>
      <c r="P105" s="1087">
        <v>33.299999999999997</v>
      </c>
      <c r="Q105" s="1318">
        <v>228.20000000000005</v>
      </c>
      <c r="R105" s="1318">
        <v>215.9000000000002</v>
      </c>
      <c r="S105" s="1318">
        <v>122.39999999999982</v>
      </c>
      <c r="T105" s="1319">
        <v>22.820000000000004</v>
      </c>
      <c r="U105" s="1319">
        <v>21.590000000000021</v>
      </c>
      <c r="V105" s="1409">
        <v>12.239999999999982</v>
      </c>
      <c r="W105" s="1320">
        <v>27.3</v>
      </c>
      <c r="X105" s="1320">
        <v>20</v>
      </c>
      <c r="Y105" s="1320">
        <v>22.2</v>
      </c>
      <c r="Z105" s="1320">
        <v>75.5</v>
      </c>
      <c r="AA105" s="1320">
        <v>88.1</v>
      </c>
      <c r="AB105" s="1320">
        <v>98.9</v>
      </c>
      <c r="AD105" s="1306">
        <v>50</v>
      </c>
      <c r="AH105" s="1316">
        <v>7</v>
      </c>
      <c r="AI105" s="1316"/>
      <c r="AJ105" s="1316">
        <v>99.5</v>
      </c>
      <c r="AK105" s="1316">
        <v>159.5</v>
      </c>
      <c r="AL105" s="1316">
        <v>219.5</v>
      </c>
      <c r="AM105" s="1306">
        <v>139.5</v>
      </c>
      <c r="AN105" s="1306">
        <v>29.5</v>
      </c>
    </row>
    <row r="106" spans="1:40">
      <c r="C106" s="1316">
        <v>8</v>
      </c>
      <c r="D106" s="1316"/>
      <c r="E106" s="1317"/>
      <c r="F106" s="1317"/>
      <c r="G106" s="1317"/>
      <c r="H106" s="1410"/>
      <c r="I106" s="1410"/>
      <c r="J106" s="1410"/>
      <c r="K106" s="1317"/>
      <c r="L106" s="1317"/>
      <c r="M106" s="1083"/>
      <c r="N106" s="1084">
        <v>35.700000000000003</v>
      </c>
      <c r="O106" s="1324">
        <v>22.2</v>
      </c>
      <c r="P106" s="1087">
        <v>33.299999999999997</v>
      </c>
      <c r="Q106" s="1318">
        <v>213.90000000000003</v>
      </c>
      <c r="R106" s="1318">
        <v>188.10000000000019</v>
      </c>
      <c r="S106" s="1318">
        <v>105.69999999999982</v>
      </c>
      <c r="T106" s="1319">
        <v>21.390000000000004</v>
      </c>
      <c r="U106" s="1319">
        <v>18.81000000000002</v>
      </c>
      <c r="V106" s="1409">
        <v>10.569999999999983</v>
      </c>
      <c r="W106" s="1320">
        <v>27.3</v>
      </c>
      <c r="X106" s="1320">
        <v>20</v>
      </c>
      <c r="Y106" s="1320">
        <v>22.2</v>
      </c>
      <c r="Z106" s="1320">
        <v>75.3</v>
      </c>
      <c r="AA106" s="1320">
        <v>86.3</v>
      </c>
      <c r="AB106" s="1320">
        <v>98.5</v>
      </c>
      <c r="AD106" s="1306">
        <v>50</v>
      </c>
      <c r="AH106" s="1316">
        <v>8</v>
      </c>
      <c r="AI106" s="1316"/>
      <c r="AJ106" s="1316">
        <v>99.5</v>
      </c>
      <c r="AK106" s="1316">
        <v>159.5</v>
      </c>
      <c r="AL106" s="1316">
        <v>219.5</v>
      </c>
      <c r="AM106" s="1306">
        <v>139.5</v>
      </c>
      <c r="AN106" s="1306">
        <v>29.5</v>
      </c>
    </row>
    <row r="107" spans="1:40">
      <c r="C107" s="1316">
        <v>9</v>
      </c>
      <c r="D107" s="1316"/>
      <c r="E107" s="1317"/>
      <c r="F107" s="1317"/>
      <c r="G107" s="1317"/>
      <c r="H107" s="1410"/>
      <c r="I107" s="1410"/>
      <c r="J107" s="1410"/>
      <c r="K107" s="1317"/>
      <c r="L107" s="1317"/>
      <c r="M107" s="1083"/>
      <c r="N107" s="1084">
        <v>57.1</v>
      </c>
      <c r="O107" s="1324">
        <v>77.8</v>
      </c>
      <c r="P107" s="1087">
        <v>22.2</v>
      </c>
      <c r="Q107" s="1318">
        <v>221.00000000000003</v>
      </c>
      <c r="R107" s="1318">
        <v>215.9000000000002</v>
      </c>
      <c r="S107" s="1318">
        <v>77.899999999999821</v>
      </c>
      <c r="T107" s="1319">
        <v>22.1</v>
      </c>
      <c r="U107" s="1319">
        <v>21.590000000000021</v>
      </c>
      <c r="V107" s="1409">
        <v>7.7899999999999823</v>
      </c>
      <c r="W107" s="1320">
        <v>54.5</v>
      </c>
      <c r="X107" s="1320">
        <v>40</v>
      </c>
      <c r="Y107" s="1320">
        <v>22.2</v>
      </c>
      <c r="Z107" s="1320">
        <v>75.599999999999994</v>
      </c>
      <c r="AA107" s="1320">
        <v>87.7</v>
      </c>
      <c r="AB107" s="1320">
        <v>98</v>
      </c>
      <c r="AD107" s="1306">
        <v>50</v>
      </c>
      <c r="AH107" s="1316">
        <v>9</v>
      </c>
      <c r="AI107" s="1316"/>
      <c r="AJ107" s="1316">
        <v>99.5</v>
      </c>
      <c r="AK107" s="1316">
        <v>159.5</v>
      </c>
      <c r="AL107" s="1316">
        <v>219.5</v>
      </c>
      <c r="AM107" s="1306">
        <v>139.5</v>
      </c>
      <c r="AN107" s="1306">
        <v>29.5</v>
      </c>
    </row>
    <row r="108" spans="1:40">
      <c r="C108" s="1316">
        <v>10</v>
      </c>
      <c r="D108" s="1316"/>
      <c r="E108" s="1317"/>
      <c r="F108" s="1317"/>
      <c r="G108" s="1317"/>
      <c r="H108" s="1410"/>
      <c r="I108" s="1410"/>
      <c r="J108" s="1410"/>
      <c r="K108" s="1317"/>
      <c r="L108" s="1317"/>
      <c r="M108" s="1083"/>
      <c r="N108" s="1084">
        <v>57.1</v>
      </c>
      <c r="O108" s="1324">
        <v>55.6</v>
      </c>
      <c r="P108" s="1087">
        <v>22.2</v>
      </c>
      <c r="Q108" s="1318">
        <v>228.10000000000002</v>
      </c>
      <c r="R108" s="1318">
        <v>221.5000000000002</v>
      </c>
      <c r="S108" s="1318">
        <v>50.099999999999824</v>
      </c>
      <c r="T108" s="1319">
        <v>22.810000000000002</v>
      </c>
      <c r="U108" s="1319">
        <v>22.15000000000002</v>
      </c>
      <c r="V108" s="1409">
        <v>5.009999999999982</v>
      </c>
      <c r="W108" s="1320">
        <v>27.3</v>
      </c>
      <c r="X108" s="1320">
        <v>20</v>
      </c>
      <c r="Y108" s="1320">
        <v>11.1</v>
      </c>
      <c r="Z108" s="1320">
        <v>74.2</v>
      </c>
      <c r="AA108" s="1320">
        <v>85.3</v>
      </c>
      <c r="AB108" s="1320">
        <v>97.1</v>
      </c>
      <c r="AD108" s="1306">
        <v>50</v>
      </c>
      <c r="AH108" s="1316">
        <v>10</v>
      </c>
      <c r="AI108" s="1316"/>
      <c r="AJ108" s="1316">
        <v>99.5</v>
      </c>
      <c r="AK108" s="1316">
        <v>159.5</v>
      </c>
      <c r="AL108" s="1316">
        <v>219.5</v>
      </c>
      <c r="AM108" s="1306">
        <v>139.5</v>
      </c>
      <c r="AN108" s="1306">
        <v>29.5</v>
      </c>
    </row>
    <row r="109" spans="1:40">
      <c r="C109" s="1316">
        <v>11</v>
      </c>
      <c r="D109" s="1316"/>
      <c r="E109" s="1317"/>
      <c r="F109" s="1317"/>
      <c r="G109" s="1317"/>
      <c r="H109" s="1410"/>
      <c r="I109" s="1410"/>
      <c r="J109" s="1410"/>
      <c r="K109" s="1317"/>
      <c r="L109" s="1317"/>
      <c r="M109" s="1083"/>
      <c r="N109" s="1084">
        <v>28.6</v>
      </c>
      <c r="O109" s="1324">
        <v>44.4</v>
      </c>
      <c r="P109" s="1087">
        <v>27.8</v>
      </c>
      <c r="Q109" s="1318">
        <v>206.70000000000002</v>
      </c>
      <c r="R109" s="1318">
        <v>215.9000000000002</v>
      </c>
      <c r="S109" s="1318">
        <v>27.899999999999824</v>
      </c>
      <c r="T109" s="1319">
        <v>20.67</v>
      </c>
      <c r="U109" s="1319">
        <v>21.590000000000021</v>
      </c>
      <c r="V109" s="1409">
        <v>2.7899999999999823</v>
      </c>
      <c r="W109" s="1320">
        <v>18.2</v>
      </c>
      <c r="X109" s="1320">
        <v>20</v>
      </c>
      <c r="Y109" s="1320">
        <v>11.1</v>
      </c>
      <c r="Z109" s="1320">
        <v>74</v>
      </c>
      <c r="AA109" s="1320">
        <v>83.7</v>
      </c>
      <c r="AB109" s="1320">
        <v>96.3</v>
      </c>
      <c r="AD109" s="1306">
        <v>50</v>
      </c>
      <c r="AH109" s="1316">
        <v>11</v>
      </c>
      <c r="AI109" s="1316"/>
      <c r="AJ109" s="1316">
        <v>99.5</v>
      </c>
      <c r="AK109" s="1316">
        <v>159.5</v>
      </c>
      <c r="AL109" s="1316">
        <v>219.5</v>
      </c>
      <c r="AM109" s="1306">
        <v>139.5</v>
      </c>
      <c r="AN109" s="1306">
        <v>29.5</v>
      </c>
    </row>
    <row r="110" spans="1:40">
      <c r="C110" s="1316">
        <v>12</v>
      </c>
      <c r="D110" s="1316"/>
      <c r="E110" s="1317"/>
      <c r="F110" s="1317"/>
      <c r="G110" s="1317"/>
      <c r="H110" s="1410"/>
      <c r="I110" s="1410"/>
      <c r="J110" s="1410"/>
      <c r="K110" s="1317"/>
      <c r="L110" s="1317"/>
      <c r="M110" s="1083"/>
      <c r="N110" s="1084">
        <v>42.9</v>
      </c>
      <c r="O110" s="1324">
        <v>22.2</v>
      </c>
      <c r="P110" s="1087">
        <v>27.8</v>
      </c>
      <c r="Q110" s="1318">
        <v>199.60000000000002</v>
      </c>
      <c r="R110" s="1318">
        <v>188.10000000000019</v>
      </c>
      <c r="S110" s="1318">
        <v>5.6999999999998252</v>
      </c>
      <c r="T110" s="1319">
        <v>19.96</v>
      </c>
      <c r="U110" s="1319">
        <v>18.81000000000002</v>
      </c>
      <c r="V110" s="1409">
        <v>0.56999999999998252</v>
      </c>
      <c r="W110" s="1320">
        <v>27.3</v>
      </c>
      <c r="X110" s="1320">
        <v>0</v>
      </c>
      <c r="Y110" s="1320">
        <v>11.1</v>
      </c>
      <c r="Z110" s="1320">
        <v>74.7</v>
      </c>
      <c r="AA110" s="1320">
        <v>83.1</v>
      </c>
      <c r="AB110" s="1320">
        <v>95.4</v>
      </c>
      <c r="AD110" s="1306">
        <v>50</v>
      </c>
      <c r="AH110" s="1316">
        <v>12</v>
      </c>
      <c r="AI110" s="1316"/>
      <c r="AJ110" s="1316">
        <v>99.5</v>
      </c>
      <c r="AK110" s="1316">
        <v>159.5</v>
      </c>
      <c r="AL110" s="1316">
        <v>219.5</v>
      </c>
      <c r="AM110" s="1306">
        <v>139.5</v>
      </c>
      <c r="AN110" s="1306">
        <v>29.5</v>
      </c>
    </row>
    <row r="111" spans="1:40" ht="27">
      <c r="A111" s="1306">
        <v>1993</v>
      </c>
      <c r="B111" s="1307">
        <v>5</v>
      </c>
      <c r="C111" s="1316">
        <v>1</v>
      </c>
      <c r="D111" s="1316"/>
      <c r="E111" s="1317"/>
      <c r="F111" s="1317"/>
      <c r="G111" s="1317"/>
      <c r="H111" s="1410"/>
      <c r="I111" s="1410"/>
      <c r="J111" s="1410"/>
      <c r="K111" s="1317"/>
      <c r="L111" s="1317"/>
      <c r="M111" s="1083"/>
      <c r="N111" s="1084">
        <v>42.9</v>
      </c>
      <c r="O111" s="1324">
        <v>33.299999999999997</v>
      </c>
      <c r="P111" s="1087">
        <v>44.4</v>
      </c>
      <c r="Q111" s="1318">
        <v>192.50000000000003</v>
      </c>
      <c r="R111" s="1318">
        <v>171.4000000000002</v>
      </c>
      <c r="S111" s="1318">
        <v>9.9999999999823785E-2</v>
      </c>
      <c r="T111" s="1319">
        <v>19.250000000000004</v>
      </c>
      <c r="U111" s="1319">
        <v>17.140000000000022</v>
      </c>
      <c r="V111" s="1409">
        <v>9.9999999999823789E-3</v>
      </c>
      <c r="W111" s="1320">
        <v>27.3</v>
      </c>
      <c r="X111" s="1320">
        <v>30</v>
      </c>
      <c r="Y111" s="1320">
        <v>44.4</v>
      </c>
      <c r="Z111" s="1320">
        <v>74.7</v>
      </c>
      <c r="AA111" s="1320">
        <v>84</v>
      </c>
      <c r="AB111" s="1320">
        <v>95.3</v>
      </c>
      <c r="AD111" s="1306">
        <v>50</v>
      </c>
      <c r="AE111" s="1306">
        <v>1993</v>
      </c>
      <c r="AF111" s="1321" t="s">
        <v>821</v>
      </c>
      <c r="AH111" s="1316">
        <v>1</v>
      </c>
      <c r="AI111" s="1316"/>
      <c r="AJ111" s="1316">
        <v>99.5</v>
      </c>
      <c r="AK111" s="1316">
        <v>159.5</v>
      </c>
      <c r="AL111" s="1316">
        <v>219.5</v>
      </c>
      <c r="AM111" s="1306">
        <v>139.5</v>
      </c>
      <c r="AN111" s="1306">
        <v>29.5</v>
      </c>
    </row>
    <row r="112" spans="1:40">
      <c r="C112" s="1316">
        <v>2</v>
      </c>
      <c r="D112" s="1316"/>
      <c r="E112" s="1317"/>
      <c r="F112" s="1317"/>
      <c r="G112" s="1317"/>
      <c r="H112" s="1410"/>
      <c r="I112" s="1410"/>
      <c r="J112" s="1410"/>
      <c r="K112" s="1317"/>
      <c r="L112" s="1317"/>
      <c r="M112" s="1083"/>
      <c r="N112" s="1084">
        <v>57.1</v>
      </c>
      <c r="O112" s="1324">
        <v>72.2</v>
      </c>
      <c r="P112" s="1087">
        <v>55.6</v>
      </c>
      <c r="Q112" s="1318">
        <v>199.60000000000002</v>
      </c>
      <c r="R112" s="1318">
        <v>193.60000000000019</v>
      </c>
      <c r="S112" s="1318">
        <v>5.6999999999998252</v>
      </c>
      <c r="T112" s="1319">
        <v>19.96</v>
      </c>
      <c r="U112" s="1319">
        <v>19.360000000000021</v>
      </c>
      <c r="V112" s="1409">
        <v>0.56999999999998252</v>
      </c>
      <c r="W112" s="1320">
        <v>54.5</v>
      </c>
      <c r="X112" s="1320">
        <v>80</v>
      </c>
      <c r="Y112" s="1320">
        <v>33.299999999999997</v>
      </c>
      <c r="Z112" s="1320">
        <v>75.7</v>
      </c>
      <c r="AA112" s="1320">
        <v>84</v>
      </c>
      <c r="AB112" s="1320">
        <v>94.7</v>
      </c>
      <c r="AD112" s="1306">
        <v>50</v>
      </c>
      <c r="AH112" s="1316">
        <v>2</v>
      </c>
      <c r="AI112" s="1316"/>
      <c r="AJ112" s="1316">
        <v>99.5</v>
      </c>
      <c r="AK112" s="1316">
        <v>159.5</v>
      </c>
      <c r="AL112" s="1316">
        <v>219.5</v>
      </c>
      <c r="AM112" s="1306">
        <v>139.5</v>
      </c>
      <c r="AN112" s="1306">
        <v>29.5</v>
      </c>
    </row>
    <row r="113" spans="1:40">
      <c r="C113" s="1316">
        <v>3</v>
      </c>
      <c r="D113" s="1316"/>
      <c r="E113" s="1317"/>
      <c r="F113" s="1317"/>
      <c r="G113" s="1317"/>
      <c r="H113" s="1410"/>
      <c r="I113" s="1410"/>
      <c r="J113" s="1410"/>
      <c r="K113" s="1317"/>
      <c r="L113" s="1317"/>
      <c r="M113" s="1083"/>
      <c r="N113" s="1084">
        <v>42.9</v>
      </c>
      <c r="O113" s="1324">
        <v>33.299999999999997</v>
      </c>
      <c r="P113" s="1087">
        <v>55.6</v>
      </c>
      <c r="Q113" s="1318">
        <v>192.50000000000003</v>
      </c>
      <c r="R113" s="1318">
        <v>176.9000000000002</v>
      </c>
      <c r="S113" s="1318">
        <v>11.299999999999827</v>
      </c>
      <c r="T113" s="1319">
        <v>19.250000000000004</v>
      </c>
      <c r="U113" s="1319">
        <v>17.690000000000019</v>
      </c>
      <c r="V113" s="1409">
        <v>1.1299999999999826</v>
      </c>
      <c r="W113" s="1320">
        <v>59.1</v>
      </c>
      <c r="X113" s="1320">
        <v>70</v>
      </c>
      <c r="Y113" s="1320">
        <v>27.8</v>
      </c>
      <c r="Z113" s="1320">
        <v>75.5</v>
      </c>
      <c r="AA113" s="1320">
        <v>83.5</v>
      </c>
      <c r="AB113" s="1320">
        <v>93.5</v>
      </c>
      <c r="AD113" s="1306">
        <v>50</v>
      </c>
      <c r="AH113" s="1316">
        <v>3</v>
      </c>
      <c r="AI113" s="1316"/>
      <c r="AJ113" s="1316">
        <v>99.5</v>
      </c>
      <c r="AK113" s="1316">
        <v>159.5</v>
      </c>
      <c r="AL113" s="1316">
        <v>219.5</v>
      </c>
      <c r="AM113" s="1306">
        <v>139.5</v>
      </c>
      <c r="AN113" s="1306">
        <v>29.5</v>
      </c>
    </row>
    <row r="114" spans="1:40">
      <c r="C114" s="1316">
        <v>4</v>
      </c>
      <c r="D114" s="1316"/>
      <c r="E114" s="1317"/>
      <c r="F114" s="1317"/>
      <c r="G114" s="1317"/>
      <c r="H114" s="1410"/>
      <c r="I114" s="1410"/>
      <c r="J114" s="1410"/>
      <c r="K114" s="1317"/>
      <c r="L114" s="1317"/>
      <c r="M114" s="1083"/>
      <c r="N114" s="1084">
        <v>28.6</v>
      </c>
      <c r="O114" s="1324">
        <v>38.9</v>
      </c>
      <c r="P114" s="1087">
        <v>33.299999999999997</v>
      </c>
      <c r="Q114" s="1318">
        <v>171.10000000000002</v>
      </c>
      <c r="R114" s="1318">
        <v>165.80000000000021</v>
      </c>
      <c r="S114" s="1318">
        <v>-5.4000000000001762</v>
      </c>
      <c r="T114" s="1319">
        <v>17.110000000000003</v>
      </c>
      <c r="U114" s="1319">
        <v>16.58000000000002</v>
      </c>
      <c r="V114" s="1409">
        <v>-0.54000000000001758</v>
      </c>
      <c r="W114" s="1320">
        <v>63.6</v>
      </c>
      <c r="X114" s="1320">
        <v>40</v>
      </c>
      <c r="Y114" s="1320">
        <v>22.2</v>
      </c>
      <c r="Z114" s="1320">
        <v>76.5</v>
      </c>
      <c r="AA114" s="1320">
        <v>83.3</v>
      </c>
      <c r="AB114" s="1320">
        <v>93</v>
      </c>
      <c r="AD114" s="1306">
        <v>50</v>
      </c>
      <c r="AH114" s="1316">
        <v>4</v>
      </c>
      <c r="AI114" s="1316"/>
      <c r="AJ114" s="1316">
        <v>99.5</v>
      </c>
      <c r="AK114" s="1316">
        <v>159.5</v>
      </c>
      <c r="AL114" s="1316">
        <v>219.5</v>
      </c>
      <c r="AM114" s="1306">
        <v>139.5</v>
      </c>
      <c r="AN114" s="1306">
        <v>29.5</v>
      </c>
    </row>
    <row r="115" spans="1:40">
      <c r="C115" s="1316">
        <v>5</v>
      </c>
      <c r="D115" s="1316"/>
      <c r="E115" s="1317"/>
      <c r="F115" s="1317"/>
      <c r="G115" s="1317"/>
      <c r="H115" s="1410"/>
      <c r="I115" s="1410"/>
      <c r="J115" s="1410"/>
      <c r="K115" s="1317"/>
      <c r="L115" s="1317"/>
      <c r="M115" s="1083"/>
      <c r="N115" s="1084">
        <v>28.6</v>
      </c>
      <c r="O115" s="1324">
        <v>22.2</v>
      </c>
      <c r="P115" s="1087">
        <v>22.2</v>
      </c>
      <c r="Q115" s="1318">
        <v>149.70000000000002</v>
      </c>
      <c r="R115" s="1318">
        <v>138.0000000000002</v>
      </c>
      <c r="S115" s="1318">
        <v>-33.200000000000173</v>
      </c>
      <c r="T115" s="1319">
        <v>14.970000000000002</v>
      </c>
      <c r="U115" s="1319">
        <v>13.80000000000002</v>
      </c>
      <c r="V115" s="1409">
        <v>-3.3200000000000172</v>
      </c>
      <c r="W115" s="1320">
        <v>54.5</v>
      </c>
      <c r="X115" s="1320">
        <v>20</v>
      </c>
      <c r="Y115" s="1320">
        <v>22.2</v>
      </c>
      <c r="Z115" s="1320">
        <v>77.599999999999994</v>
      </c>
      <c r="AA115" s="1320">
        <v>82.4</v>
      </c>
      <c r="AB115" s="1320">
        <v>92</v>
      </c>
      <c r="AD115" s="1306">
        <v>50</v>
      </c>
      <c r="AH115" s="1316">
        <v>5</v>
      </c>
      <c r="AI115" s="1316"/>
      <c r="AJ115" s="1316">
        <v>99.5</v>
      </c>
      <c r="AK115" s="1316">
        <v>159.5</v>
      </c>
      <c r="AL115" s="1316">
        <v>219.5</v>
      </c>
      <c r="AM115" s="1306">
        <v>139.5</v>
      </c>
      <c r="AN115" s="1306">
        <v>29.5</v>
      </c>
    </row>
    <row r="116" spans="1:40">
      <c r="C116" s="1316">
        <v>6</v>
      </c>
      <c r="D116" s="1316"/>
      <c r="E116" s="1317"/>
      <c r="F116" s="1317"/>
      <c r="G116" s="1317"/>
      <c r="H116" s="1410"/>
      <c r="I116" s="1410"/>
      <c r="J116" s="1410"/>
      <c r="K116" s="1317"/>
      <c r="L116" s="1317"/>
      <c r="M116" s="1083"/>
      <c r="N116" s="1084">
        <v>14.3</v>
      </c>
      <c r="O116" s="1324">
        <v>33.299999999999997</v>
      </c>
      <c r="P116" s="1087">
        <v>22.2</v>
      </c>
      <c r="Q116" s="1318">
        <v>114.00000000000001</v>
      </c>
      <c r="R116" s="1318">
        <v>121.3000000000002</v>
      </c>
      <c r="S116" s="1318">
        <v>-61.000000000000171</v>
      </c>
      <c r="T116" s="1319">
        <v>11.400000000000002</v>
      </c>
      <c r="U116" s="1319">
        <v>12.13000000000002</v>
      </c>
      <c r="V116" s="1409">
        <v>-6.1000000000000174</v>
      </c>
      <c r="W116" s="1320">
        <v>45.5</v>
      </c>
      <c r="X116" s="1320">
        <v>20</v>
      </c>
      <c r="Y116" s="1320">
        <v>22.2</v>
      </c>
      <c r="Z116" s="1320">
        <v>77.7</v>
      </c>
      <c r="AA116" s="1320">
        <v>81.3</v>
      </c>
      <c r="AB116" s="1320">
        <v>91.2</v>
      </c>
      <c r="AD116" s="1306">
        <v>50</v>
      </c>
      <c r="AH116" s="1316">
        <v>6</v>
      </c>
      <c r="AI116" s="1316"/>
      <c r="AJ116" s="1316">
        <v>99.5</v>
      </c>
      <c r="AK116" s="1316">
        <v>159.5</v>
      </c>
      <c r="AL116" s="1316">
        <v>219.5</v>
      </c>
      <c r="AM116" s="1306">
        <v>139.5</v>
      </c>
      <c r="AN116" s="1306">
        <v>29.5</v>
      </c>
    </row>
    <row r="117" spans="1:40">
      <c r="C117" s="1316">
        <v>7</v>
      </c>
      <c r="D117" s="1316"/>
      <c r="E117" s="1317"/>
      <c r="F117" s="1317"/>
      <c r="G117" s="1317"/>
      <c r="H117" s="1410"/>
      <c r="I117" s="1410"/>
      <c r="J117" s="1410"/>
      <c r="K117" s="1317"/>
      <c r="L117" s="1317"/>
      <c r="M117" s="1083"/>
      <c r="N117" s="1084">
        <v>21.4</v>
      </c>
      <c r="O117" s="1324">
        <v>22.2</v>
      </c>
      <c r="P117" s="1087">
        <v>33.299999999999997</v>
      </c>
      <c r="Q117" s="1318">
        <v>85.4</v>
      </c>
      <c r="R117" s="1318">
        <v>93.500000000000199</v>
      </c>
      <c r="S117" s="1318">
        <v>-77.700000000000173</v>
      </c>
      <c r="T117" s="1319">
        <v>8.5400000000000009</v>
      </c>
      <c r="U117" s="1319">
        <v>9.3500000000000192</v>
      </c>
      <c r="V117" s="1409">
        <v>-7.7700000000000173</v>
      </c>
      <c r="W117" s="1320">
        <v>63.6</v>
      </c>
      <c r="X117" s="1320">
        <v>15</v>
      </c>
      <c r="Y117" s="1320">
        <v>16.7</v>
      </c>
      <c r="Z117" s="1320">
        <v>78</v>
      </c>
      <c r="AA117" s="1320">
        <v>81.400000000000006</v>
      </c>
      <c r="AB117" s="1320">
        <v>91.1</v>
      </c>
      <c r="AD117" s="1306">
        <v>50</v>
      </c>
      <c r="AH117" s="1316">
        <v>7</v>
      </c>
      <c r="AI117" s="1316"/>
      <c r="AJ117" s="1316">
        <v>99.5</v>
      </c>
      <c r="AK117" s="1316">
        <v>159.5</v>
      </c>
      <c r="AL117" s="1316">
        <v>219.5</v>
      </c>
      <c r="AM117" s="1306">
        <v>139.5</v>
      </c>
      <c r="AN117" s="1306">
        <v>29.5</v>
      </c>
    </row>
    <row r="118" spans="1:40">
      <c r="C118" s="1316">
        <v>8</v>
      </c>
      <c r="D118" s="1316"/>
      <c r="E118" s="1317"/>
      <c r="F118" s="1317"/>
      <c r="G118" s="1317"/>
      <c r="H118" s="1410"/>
      <c r="I118" s="1410"/>
      <c r="J118" s="1410"/>
      <c r="K118" s="1317"/>
      <c r="L118" s="1317"/>
      <c r="M118" s="1083"/>
      <c r="N118" s="1084">
        <v>28.6</v>
      </c>
      <c r="O118" s="1324">
        <v>11.1</v>
      </c>
      <c r="P118" s="1087">
        <v>16.7</v>
      </c>
      <c r="Q118" s="1318">
        <v>64</v>
      </c>
      <c r="R118" s="1318">
        <v>54.6000000000002</v>
      </c>
      <c r="S118" s="1318">
        <v>-111.00000000000017</v>
      </c>
      <c r="T118" s="1319">
        <v>6.4</v>
      </c>
      <c r="U118" s="1319">
        <v>5.4600000000000204</v>
      </c>
      <c r="V118" s="1409">
        <v>-11.100000000000017</v>
      </c>
      <c r="W118" s="1320">
        <v>36.4</v>
      </c>
      <c r="X118" s="1320">
        <v>30</v>
      </c>
      <c r="Y118" s="1320">
        <v>55.6</v>
      </c>
      <c r="Z118" s="1320">
        <v>77.7</v>
      </c>
      <c r="AA118" s="1320">
        <v>80.900000000000006</v>
      </c>
      <c r="AB118" s="1320">
        <v>90.6</v>
      </c>
      <c r="AD118" s="1306">
        <v>50</v>
      </c>
      <c r="AH118" s="1316">
        <v>8</v>
      </c>
      <c r="AI118" s="1316"/>
      <c r="AJ118" s="1316">
        <v>99.5</v>
      </c>
      <c r="AK118" s="1316">
        <v>159.5</v>
      </c>
      <c r="AL118" s="1316">
        <v>219.5</v>
      </c>
      <c r="AM118" s="1306">
        <v>139.5</v>
      </c>
      <c r="AN118" s="1306">
        <v>29.5</v>
      </c>
    </row>
    <row r="119" spans="1:40">
      <c r="C119" s="1316">
        <v>9</v>
      </c>
      <c r="D119" s="1316"/>
      <c r="E119" s="1317"/>
      <c r="F119" s="1317"/>
      <c r="G119" s="1317"/>
      <c r="H119" s="1410"/>
      <c r="I119" s="1410"/>
      <c r="J119" s="1410"/>
      <c r="K119" s="1317"/>
      <c r="L119" s="1317"/>
      <c r="M119" s="1083"/>
      <c r="N119" s="1084">
        <v>28.6</v>
      </c>
      <c r="O119" s="1324">
        <v>22.2</v>
      </c>
      <c r="P119" s="1087">
        <v>44.4</v>
      </c>
      <c r="Q119" s="1318">
        <v>42.6</v>
      </c>
      <c r="R119" s="1318">
        <v>26.8000000000002</v>
      </c>
      <c r="S119" s="1318">
        <v>-116.60000000000016</v>
      </c>
      <c r="T119" s="1319">
        <v>4.26</v>
      </c>
      <c r="U119" s="1319">
        <v>2.6800000000000201</v>
      </c>
      <c r="V119" s="1409">
        <v>-11.660000000000016</v>
      </c>
      <c r="W119" s="1320">
        <v>63.6</v>
      </c>
      <c r="X119" s="1320">
        <v>60</v>
      </c>
      <c r="Y119" s="1320">
        <v>44.4</v>
      </c>
      <c r="Z119" s="1320">
        <v>77.7</v>
      </c>
      <c r="AA119" s="1320">
        <v>81</v>
      </c>
      <c r="AB119" s="1320">
        <v>89.8</v>
      </c>
      <c r="AD119" s="1306">
        <v>50</v>
      </c>
      <c r="AH119" s="1316">
        <v>9</v>
      </c>
      <c r="AI119" s="1316"/>
      <c r="AJ119" s="1316">
        <v>99.5</v>
      </c>
      <c r="AK119" s="1316">
        <v>159.5</v>
      </c>
      <c r="AL119" s="1316">
        <v>219.5</v>
      </c>
      <c r="AM119" s="1306">
        <v>139.5</v>
      </c>
      <c r="AN119" s="1306">
        <v>29.5</v>
      </c>
    </row>
    <row r="120" spans="1:40">
      <c r="C120" s="1316">
        <v>10</v>
      </c>
      <c r="D120" s="1308" t="s">
        <v>28</v>
      </c>
      <c r="E120" s="1317"/>
      <c r="F120" s="1317"/>
      <c r="G120" s="1317"/>
      <c r="H120" s="1410"/>
      <c r="I120" s="1410"/>
      <c r="J120" s="1410"/>
      <c r="K120" s="1317"/>
      <c r="L120" s="1317"/>
      <c r="M120" s="1083"/>
      <c r="N120" s="1084">
        <v>14.3</v>
      </c>
      <c r="O120" s="1324">
        <v>11.1</v>
      </c>
      <c r="P120" s="1087">
        <v>22.2</v>
      </c>
      <c r="Q120" s="1318">
        <v>6.8999999999999986</v>
      </c>
      <c r="R120" s="1318">
        <v>-12.099999999999799</v>
      </c>
      <c r="S120" s="1318">
        <v>-144.40000000000018</v>
      </c>
      <c r="T120" s="1319">
        <v>0.68999999999999984</v>
      </c>
      <c r="U120" s="1319">
        <v>-1.20999999999998</v>
      </c>
      <c r="V120" s="1409">
        <v>-14.440000000000017</v>
      </c>
      <c r="W120" s="1320">
        <v>45.5</v>
      </c>
      <c r="X120" s="1320">
        <v>10</v>
      </c>
      <c r="Y120" s="1320">
        <v>44.4</v>
      </c>
      <c r="Z120" s="1320">
        <v>77</v>
      </c>
      <c r="AA120" s="1320">
        <v>79.7</v>
      </c>
      <c r="AB120" s="1320">
        <v>89.5</v>
      </c>
      <c r="AD120" s="1306">
        <v>50</v>
      </c>
      <c r="AH120" s="1316">
        <v>10</v>
      </c>
      <c r="AI120" s="1308" t="s">
        <v>814</v>
      </c>
      <c r="AJ120" s="1316">
        <v>99.5</v>
      </c>
      <c r="AK120" s="1316">
        <v>159.5</v>
      </c>
      <c r="AL120" s="1316">
        <v>219.5</v>
      </c>
      <c r="AM120" s="1306">
        <v>139.5</v>
      </c>
      <c r="AN120" s="1306">
        <v>29.5</v>
      </c>
    </row>
    <row r="121" spans="1:40">
      <c r="C121" s="1316">
        <v>11</v>
      </c>
      <c r="D121" s="1316"/>
      <c r="E121" s="1317"/>
      <c r="F121" s="1317"/>
      <c r="G121" s="1317"/>
      <c r="H121" s="1410"/>
      <c r="I121" s="1410"/>
      <c r="J121" s="1410"/>
      <c r="K121" s="1317"/>
      <c r="L121" s="1317"/>
      <c r="M121" s="1083"/>
      <c r="N121" s="1084">
        <v>42.9</v>
      </c>
      <c r="O121" s="1324">
        <v>33.299999999999997</v>
      </c>
      <c r="P121" s="1087">
        <v>11.1</v>
      </c>
      <c r="Q121" s="1318">
        <v>-0.20000000000000284</v>
      </c>
      <c r="R121" s="1318">
        <v>-28.799999999999802</v>
      </c>
      <c r="S121" s="1318">
        <v>-183.30000000000018</v>
      </c>
      <c r="T121" s="1319">
        <v>-2.0000000000000285E-2</v>
      </c>
      <c r="U121" s="1319">
        <v>-2.8799999999999804</v>
      </c>
      <c r="V121" s="1409">
        <v>-18.33000000000002</v>
      </c>
      <c r="W121" s="1320">
        <v>36.4</v>
      </c>
      <c r="X121" s="1320">
        <v>30</v>
      </c>
      <c r="Y121" s="1320">
        <v>33.299999999999997</v>
      </c>
      <c r="Z121" s="1320">
        <v>76.5</v>
      </c>
      <c r="AA121" s="1320">
        <v>79.5</v>
      </c>
      <c r="AB121" s="1320">
        <v>89</v>
      </c>
      <c r="AD121" s="1306">
        <v>50</v>
      </c>
      <c r="AH121" s="1316">
        <v>11</v>
      </c>
      <c r="AI121" s="1316"/>
      <c r="AJ121" s="1316"/>
      <c r="AK121" s="1316"/>
      <c r="AL121" s="1316"/>
    </row>
    <row r="122" spans="1:40">
      <c r="C122" s="1316">
        <v>12</v>
      </c>
      <c r="D122" s="1316"/>
      <c r="E122" s="1317">
        <v>86.78</v>
      </c>
      <c r="F122" s="1317"/>
      <c r="G122" s="1317"/>
      <c r="H122" s="1410">
        <v>82.5</v>
      </c>
      <c r="I122" s="1410"/>
      <c r="J122" s="1410"/>
      <c r="K122" s="1317">
        <v>75.459999999999994</v>
      </c>
      <c r="L122" s="1317"/>
      <c r="M122" s="1083"/>
      <c r="N122" s="1084">
        <v>28.6</v>
      </c>
      <c r="O122" s="1324">
        <v>33.299999999999997</v>
      </c>
      <c r="P122" s="1087">
        <v>22.2</v>
      </c>
      <c r="Q122" s="1318">
        <v>-21.6</v>
      </c>
      <c r="R122" s="1318">
        <v>-45.499999999999801</v>
      </c>
      <c r="S122" s="1318">
        <v>-211.10000000000019</v>
      </c>
      <c r="T122" s="1319">
        <v>-2.16</v>
      </c>
      <c r="U122" s="1319">
        <v>-4.5499999999999803</v>
      </c>
      <c r="V122" s="1409">
        <v>-21.110000000000021</v>
      </c>
      <c r="W122" s="1320">
        <v>27.3</v>
      </c>
      <c r="X122" s="1320">
        <v>10</v>
      </c>
      <c r="Y122" s="1320">
        <v>38.9</v>
      </c>
      <c r="Z122" s="1320">
        <v>76.099999999999994</v>
      </c>
      <c r="AA122" s="1320">
        <v>79.099999999999994</v>
      </c>
      <c r="AB122" s="1320">
        <v>87.8</v>
      </c>
      <c r="AD122" s="1306">
        <v>50</v>
      </c>
      <c r="AH122" s="1316">
        <v>12</v>
      </c>
      <c r="AI122" s="1316"/>
      <c r="AJ122" s="1316"/>
      <c r="AK122" s="1316"/>
      <c r="AL122" s="1316"/>
    </row>
    <row r="123" spans="1:40" ht="27">
      <c r="A123" s="1306">
        <v>1994</v>
      </c>
      <c r="B123" s="1307">
        <v>6</v>
      </c>
      <c r="C123" s="1316">
        <v>1</v>
      </c>
      <c r="D123" s="1316"/>
      <c r="E123" s="1317">
        <v>86.92</v>
      </c>
      <c r="F123" s="1317"/>
      <c r="G123" s="1317"/>
      <c r="H123" s="1410">
        <v>84.53</v>
      </c>
      <c r="I123" s="1410"/>
      <c r="J123" s="1410"/>
      <c r="K123" s="1317">
        <v>75.34</v>
      </c>
      <c r="L123" s="1317"/>
      <c r="M123" s="1083"/>
      <c r="N123" s="1084">
        <v>57.1</v>
      </c>
      <c r="O123" s="1324">
        <v>44.4</v>
      </c>
      <c r="P123" s="1087">
        <v>33.299999999999997</v>
      </c>
      <c r="Q123" s="1318">
        <v>-14.5</v>
      </c>
      <c r="R123" s="1318">
        <v>-51.099999999999802</v>
      </c>
      <c r="S123" s="1318">
        <v>-227.80000000000018</v>
      </c>
      <c r="T123" s="1319">
        <v>-1.45</v>
      </c>
      <c r="U123" s="1319">
        <v>-5.1099999999999799</v>
      </c>
      <c r="V123" s="1409">
        <v>-22.780000000000019</v>
      </c>
      <c r="W123" s="1320">
        <v>45.5</v>
      </c>
      <c r="X123" s="1320">
        <v>60</v>
      </c>
      <c r="Y123" s="1320">
        <v>55.6</v>
      </c>
      <c r="Z123" s="1320">
        <v>77.5</v>
      </c>
      <c r="AA123" s="1320">
        <v>79.599999999999994</v>
      </c>
      <c r="AB123" s="1320">
        <v>88.3</v>
      </c>
      <c r="AD123" s="1306">
        <v>50</v>
      </c>
      <c r="AE123" s="1306">
        <v>1994</v>
      </c>
      <c r="AF123" s="1321" t="s">
        <v>822</v>
      </c>
      <c r="AH123" s="1316">
        <v>1</v>
      </c>
      <c r="AI123" s="1316"/>
      <c r="AJ123" s="1316"/>
      <c r="AK123" s="1316"/>
      <c r="AL123" s="1316"/>
    </row>
    <row r="124" spans="1:40">
      <c r="C124" s="1316">
        <v>2</v>
      </c>
      <c r="D124" s="1316"/>
      <c r="E124" s="1317">
        <v>85.2</v>
      </c>
      <c r="F124" s="1317">
        <v>86.3</v>
      </c>
      <c r="G124" s="1317"/>
      <c r="H124" s="1410">
        <v>82.4</v>
      </c>
      <c r="I124" s="1410">
        <v>83.14</v>
      </c>
      <c r="J124" s="1410"/>
      <c r="K124" s="1317">
        <v>73.23</v>
      </c>
      <c r="L124" s="1317">
        <v>74.680000000000007</v>
      </c>
      <c r="M124" s="1083"/>
      <c r="N124" s="1084">
        <v>42.9</v>
      </c>
      <c r="O124" s="1324">
        <v>33.299999999999997</v>
      </c>
      <c r="P124" s="1087">
        <v>55.6</v>
      </c>
      <c r="Q124" s="1318">
        <v>-21.6</v>
      </c>
      <c r="R124" s="1318">
        <v>-67.799999999999812</v>
      </c>
      <c r="S124" s="1318">
        <v>-222.20000000000019</v>
      </c>
      <c r="T124" s="1319">
        <v>-2.16</v>
      </c>
      <c r="U124" s="1319">
        <v>-6.7799999999999816</v>
      </c>
      <c r="V124" s="1409">
        <v>-22.22000000000002</v>
      </c>
      <c r="W124" s="1320">
        <v>68.2</v>
      </c>
      <c r="X124" s="1320">
        <v>50</v>
      </c>
      <c r="Y124" s="1320">
        <v>27.8</v>
      </c>
      <c r="Z124" s="1320">
        <v>78.400000000000006</v>
      </c>
      <c r="AA124" s="1320">
        <v>79.400000000000006</v>
      </c>
      <c r="AB124" s="1320">
        <v>87.5</v>
      </c>
      <c r="AD124" s="1306">
        <v>50</v>
      </c>
      <c r="AH124" s="1316">
        <v>2</v>
      </c>
      <c r="AI124" s="1316"/>
      <c r="AJ124" s="1316"/>
      <c r="AK124" s="1316"/>
      <c r="AL124" s="1316"/>
    </row>
    <row r="125" spans="1:40">
      <c r="C125" s="1316">
        <v>3</v>
      </c>
      <c r="D125" s="1316"/>
      <c r="E125" s="1317">
        <v>94.29</v>
      </c>
      <c r="F125" s="1317">
        <v>88.8</v>
      </c>
      <c r="G125" s="1317"/>
      <c r="H125" s="1410">
        <v>84.22</v>
      </c>
      <c r="I125" s="1410">
        <v>83.72</v>
      </c>
      <c r="J125" s="1410"/>
      <c r="K125" s="1317">
        <v>72.14</v>
      </c>
      <c r="L125" s="1317">
        <v>73.569999999999993</v>
      </c>
      <c r="M125" s="1083"/>
      <c r="N125" s="1084">
        <v>71.400000000000006</v>
      </c>
      <c r="O125" s="1324">
        <v>55.6</v>
      </c>
      <c r="P125" s="1087">
        <v>66.7</v>
      </c>
      <c r="Q125" s="1318">
        <v>-0.19999999999999574</v>
      </c>
      <c r="R125" s="1318">
        <v>-62.199999999999811</v>
      </c>
      <c r="S125" s="1318">
        <v>-205.50000000000017</v>
      </c>
      <c r="T125" s="1319">
        <v>-1.9999999999999574E-2</v>
      </c>
      <c r="U125" s="1319">
        <v>-6.2199999999999811</v>
      </c>
      <c r="V125" s="1409">
        <v>-20.550000000000018</v>
      </c>
      <c r="W125" s="1320">
        <v>81.8</v>
      </c>
      <c r="X125" s="1320">
        <v>90</v>
      </c>
      <c r="Y125" s="1320">
        <v>38.9</v>
      </c>
      <c r="Z125" s="1320">
        <v>80.599999999999994</v>
      </c>
      <c r="AA125" s="1320">
        <v>80.5</v>
      </c>
      <c r="AB125" s="1320">
        <v>87.3</v>
      </c>
      <c r="AD125" s="1306">
        <v>50</v>
      </c>
      <c r="AH125" s="1316">
        <v>3</v>
      </c>
      <c r="AI125" s="1316"/>
      <c r="AJ125" s="1316"/>
      <c r="AK125" s="1316"/>
      <c r="AL125" s="1316"/>
    </row>
    <row r="126" spans="1:40">
      <c r="C126" s="1316">
        <v>4</v>
      </c>
      <c r="D126" s="1316"/>
      <c r="E126" s="1317">
        <v>91.2</v>
      </c>
      <c r="F126" s="1317">
        <v>90.23</v>
      </c>
      <c r="G126" s="1317"/>
      <c r="H126" s="1410">
        <v>80.22</v>
      </c>
      <c r="I126" s="1410">
        <v>82.28</v>
      </c>
      <c r="J126" s="1410"/>
      <c r="K126" s="1317">
        <v>67.760000000000005</v>
      </c>
      <c r="L126" s="1317">
        <v>71.040000000000006</v>
      </c>
      <c r="M126" s="1083"/>
      <c r="N126" s="1084">
        <v>42.9</v>
      </c>
      <c r="O126" s="1324">
        <v>0</v>
      </c>
      <c r="P126" s="1087">
        <v>22.2</v>
      </c>
      <c r="Q126" s="1318">
        <v>-7.2999999999999972</v>
      </c>
      <c r="R126" s="1318">
        <v>-112.19999999999982</v>
      </c>
      <c r="S126" s="1318">
        <v>-233.30000000000018</v>
      </c>
      <c r="T126" s="1319">
        <v>-0.72999999999999976</v>
      </c>
      <c r="U126" s="1319">
        <v>-11.219999999999981</v>
      </c>
      <c r="V126" s="1409">
        <v>-23.33000000000002</v>
      </c>
      <c r="W126" s="1320">
        <v>81.8</v>
      </c>
      <c r="X126" s="1320">
        <v>55</v>
      </c>
      <c r="Y126" s="1320">
        <v>27.8</v>
      </c>
      <c r="Z126" s="1320">
        <v>81.5</v>
      </c>
      <c r="AA126" s="1320">
        <v>80.8</v>
      </c>
      <c r="AB126" s="1320">
        <v>87.2</v>
      </c>
      <c r="AD126" s="1306">
        <v>50</v>
      </c>
      <c r="AH126" s="1316">
        <v>4</v>
      </c>
      <c r="AI126" s="1316"/>
      <c r="AJ126" s="1316"/>
      <c r="AK126" s="1316"/>
      <c r="AL126" s="1316"/>
    </row>
    <row r="127" spans="1:40">
      <c r="C127" s="1316">
        <v>5</v>
      </c>
      <c r="D127" s="1316"/>
      <c r="E127" s="1317">
        <v>94.1</v>
      </c>
      <c r="F127" s="1317">
        <v>93.2</v>
      </c>
      <c r="G127" s="1317"/>
      <c r="H127" s="1410">
        <v>80.87</v>
      </c>
      <c r="I127" s="1410">
        <v>81.77</v>
      </c>
      <c r="J127" s="1410"/>
      <c r="K127" s="1317">
        <v>67.73</v>
      </c>
      <c r="L127" s="1317">
        <v>69.209999999999994</v>
      </c>
      <c r="M127" s="1083"/>
      <c r="N127" s="1084">
        <v>100</v>
      </c>
      <c r="O127" s="1324">
        <v>33.299999999999997</v>
      </c>
      <c r="P127" s="1087">
        <v>22.2</v>
      </c>
      <c r="Q127" s="1318">
        <v>42.7</v>
      </c>
      <c r="R127" s="1318">
        <v>-128.89999999999981</v>
      </c>
      <c r="S127" s="1318">
        <v>-261.10000000000019</v>
      </c>
      <c r="T127" s="1319">
        <v>4.2700000000000005</v>
      </c>
      <c r="U127" s="1319">
        <v>-12.889999999999981</v>
      </c>
      <c r="V127" s="1409">
        <v>-26.110000000000021</v>
      </c>
      <c r="W127" s="1320">
        <v>90.9</v>
      </c>
      <c r="X127" s="1320">
        <v>75</v>
      </c>
      <c r="Y127" s="1320">
        <v>44.4</v>
      </c>
      <c r="Z127" s="1320">
        <v>82</v>
      </c>
      <c r="AA127" s="1320">
        <v>80.7</v>
      </c>
      <c r="AB127" s="1320">
        <v>86.3</v>
      </c>
      <c r="AD127" s="1306">
        <v>50</v>
      </c>
      <c r="AH127" s="1316">
        <v>5</v>
      </c>
      <c r="AI127" s="1316"/>
      <c r="AJ127" s="1316"/>
      <c r="AK127" s="1316"/>
      <c r="AL127" s="1316"/>
    </row>
    <row r="128" spans="1:40">
      <c r="C128" s="1316">
        <v>6</v>
      </c>
      <c r="D128" s="1316"/>
      <c r="E128" s="1317">
        <v>93.51</v>
      </c>
      <c r="F128" s="1317">
        <v>92.94</v>
      </c>
      <c r="G128" s="1317">
        <v>90.29</v>
      </c>
      <c r="H128" s="1410">
        <v>83.64</v>
      </c>
      <c r="I128" s="1410">
        <v>81.58</v>
      </c>
      <c r="J128" s="1410">
        <v>82.27</v>
      </c>
      <c r="K128" s="1317">
        <v>67.010000000000005</v>
      </c>
      <c r="L128" s="1317">
        <v>67.5</v>
      </c>
      <c r="M128" s="1083">
        <v>71.239999999999995</v>
      </c>
      <c r="N128" s="1084">
        <v>42.9</v>
      </c>
      <c r="O128" s="1324">
        <v>55.6</v>
      </c>
      <c r="P128" s="1087">
        <v>22.2</v>
      </c>
      <c r="Q128" s="1318">
        <v>35.6</v>
      </c>
      <c r="R128" s="1318">
        <v>-123.29999999999981</v>
      </c>
      <c r="S128" s="1318">
        <v>-288.9000000000002</v>
      </c>
      <c r="T128" s="1319">
        <v>3.56</v>
      </c>
      <c r="U128" s="1319">
        <v>-12.329999999999981</v>
      </c>
      <c r="V128" s="1409">
        <v>-28.890000000000022</v>
      </c>
      <c r="W128" s="1320">
        <v>72.7</v>
      </c>
      <c r="X128" s="1320">
        <v>80</v>
      </c>
      <c r="Y128" s="1320">
        <v>33.299999999999997</v>
      </c>
      <c r="Z128" s="1320">
        <v>83.2</v>
      </c>
      <c r="AA128" s="1320">
        <v>81.900000000000006</v>
      </c>
      <c r="AB128" s="1320">
        <v>86.2</v>
      </c>
      <c r="AD128" s="1306">
        <v>50</v>
      </c>
      <c r="AH128" s="1316">
        <v>6</v>
      </c>
      <c r="AI128" s="1316"/>
      <c r="AJ128" s="1316"/>
      <c r="AK128" s="1316"/>
      <c r="AL128" s="1316"/>
    </row>
    <row r="129" spans="1:38">
      <c r="C129" s="1316">
        <v>7</v>
      </c>
      <c r="D129" s="1316"/>
      <c r="E129" s="1317">
        <v>96.99</v>
      </c>
      <c r="F129" s="1317">
        <v>94.87</v>
      </c>
      <c r="G129" s="1317">
        <v>91.74</v>
      </c>
      <c r="H129" s="1410">
        <v>83.29</v>
      </c>
      <c r="I129" s="1410">
        <v>82.6</v>
      </c>
      <c r="J129" s="1410">
        <v>82.45</v>
      </c>
      <c r="K129" s="1317">
        <v>65.099999999999994</v>
      </c>
      <c r="L129" s="1317">
        <v>66.61</v>
      </c>
      <c r="M129" s="1083">
        <v>69.760000000000005</v>
      </c>
      <c r="N129" s="1084">
        <v>71.400000000000006</v>
      </c>
      <c r="O129" s="1324">
        <v>66.7</v>
      </c>
      <c r="P129" s="1087">
        <v>33.299999999999997</v>
      </c>
      <c r="Q129" s="1318">
        <v>57.000000000000007</v>
      </c>
      <c r="R129" s="1318">
        <v>-106.59999999999981</v>
      </c>
      <c r="S129" s="1318">
        <v>-305.60000000000019</v>
      </c>
      <c r="T129" s="1319">
        <v>5.7000000000000011</v>
      </c>
      <c r="U129" s="1319">
        <v>-10.659999999999981</v>
      </c>
      <c r="V129" s="1409">
        <v>-30.56000000000002</v>
      </c>
      <c r="W129" s="1320">
        <v>72.7</v>
      </c>
      <c r="X129" s="1320">
        <v>80</v>
      </c>
      <c r="Y129" s="1320">
        <v>50</v>
      </c>
      <c r="Z129" s="1320">
        <v>83.9</v>
      </c>
      <c r="AA129" s="1320">
        <v>82.5</v>
      </c>
      <c r="AB129" s="1320">
        <v>86.3</v>
      </c>
      <c r="AD129" s="1306">
        <v>50</v>
      </c>
      <c r="AH129" s="1316">
        <v>7</v>
      </c>
      <c r="AI129" s="1316"/>
      <c r="AJ129" s="1316"/>
      <c r="AK129" s="1316"/>
      <c r="AL129" s="1316"/>
    </row>
    <row r="130" spans="1:38">
      <c r="C130" s="1316">
        <v>8</v>
      </c>
      <c r="D130" s="1316"/>
      <c r="E130" s="1317">
        <v>103.46</v>
      </c>
      <c r="F130" s="1317">
        <v>97.99</v>
      </c>
      <c r="G130" s="1317">
        <v>94.11</v>
      </c>
      <c r="H130" s="1410">
        <v>86.58</v>
      </c>
      <c r="I130" s="1410">
        <v>84.5</v>
      </c>
      <c r="J130" s="1410">
        <v>82.92</v>
      </c>
      <c r="K130" s="1317">
        <v>65.53</v>
      </c>
      <c r="L130" s="1317">
        <v>65.88</v>
      </c>
      <c r="M130" s="1083">
        <v>68.36</v>
      </c>
      <c r="N130" s="1084">
        <v>85.7</v>
      </c>
      <c r="O130" s="1324">
        <v>88.9</v>
      </c>
      <c r="P130" s="1087">
        <v>44.4</v>
      </c>
      <c r="Q130" s="1318">
        <v>92.700000000000017</v>
      </c>
      <c r="R130" s="1318">
        <v>-67.699999999999804</v>
      </c>
      <c r="S130" s="1318">
        <v>-311.20000000000022</v>
      </c>
      <c r="T130" s="1319">
        <v>9.2700000000000014</v>
      </c>
      <c r="U130" s="1319">
        <v>-6.76999999999998</v>
      </c>
      <c r="V130" s="1409">
        <v>-31.120000000000022</v>
      </c>
      <c r="W130" s="1320">
        <v>81.8</v>
      </c>
      <c r="X130" s="1320">
        <v>100</v>
      </c>
      <c r="Y130" s="1320">
        <v>66.7</v>
      </c>
      <c r="Z130" s="1320">
        <v>84.7</v>
      </c>
      <c r="AA130" s="1320">
        <v>83.2</v>
      </c>
      <c r="AB130" s="1320">
        <v>86.5</v>
      </c>
      <c r="AD130" s="1306">
        <v>50</v>
      </c>
      <c r="AH130" s="1316">
        <v>8</v>
      </c>
      <c r="AI130" s="1316"/>
      <c r="AJ130" s="1316"/>
      <c r="AK130" s="1316"/>
      <c r="AL130" s="1316"/>
    </row>
    <row r="131" spans="1:38">
      <c r="C131" s="1316">
        <v>9</v>
      </c>
      <c r="D131" s="1316"/>
      <c r="E131" s="1317">
        <v>101.72</v>
      </c>
      <c r="F131" s="1317">
        <v>100.72</v>
      </c>
      <c r="G131" s="1317">
        <v>96.47</v>
      </c>
      <c r="H131" s="1410">
        <v>85.22</v>
      </c>
      <c r="I131" s="1410">
        <v>85.03</v>
      </c>
      <c r="J131" s="1410">
        <v>83.92</v>
      </c>
      <c r="K131" s="1317">
        <v>65.650000000000006</v>
      </c>
      <c r="L131" s="1317">
        <v>65.430000000000007</v>
      </c>
      <c r="M131" s="1083">
        <v>67.27</v>
      </c>
      <c r="N131" s="1084">
        <v>85.7</v>
      </c>
      <c r="O131" s="1324">
        <v>66.7</v>
      </c>
      <c r="P131" s="1087">
        <v>38.9</v>
      </c>
      <c r="Q131" s="1318">
        <v>128.40000000000003</v>
      </c>
      <c r="R131" s="1318">
        <v>-50.999999999999801</v>
      </c>
      <c r="S131" s="1318">
        <v>-322.30000000000024</v>
      </c>
      <c r="T131" s="1319">
        <v>12.840000000000003</v>
      </c>
      <c r="U131" s="1319">
        <v>-5.0999999999999801</v>
      </c>
      <c r="V131" s="1409">
        <v>-32.230000000000025</v>
      </c>
      <c r="W131" s="1320">
        <v>63.6</v>
      </c>
      <c r="X131" s="1320">
        <v>70</v>
      </c>
      <c r="Y131" s="1320">
        <v>61.1</v>
      </c>
      <c r="Z131" s="1320">
        <v>85.2</v>
      </c>
      <c r="AA131" s="1320">
        <v>82.9</v>
      </c>
      <c r="AB131" s="1320">
        <v>86.8</v>
      </c>
      <c r="AD131" s="1306">
        <v>50</v>
      </c>
      <c r="AH131" s="1316">
        <v>9</v>
      </c>
      <c r="AI131" s="1316"/>
      <c r="AJ131" s="1316"/>
      <c r="AK131" s="1316"/>
      <c r="AL131" s="1316"/>
    </row>
    <row r="132" spans="1:38">
      <c r="C132" s="1316">
        <v>10</v>
      </c>
      <c r="D132" s="1316"/>
      <c r="E132" s="1317">
        <v>101.7</v>
      </c>
      <c r="F132" s="1317">
        <v>102.29</v>
      </c>
      <c r="G132" s="1317">
        <v>97.53</v>
      </c>
      <c r="H132" s="1410">
        <v>84.73</v>
      </c>
      <c r="I132" s="1410">
        <v>85.51</v>
      </c>
      <c r="J132" s="1410">
        <v>84.69</v>
      </c>
      <c r="K132" s="1317">
        <v>65.459999999999994</v>
      </c>
      <c r="L132" s="1317">
        <v>65.55</v>
      </c>
      <c r="M132" s="1083">
        <v>66.319999999999993</v>
      </c>
      <c r="N132" s="1084">
        <v>71.400000000000006</v>
      </c>
      <c r="O132" s="1324">
        <v>66.7</v>
      </c>
      <c r="P132" s="1087">
        <v>44.4</v>
      </c>
      <c r="Q132" s="1318">
        <v>149.80000000000004</v>
      </c>
      <c r="R132" s="1318">
        <v>-34.299999999999798</v>
      </c>
      <c r="S132" s="1318">
        <v>-327.90000000000026</v>
      </c>
      <c r="T132" s="1319">
        <v>14.980000000000004</v>
      </c>
      <c r="U132" s="1319">
        <v>-3.4299999999999797</v>
      </c>
      <c r="V132" s="1409">
        <v>-32.790000000000028</v>
      </c>
      <c r="W132" s="1320">
        <v>63.6</v>
      </c>
      <c r="X132" s="1320">
        <v>70</v>
      </c>
      <c r="Y132" s="1320">
        <v>61.1</v>
      </c>
      <c r="Z132" s="1320">
        <v>85.5</v>
      </c>
      <c r="AA132" s="1320">
        <v>83.6</v>
      </c>
      <c r="AB132" s="1320">
        <v>86.6</v>
      </c>
      <c r="AD132" s="1306">
        <v>50</v>
      </c>
      <c r="AH132" s="1316">
        <v>10</v>
      </c>
      <c r="AI132" s="1316"/>
      <c r="AJ132" s="1316"/>
      <c r="AK132" s="1316"/>
      <c r="AL132" s="1316"/>
    </row>
    <row r="133" spans="1:38">
      <c r="C133" s="1316">
        <v>11</v>
      </c>
      <c r="D133" s="1316"/>
      <c r="E133" s="1317">
        <v>107.4</v>
      </c>
      <c r="F133" s="1317">
        <v>103.61</v>
      </c>
      <c r="G133" s="1317">
        <v>99.84</v>
      </c>
      <c r="H133" s="1410">
        <v>87.7</v>
      </c>
      <c r="I133" s="1410">
        <v>85.88</v>
      </c>
      <c r="J133" s="1410">
        <v>85.5</v>
      </c>
      <c r="K133" s="1317">
        <v>66.69</v>
      </c>
      <c r="L133" s="1317">
        <v>65.930000000000007</v>
      </c>
      <c r="M133" s="1083">
        <v>66.17</v>
      </c>
      <c r="N133" s="1084">
        <v>57.1</v>
      </c>
      <c r="O133" s="1324">
        <v>55.6</v>
      </c>
      <c r="P133" s="1087">
        <v>55.6</v>
      </c>
      <c r="Q133" s="1318">
        <v>156.90000000000003</v>
      </c>
      <c r="R133" s="1318">
        <v>-28.699999999999797</v>
      </c>
      <c r="S133" s="1318">
        <v>-322.30000000000024</v>
      </c>
      <c r="T133" s="1319">
        <v>15.690000000000003</v>
      </c>
      <c r="U133" s="1319">
        <v>-2.8699999999999797</v>
      </c>
      <c r="V133" s="1409">
        <v>-32.230000000000025</v>
      </c>
      <c r="W133" s="1320">
        <v>63.6</v>
      </c>
      <c r="X133" s="1320">
        <v>65</v>
      </c>
      <c r="Y133" s="1320">
        <v>61.1</v>
      </c>
      <c r="Z133" s="1320">
        <v>86.7</v>
      </c>
      <c r="AA133" s="1320">
        <v>84.4</v>
      </c>
      <c r="AB133" s="1320">
        <v>86.6</v>
      </c>
      <c r="AD133" s="1306">
        <v>50</v>
      </c>
      <c r="AH133" s="1316">
        <v>11</v>
      </c>
      <c r="AI133" s="1316"/>
      <c r="AJ133" s="1316"/>
      <c r="AK133" s="1316"/>
      <c r="AL133" s="1316"/>
    </row>
    <row r="134" spans="1:38">
      <c r="C134" s="1316">
        <v>12</v>
      </c>
      <c r="D134" s="1316"/>
      <c r="E134" s="1317">
        <v>100.22</v>
      </c>
      <c r="F134" s="1317">
        <v>103.11</v>
      </c>
      <c r="G134" s="1317">
        <v>100.71</v>
      </c>
      <c r="H134" s="1410">
        <v>85.03</v>
      </c>
      <c r="I134" s="1410">
        <v>85.82</v>
      </c>
      <c r="J134" s="1410">
        <v>85.85</v>
      </c>
      <c r="K134" s="1317">
        <v>67.14</v>
      </c>
      <c r="L134" s="1317">
        <v>66.430000000000007</v>
      </c>
      <c r="M134" s="1083">
        <v>66.08</v>
      </c>
      <c r="N134" s="1084">
        <v>28.6</v>
      </c>
      <c r="O134" s="1324">
        <v>22.2</v>
      </c>
      <c r="P134" s="1087">
        <v>44.4</v>
      </c>
      <c r="Q134" s="1318">
        <v>135.50000000000003</v>
      </c>
      <c r="R134" s="1318">
        <v>-56.499999999999801</v>
      </c>
      <c r="S134" s="1318">
        <v>-327.90000000000026</v>
      </c>
      <c r="T134" s="1319">
        <v>13.550000000000002</v>
      </c>
      <c r="U134" s="1319">
        <v>-5.6499999999999799</v>
      </c>
      <c r="V134" s="1409">
        <v>-32.790000000000028</v>
      </c>
      <c r="W134" s="1320">
        <v>72.7</v>
      </c>
      <c r="X134" s="1320">
        <v>90</v>
      </c>
      <c r="Y134" s="1320">
        <v>55.6</v>
      </c>
      <c r="Z134" s="1320">
        <v>87.5</v>
      </c>
      <c r="AA134" s="1320">
        <v>84.7</v>
      </c>
      <c r="AB134" s="1320">
        <v>87.1</v>
      </c>
      <c r="AD134" s="1306">
        <v>50</v>
      </c>
      <c r="AH134" s="1316">
        <v>12</v>
      </c>
      <c r="AI134" s="1316"/>
      <c r="AJ134" s="1316"/>
      <c r="AK134" s="1316"/>
      <c r="AL134" s="1316"/>
    </row>
    <row r="135" spans="1:38" ht="27">
      <c r="A135" s="1306">
        <v>1995</v>
      </c>
      <c r="B135" s="1307">
        <v>7</v>
      </c>
      <c r="C135" s="1316">
        <v>1</v>
      </c>
      <c r="D135" s="1316"/>
      <c r="E135" s="1317">
        <v>87.1</v>
      </c>
      <c r="F135" s="1317">
        <v>98.24</v>
      </c>
      <c r="G135" s="1317">
        <v>99.8</v>
      </c>
      <c r="H135" s="1410">
        <v>77.040000000000006</v>
      </c>
      <c r="I135" s="1410">
        <v>83.26</v>
      </c>
      <c r="J135" s="1410">
        <v>83.94</v>
      </c>
      <c r="K135" s="1317">
        <v>67.02</v>
      </c>
      <c r="L135" s="1317">
        <v>66.95</v>
      </c>
      <c r="M135" s="1083">
        <v>66.08</v>
      </c>
      <c r="N135" s="1084">
        <v>14.3</v>
      </c>
      <c r="O135" s="1324">
        <v>11.1</v>
      </c>
      <c r="P135" s="1087">
        <v>38.9</v>
      </c>
      <c r="Q135" s="1318">
        <v>99.800000000000026</v>
      </c>
      <c r="R135" s="1318">
        <v>-95.399999999999807</v>
      </c>
      <c r="S135" s="1318">
        <v>-339.00000000000028</v>
      </c>
      <c r="T135" s="1319">
        <v>9.9800000000000022</v>
      </c>
      <c r="U135" s="1319">
        <v>-9.5399999999999814</v>
      </c>
      <c r="V135" s="1409">
        <v>-33.900000000000027</v>
      </c>
      <c r="W135" s="1320">
        <v>36.4</v>
      </c>
      <c r="X135" s="1320">
        <v>30</v>
      </c>
      <c r="Y135" s="1320">
        <v>61.1</v>
      </c>
      <c r="Z135" s="1320">
        <v>86.4</v>
      </c>
      <c r="AA135" s="1320">
        <v>83</v>
      </c>
      <c r="AB135" s="1320">
        <v>86.5</v>
      </c>
      <c r="AD135" s="1306">
        <v>50</v>
      </c>
      <c r="AE135" s="1306">
        <v>1995</v>
      </c>
      <c r="AF135" s="1321" t="s">
        <v>823</v>
      </c>
      <c r="AH135" s="1316">
        <v>1</v>
      </c>
      <c r="AI135" s="1316"/>
      <c r="AJ135" s="1316"/>
      <c r="AK135" s="1316"/>
      <c r="AL135" s="1316"/>
    </row>
    <row r="136" spans="1:38">
      <c r="C136" s="1316">
        <v>2</v>
      </c>
      <c r="D136" s="1316"/>
      <c r="E136" s="1317">
        <v>95.36</v>
      </c>
      <c r="F136" s="1317">
        <v>94.23</v>
      </c>
      <c r="G136" s="1317">
        <v>99.57</v>
      </c>
      <c r="H136" s="1410">
        <v>78.400000000000006</v>
      </c>
      <c r="I136" s="1410">
        <v>80.16</v>
      </c>
      <c r="J136" s="1410">
        <v>82.58</v>
      </c>
      <c r="K136" s="1317">
        <v>59.89</v>
      </c>
      <c r="L136" s="1317">
        <v>64.680000000000007</v>
      </c>
      <c r="M136" s="1083">
        <v>65.34</v>
      </c>
      <c r="N136" s="1084">
        <v>21.4</v>
      </c>
      <c r="O136" s="1324">
        <v>22.2</v>
      </c>
      <c r="P136" s="1087">
        <v>0</v>
      </c>
      <c r="Q136" s="1318">
        <v>71.200000000000017</v>
      </c>
      <c r="R136" s="1318">
        <v>-123.1999999999998</v>
      </c>
      <c r="S136" s="1318">
        <v>-389.00000000000028</v>
      </c>
      <c r="T136" s="1319">
        <v>7.1200000000000019</v>
      </c>
      <c r="U136" s="1319">
        <v>-12.319999999999981</v>
      </c>
      <c r="V136" s="1409">
        <v>-38.900000000000027</v>
      </c>
      <c r="W136" s="1320">
        <v>54.5</v>
      </c>
      <c r="X136" s="1320">
        <v>50</v>
      </c>
      <c r="Y136" s="1320">
        <v>61.1</v>
      </c>
      <c r="Z136" s="1320">
        <v>87.9</v>
      </c>
      <c r="AA136" s="1320">
        <v>84.6</v>
      </c>
      <c r="AB136" s="1320">
        <v>86.9</v>
      </c>
      <c r="AD136" s="1306">
        <v>50</v>
      </c>
      <c r="AH136" s="1316">
        <v>2</v>
      </c>
      <c r="AI136" s="1316"/>
      <c r="AJ136" s="1316"/>
      <c r="AK136" s="1316"/>
      <c r="AL136" s="1316"/>
    </row>
    <row r="137" spans="1:38">
      <c r="C137" s="1316">
        <v>3</v>
      </c>
      <c r="D137" s="1316"/>
      <c r="E137" s="1317">
        <v>95.86</v>
      </c>
      <c r="F137" s="1317">
        <v>92.77</v>
      </c>
      <c r="G137" s="1317">
        <v>98.48</v>
      </c>
      <c r="H137" s="1410">
        <v>82.77</v>
      </c>
      <c r="I137" s="1410">
        <v>79.400000000000006</v>
      </c>
      <c r="J137" s="1410">
        <v>82.19</v>
      </c>
      <c r="K137" s="1317">
        <v>56.38</v>
      </c>
      <c r="L137" s="1317">
        <v>61.1</v>
      </c>
      <c r="M137" s="1083">
        <v>64.03</v>
      </c>
      <c r="N137" s="1084">
        <v>57.1</v>
      </c>
      <c r="O137" s="1324">
        <v>33.299999999999997</v>
      </c>
      <c r="P137" s="1087">
        <v>11.1</v>
      </c>
      <c r="Q137" s="1318">
        <v>78.300000000000011</v>
      </c>
      <c r="R137" s="1318">
        <v>-139.89999999999981</v>
      </c>
      <c r="S137" s="1318">
        <v>-427.90000000000026</v>
      </c>
      <c r="T137" s="1319">
        <v>7.830000000000001</v>
      </c>
      <c r="U137" s="1319">
        <v>-13.989999999999981</v>
      </c>
      <c r="V137" s="1409">
        <v>-42.790000000000028</v>
      </c>
      <c r="W137" s="1320">
        <v>36.4</v>
      </c>
      <c r="X137" s="1320">
        <v>40</v>
      </c>
      <c r="Y137" s="1320">
        <v>55.6</v>
      </c>
      <c r="Z137" s="1320">
        <v>86.4</v>
      </c>
      <c r="AA137" s="1320">
        <v>84.9</v>
      </c>
      <c r="AB137" s="1320">
        <v>87.3</v>
      </c>
      <c r="AD137" s="1306">
        <v>50</v>
      </c>
      <c r="AH137" s="1316">
        <v>3</v>
      </c>
      <c r="AI137" s="1316"/>
      <c r="AJ137" s="1316"/>
      <c r="AK137" s="1316"/>
      <c r="AL137" s="1316"/>
    </row>
    <row r="138" spans="1:38">
      <c r="C138" s="1316">
        <v>4</v>
      </c>
      <c r="D138" s="1316"/>
      <c r="E138" s="1317">
        <v>96.34</v>
      </c>
      <c r="F138" s="1317">
        <v>95.85</v>
      </c>
      <c r="G138" s="1317">
        <v>97.71</v>
      </c>
      <c r="H138" s="1410">
        <v>87.24</v>
      </c>
      <c r="I138" s="1410">
        <v>82.8</v>
      </c>
      <c r="J138" s="1410">
        <v>82.1</v>
      </c>
      <c r="K138" s="1317">
        <v>57.59</v>
      </c>
      <c r="L138" s="1317">
        <v>57.95</v>
      </c>
      <c r="M138" s="1083">
        <v>62.88</v>
      </c>
      <c r="N138" s="1084">
        <v>71.400000000000006</v>
      </c>
      <c r="O138" s="1324">
        <v>77.8</v>
      </c>
      <c r="P138" s="1087">
        <v>11.1</v>
      </c>
      <c r="Q138" s="1318">
        <v>99.700000000000017</v>
      </c>
      <c r="R138" s="1318">
        <v>-112.09999999999981</v>
      </c>
      <c r="S138" s="1318">
        <v>-466.80000000000024</v>
      </c>
      <c r="T138" s="1319">
        <v>9.9700000000000024</v>
      </c>
      <c r="U138" s="1319">
        <v>-11.209999999999981</v>
      </c>
      <c r="V138" s="1409">
        <v>-46.680000000000021</v>
      </c>
      <c r="W138" s="1320">
        <v>40.9</v>
      </c>
      <c r="X138" s="1320">
        <v>80</v>
      </c>
      <c r="Y138" s="1320">
        <v>55.6</v>
      </c>
      <c r="Z138" s="1320">
        <v>85.8</v>
      </c>
      <c r="AA138" s="1320">
        <v>85.4</v>
      </c>
      <c r="AB138" s="1320">
        <v>86.8</v>
      </c>
      <c r="AD138" s="1306">
        <v>50</v>
      </c>
      <c r="AH138" s="1316">
        <v>4</v>
      </c>
      <c r="AI138" s="1316"/>
      <c r="AJ138" s="1316"/>
      <c r="AK138" s="1316"/>
      <c r="AL138" s="1316"/>
    </row>
    <row r="139" spans="1:38">
      <c r="C139" s="1316">
        <v>5</v>
      </c>
      <c r="D139" s="1316"/>
      <c r="E139" s="1317">
        <v>103.58</v>
      </c>
      <c r="F139" s="1317">
        <v>98.59</v>
      </c>
      <c r="G139" s="1317">
        <v>97.98</v>
      </c>
      <c r="H139" s="1410">
        <v>90.87</v>
      </c>
      <c r="I139" s="1410">
        <v>86.96</v>
      </c>
      <c r="J139" s="1410">
        <v>83.26</v>
      </c>
      <c r="K139" s="1317">
        <v>59.16</v>
      </c>
      <c r="L139" s="1317">
        <v>57.71</v>
      </c>
      <c r="M139" s="1083">
        <v>61.98</v>
      </c>
      <c r="N139" s="1084">
        <v>71.400000000000006</v>
      </c>
      <c r="O139" s="1324">
        <v>88.9</v>
      </c>
      <c r="P139" s="1087">
        <v>55.6</v>
      </c>
      <c r="Q139" s="1318">
        <v>121.10000000000002</v>
      </c>
      <c r="R139" s="1318">
        <v>-73.199999999999804</v>
      </c>
      <c r="S139" s="1318">
        <v>-461.20000000000022</v>
      </c>
      <c r="T139" s="1319">
        <v>12.110000000000003</v>
      </c>
      <c r="U139" s="1319">
        <v>-7.3199999999999807</v>
      </c>
      <c r="V139" s="1409">
        <v>-46.120000000000019</v>
      </c>
      <c r="W139" s="1320">
        <v>18.2</v>
      </c>
      <c r="X139" s="1320">
        <v>50</v>
      </c>
      <c r="Y139" s="1320">
        <v>55.6</v>
      </c>
      <c r="Z139" s="1320">
        <v>85.2</v>
      </c>
      <c r="AA139" s="1320">
        <v>84.9</v>
      </c>
      <c r="AB139" s="1320">
        <v>87</v>
      </c>
      <c r="AD139" s="1306">
        <v>50</v>
      </c>
      <c r="AH139" s="1316">
        <v>5</v>
      </c>
      <c r="AI139" s="1316"/>
      <c r="AJ139" s="1316"/>
      <c r="AK139" s="1316"/>
      <c r="AL139" s="1316"/>
    </row>
    <row r="140" spans="1:38">
      <c r="C140" s="1316">
        <v>6</v>
      </c>
      <c r="D140" s="1316"/>
      <c r="E140" s="1317">
        <v>102.65</v>
      </c>
      <c r="F140" s="1317">
        <v>100.86</v>
      </c>
      <c r="G140" s="1317">
        <v>97.3</v>
      </c>
      <c r="H140" s="1410">
        <v>90.45</v>
      </c>
      <c r="I140" s="1410">
        <v>89.52</v>
      </c>
      <c r="J140" s="1410">
        <v>85.95</v>
      </c>
      <c r="K140" s="1317">
        <v>60.53</v>
      </c>
      <c r="L140" s="1317">
        <v>59.09</v>
      </c>
      <c r="M140" s="1083">
        <v>61.1</v>
      </c>
      <c r="N140" s="1084">
        <v>71.400000000000006</v>
      </c>
      <c r="O140" s="1324">
        <v>88.9</v>
      </c>
      <c r="P140" s="1087">
        <v>66.7</v>
      </c>
      <c r="Q140" s="1318">
        <v>142.50000000000003</v>
      </c>
      <c r="R140" s="1318">
        <v>-34.299999999999798</v>
      </c>
      <c r="S140" s="1318">
        <v>-444.50000000000023</v>
      </c>
      <c r="T140" s="1319">
        <v>14.250000000000004</v>
      </c>
      <c r="U140" s="1319">
        <v>-3.4299999999999797</v>
      </c>
      <c r="V140" s="1409">
        <v>-44.450000000000024</v>
      </c>
      <c r="W140" s="1320">
        <v>18.2</v>
      </c>
      <c r="X140" s="1320">
        <v>40</v>
      </c>
      <c r="Y140" s="1320">
        <v>44.4</v>
      </c>
      <c r="Z140" s="1320">
        <v>84.6</v>
      </c>
      <c r="AA140" s="1320">
        <v>85</v>
      </c>
      <c r="AB140" s="1320">
        <v>87</v>
      </c>
      <c r="AD140" s="1306">
        <v>50</v>
      </c>
      <c r="AH140" s="1316">
        <v>6</v>
      </c>
      <c r="AI140" s="1316"/>
      <c r="AJ140" s="1316"/>
      <c r="AK140" s="1316"/>
      <c r="AL140" s="1316"/>
    </row>
    <row r="141" spans="1:38">
      <c r="C141" s="1316">
        <v>7</v>
      </c>
      <c r="D141" s="1316"/>
      <c r="E141" s="1317">
        <v>100.64</v>
      </c>
      <c r="F141" s="1317">
        <v>102.29</v>
      </c>
      <c r="G141" s="1317">
        <v>97.36</v>
      </c>
      <c r="H141" s="1410">
        <v>89.02</v>
      </c>
      <c r="I141" s="1410">
        <v>90.11</v>
      </c>
      <c r="J141" s="1410">
        <v>88.07</v>
      </c>
      <c r="K141" s="1317">
        <v>61.46</v>
      </c>
      <c r="L141" s="1317">
        <v>60.38</v>
      </c>
      <c r="M141" s="1083">
        <v>60.29</v>
      </c>
      <c r="N141" s="1084">
        <v>42.9</v>
      </c>
      <c r="O141" s="1324">
        <v>22.2</v>
      </c>
      <c r="P141" s="1087">
        <v>66.7</v>
      </c>
      <c r="Q141" s="1318">
        <v>135.40000000000003</v>
      </c>
      <c r="R141" s="1318">
        <v>-62.099999999999795</v>
      </c>
      <c r="S141" s="1318">
        <v>-427.80000000000024</v>
      </c>
      <c r="T141" s="1319">
        <v>13.540000000000003</v>
      </c>
      <c r="U141" s="1319">
        <v>-6.2099999999999795</v>
      </c>
      <c r="V141" s="1409">
        <v>-42.780000000000022</v>
      </c>
      <c r="W141" s="1320">
        <v>9.1</v>
      </c>
      <c r="X141" s="1320">
        <v>20</v>
      </c>
      <c r="Y141" s="1320">
        <v>50</v>
      </c>
      <c r="Z141" s="1320">
        <v>83.9</v>
      </c>
      <c r="AA141" s="1320">
        <v>83.6</v>
      </c>
      <c r="AB141" s="1320">
        <v>87</v>
      </c>
      <c r="AD141" s="1306">
        <v>50</v>
      </c>
      <c r="AH141" s="1316">
        <v>7</v>
      </c>
      <c r="AI141" s="1316"/>
      <c r="AJ141" s="1316"/>
      <c r="AK141" s="1316"/>
      <c r="AL141" s="1316"/>
    </row>
    <row r="142" spans="1:38">
      <c r="C142" s="1316">
        <v>8</v>
      </c>
      <c r="D142" s="1316"/>
      <c r="E142" s="1317">
        <v>103.58</v>
      </c>
      <c r="F142" s="1317">
        <v>102.29</v>
      </c>
      <c r="G142" s="1317">
        <v>99.72</v>
      </c>
      <c r="H142" s="1410">
        <v>92.68</v>
      </c>
      <c r="I142" s="1410">
        <v>90.72</v>
      </c>
      <c r="J142" s="1410">
        <v>90.05</v>
      </c>
      <c r="K142" s="1317">
        <v>61.48</v>
      </c>
      <c r="L142" s="1317">
        <v>61.16</v>
      </c>
      <c r="M142" s="1083">
        <v>59.5</v>
      </c>
      <c r="N142" s="1084">
        <v>42.9</v>
      </c>
      <c r="O142" s="1324">
        <v>44.4</v>
      </c>
      <c r="P142" s="1087">
        <v>44.4</v>
      </c>
      <c r="Q142" s="1318">
        <v>128.30000000000004</v>
      </c>
      <c r="R142" s="1318">
        <v>-67.69999999999979</v>
      </c>
      <c r="S142" s="1318">
        <v>-433.40000000000026</v>
      </c>
      <c r="T142" s="1319">
        <v>12.830000000000004</v>
      </c>
      <c r="U142" s="1319">
        <v>-6.7699999999999791</v>
      </c>
      <c r="V142" s="1409">
        <v>-43.340000000000025</v>
      </c>
      <c r="W142" s="1320">
        <v>45.5</v>
      </c>
      <c r="X142" s="1320">
        <v>30</v>
      </c>
      <c r="Y142" s="1320">
        <v>44.4</v>
      </c>
      <c r="Z142" s="1320">
        <v>85.1</v>
      </c>
      <c r="AA142" s="1320">
        <v>84.8</v>
      </c>
      <c r="AB142" s="1320">
        <v>87.1</v>
      </c>
      <c r="AD142" s="1306">
        <v>50</v>
      </c>
      <c r="AH142" s="1316">
        <v>8</v>
      </c>
      <c r="AI142" s="1316"/>
      <c r="AJ142" s="1316"/>
      <c r="AK142" s="1316"/>
      <c r="AL142" s="1316"/>
    </row>
    <row r="143" spans="1:38">
      <c r="C143" s="1316">
        <v>9</v>
      </c>
      <c r="D143" s="1316"/>
      <c r="E143" s="1317">
        <v>101.42</v>
      </c>
      <c r="F143" s="1317">
        <v>101.88</v>
      </c>
      <c r="G143" s="1317">
        <v>100.58</v>
      </c>
      <c r="H143" s="1410">
        <v>91.44</v>
      </c>
      <c r="I143" s="1410">
        <v>91.05</v>
      </c>
      <c r="J143" s="1410">
        <v>90.89</v>
      </c>
      <c r="K143" s="1317">
        <v>60.48</v>
      </c>
      <c r="L143" s="1317">
        <v>61.14</v>
      </c>
      <c r="M143" s="1083">
        <v>59.58</v>
      </c>
      <c r="N143" s="1084">
        <v>28.6</v>
      </c>
      <c r="O143" s="1324">
        <v>55.6</v>
      </c>
      <c r="P143" s="1087">
        <v>33.299999999999997</v>
      </c>
      <c r="Q143" s="1318">
        <v>106.90000000000003</v>
      </c>
      <c r="R143" s="1318">
        <v>-62.099999999999788</v>
      </c>
      <c r="S143" s="1318">
        <v>-450.10000000000025</v>
      </c>
      <c r="T143" s="1319">
        <v>10.690000000000003</v>
      </c>
      <c r="U143" s="1319">
        <v>-6.2099999999999786</v>
      </c>
      <c r="V143" s="1409">
        <v>-45.010000000000026</v>
      </c>
      <c r="W143" s="1320">
        <v>54.5</v>
      </c>
      <c r="X143" s="1320">
        <v>40</v>
      </c>
      <c r="Y143" s="1320">
        <v>72.2</v>
      </c>
      <c r="Z143" s="1320">
        <v>85.6</v>
      </c>
      <c r="AA143" s="1320">
        <v>84.7</v>
      </c>
      <c r="AB143" s="1320">
        <v>87.8</v>
      </c>
      <c r="AD143" s="1306">
        <v>50</v>
      </c>
      <c r="AH143" s="1316">
        <v>9</v>
      </c>
      <c r="AI143" s="1316"/>
      <c r="AJ143" s="1316"/>
      <c r="AK143" s="1316"/>
      <c r="AL143" s="1316"/>
    </row>
    <row r="144" spans="1:38">
      <c r="C144" s="1316">
        <v>10</v>
      </c>
      <c r="D144" s="1316"/>
      <c r="E144" s="1317">
        <v>104.32</v>
      </c>
      <c r="F144" s="1317">
        <v>103.11</v>
      </c>
      <c r="G144" s="1317">
        <v>101.79</v>
      </c>
      <c r="H144" s="1410">
        <v>92.98</v>
      </c>
      <c r="I144" s="1410">
        <v>92.37</v>
      </c>
      <c r="J144" s="1410">
        <v>91.31</v>
      </c>
      <c r="K144" s="1317">
        <v>59.7</v>
      </c>
      <c r="L144" s="1317">
        <v>60.55</v>
      </c>
      <c r="M144" s="1083">
        <v>60.06</v>
      </c>
      <c r="N144" s="1084">
        <v>50</v>
      </c>
      <c r="O144" s="1324">
        <v>55.6</v>
      </c>
      <c r="P144" s="1087">
        <v>33.299999999999997</v>
      </c>
      <c r="Q144" s="1318">
        <v>106.90000000000003</v>
      </c>
      <c r="R144" s="1318">
        <v>-56.499999999999787</v>
      </c>
      <c r="S144" s="1318">
        <v>-466.80000000000024</v>
      </c>
      <c r="T144" s="1319">
        <v>10.690000000000003</v>
      </c>
      <c r="U144" s="1319">
        <v>-5.649999999999979</v>
      </c>
      <c r="V144" s="1409">
        <v>-46.680000000000021</v>
      </c>
      <c r="W144" s="1320">
        <v>72.7</v>
      </c>
      <c r="X144" s="1320">
        <v>100</v>
      </c>
      <c r="Y144" s="1320">
        <v>61.1</v>
      </c>
      <c r="Z144" s="1320">
        <v>86.4</v>
      </c>
      <c r="AA144" s="1320">
        <v>85</v>
      </c>
      <c r="AB144" s="1320">
        <v>87.8</v>
      </c>
      <c r="AD144" s="1306">
        <v>50</v>
      </c>
      <c r="AH144" s="1316">
        <v>10</v>
      </c>
      <c r="AI144" s="1316"/>
      <c r="AJ144" s="1316"/>
      <c r="AK144" s="1316"/>
      <c r="AL144" s="1316"/>
    </row>
    <row r="145" spans="1:38">
      <c r="C145" s="1316">
        <v>11</v>
      </c>
      <c r="D145" s="1316"/>
      <c r="E145" s="1317">
        <v>105.45</v>
      </c>
      <c r="F145" s="1317">
        <v>103.73</v>
      </c>
      <c r="G145" s="1317">
        <v>103.09</v>
      </c>
      <c r="H145" s="1410">
        <v>94.46</v>
      </c>
      <c r="I145" s="1410">
        <v>92.96</v>
      </c>
      <c r="J145" s="1410">
        <v>92.12</v>
      </c>
      <c r="K145" s="1317">
        <v>61.74</v>
      </c>
      <c r="L145" s="1317">
        <v>60.64</v>
      </c>
      <c r="M145" s="1083">
        <v>60.65</v>
      </c>
      <c r="N145" s="1084">
        <v>57.1</v>
      </c>
      <c r="O145" s="1324">
        <v>66.7</v>
      </c>
      <c r="P145" s="1087">
        <v>44.4</v>
      </c>
      <c r="Q145" s="1318">
        <v>114.00000000000003</v>
      </c>
      <c r="R145" s="1318">
        <v>-39.799999999999784</v>
      </c>
      <c r="S145" s="1318">
        <v>-472.40000000000026</v>
      </c>
      <c r="T145" s="1319">
        <v>11.400000000000002</v>
      </c>
      <c r="U145" s="1319">
        <v>-3.9799999999999782</v>
      </c>
      <c r="V145" s="1409">
        <v>-47.240000000000023</v>
      </c>
      <c r="W145" s="1320">
        <v>81.8</v>
      </c>
      <c r="X145" s="1320">
        <v>65</v>
      </c>
      <c r="Y145" s="1320">
        <v>66.7</v>
      </c>
      <c r="Z145" s="1320">
        <v>88.7</v>
      </c>
      <c r="AA145" s="1320">
        <v>85.7</v>
      </c>
      <c r="AB145" s="1320">
        <v>88</v>
      </c>
      <c r="AD145" s="1306">
        <v>50</v>
      </c>
      <c r="AH145" s="1316">
        <v>11</v>
      </c>
      <c r="AI145" s="1316"/>
      <c r="AJ145" s="1316"/>
      <c r="AK145" s="1316"/>
      <c r="AL145" s="1316"/>
    </row>
    <row r="146" spans="1:38">
      <c r="C146" s="1316">
        <v>12</v>
      </c>
      <c r="D146" s="1316"/>
      <c r="E146" s="1317">
        <v>108.29</v>
      </c>
      <c r="F146" s="1317">
        <v>106.02</v>
      </c>
      <c r="G146" s="1317">
        <v>103.76</v>
      </c>
      <c r="H146" s="1410">
        <v>95.7</v>
      </c>
      <c r="I146" s="1410">
        <v>94.38</v>
      </c>
      <c r="J146" s="1410">
        <v>93.45</v>
      </c>
      <c r="K146" s="1317">
        <v>61.52</v>
      </c>
      <c r="L146" s="1317">
        <v>60.99</v>
      </c>
      <c r="M146" s="1083">
        <v>60.99</v>
      </c>
      <c r="N146" s="1084">
        <v>85.7</v>
      </c>
      <c r="O146" s="1324">
        <v>72.2</v>
      </c>
      <c r="P146" s="1087">
        <v>44.4</v>
      </c>
      <c r="Q146" s="1318">
        <v>149.70000000000005</v>
      </c>
      <c r="R146" s="1318">
        <v>-17.599999999999781</v>
      </c>
      <c r="S146" s="1318">
        <v>-478.00000000000028</v>
      </c>
      <c r="T146" s="1319">
        <v>14.970000000000004</v>
      </c>
      <c r="U146" s="1319">
        <v>-1.759999999999978</v>
      </c>
      <c r="V146" s="1409">
        <v>-47.800000000000026</v>
      </c>
      <c r="W146" s="1320">
        <v>81.8</v>
      </c>
      <c r="X146" s="1320">
        <v>80</v>
      </c>
      <c r="Y146" s="1320">
        <v>61.1</v>
      </c>
      <c r="Z146" s="1320">
        <v>89.5</v>
      </c>
      <c r="AA146" s="1320">
        <v>86.6</v>
      </c>
      <c r="AB146" s="1320">
        <v>88.8</v>
      </c>
      <c r="AD146" s="1306">
        <v>50</v>
      </c>
      <c r="AH146" s="1316">
        <v>12</v>
      </c>
      <c r="AI146" s="1316"/>
      <c r="AJ146" s="1316"/>
      <c r="AK146" s="1316"/>
      <c r="AL146" s="1316"/>
    </row>
    <row r="147" spans="1:38" ht="27">
      <c r="A147" s="1306">
        <v>1996</v>
      </c>
      <c r="B147" s="1307">
        <v>8</v>
      </c>
      <c r="C147" s="1316">
        <v>1</v>
      </c>
      <c r="D147" s="1316"/>
      <c r="E147" s="1317">
        <v>108.62</v>
      </c>
      <c r="F147" s="1317">
        <v>107.45</v>
      </c>
      <c r="G147" s="1317">
        <v>104.62</v>
      </c>
      <c r="H147" s="1410">
        <v>96.55</v>
      </c>
      <c r="I147" s="1410">
        <v>95.57</v>
      </c>
      <c r="J147" s="1410">
        <v>94.23</v>
      </c>
      <c r="K147" s="1317">
        <v>63.74</v>
      </c>
      <c r="L147" s="1317">
        <v>62.33</v>
      </c>
      <c r="M147" s="1083">
        <v>61.45</v>
      </c>
      <c r="N147" s="1084">
        <v>42.9</v>
      </c>
      <c r="O147" s="1324">
        <v>66.7</v>
      </c>
      <c r="P147" s="1087">
        <v>66.7</v>
      </c>
      <c r="Q147" s="1318">
        <v>142.60000000000005</v>
      </c>
      <c r="R147" s="1318">
        <v>-0.89999999999977831</v>
      </c>
      <c r="S147" s="1318">
        <v>-461.3000000000003</v>
      </c>
      <c r="T147" s="1319">
        <v>14.260000000000005</v>
      </c>
      <c r="U147" s="1319">
        <v>-8.9999999999977834E-2</v>
      </c>
      <c r="V147" s="1409">
        <v>-46.130000000000031</v>
      </c>
      <c r="W147" s="1320">
        <v>72.7</v>
      </c>
      <c r="X147" s="1320">
        <v>75</v>
      </c>
      <c r="Y147" s="1320">
        <v>77.8</v>
      </c>
      <c r="Z147" s="1320">
        <v>89.4</v>
      </c>
      <c r="AA147" s="1320">
        <v>86</v>
      </c>
      <c r="AB147" s="1320">
        <v>88.6</v>
      </c>
      <c r="AD147" s="1306">
        <v>50</v>
      </c>
      <c r="AE147" s="1306">
        <v>1996</v>
      </c>
      <c r="AF147" s="1321" t="s">
        <v>824</v>
      </c>
      <c r="AH147" s="1316">
        <v>1</v>
      </c>
      <c r="AI147" s="1316"/>
      <c r="AJ147" s="1316"/>
      <c r="AK147" s="1316"/>
      <c r="AL147" s="1316"/>
    </row>
    <row r="148" spans="1:38">
      <c r="C148" s="1316">
        <v>2</v>
      </c>
      <c r="D148" s="1316"/>
      <c r="E148" s="1317">
        <v>114.18</v>
      </c>
      <c r="F148" s="1317">
        <v>110.36</v>
      </c>
      <c r="G148" s="1317">
        <v>106.55</v>
      </c>
      <c r="H148" s="1410">
        <v>99.77</v>
      </c>
      <c r="I148" s="1410">
        <v>97.34</v>
      </c>
      <c r="J148" s="1410">
        <v>95.89</v>
      </c>
      <c r="K148" s="1317">
        <v>67.61</v>
      </c>
      <c r="L148" s="1317">
        <v>64.290000000000006</v>
      </c>
      <c r="M148" s="1083">
        <v>62.32</v>
      </c>
      <c r="N148" s="1084">
        <v>85.7</v>
      </c>
      <c r="O148" s="1324">
        <v>77.8</v>
      </c>
      <c r="P148" s="1087">
        <v>55.6</v>
      </c>
      <c r="Q148" s="1318">
        <v>178.30000000000007</v>
      </c>
      <c r="R148" s="1318">
        <v>26.900000000000219</v>
      </c>
      <c r="S148" s="1318">
        <v>-455.70000000000027</v>
      </c>
      <c r="T148" s="1319">
        <v>17.830000000000005</v>
      </c>
      <c r="U148" s="1319">
        <v>2.6900000000000217</v>
      </c>
      <c r="V148" s="1409">
        <v>-45.570000000000029</v>
      </c>
      <c r="W148" s="1320">
        <v>81.8</v>
      </c>
      <c r="X148" s="1320">
        <v>60</v>
      </c>
      <c r="Y148" s="1320">
        <v>88.9</v>
      </c>
      <c r="Z148" s="1320">
        <v>90.3</v>
      </c>
      <c r="AA148" s="1320">
        <v>87</v>
      </c>
      <c r="AB148" s="1320">
        <v>89.8</v>
      </c>
      <c r="AD148" s="1306">
        <v>50</v>
      </c>
      <c r="AH148" s="1316">
        <v>2</v>
      </c>
      <c r="AI148" s="1316"/>
      <c r="AJ148" s="1316"/>
      <c r="AK148" s="1316"/>
      <c r="AL148" s="1316"/>
    </row>
    <row r="149" spans="1:38">
      <c r="C149" s="1316">
        <v>3</v>
      </c>
      <c r="D149" s="1316"/>
      <c r="E149" s="1317">
        <v>110.53</v>
      </c>
      <c r="F149" s="1317">
        <v>111.11</v>
      </c>
      <c r="G149" s="1317">
        <v>107.54</v>
      </c>
      <c r="H149" s="1410">
        <v>99.88</v>
      </c>
      <c r="I149" s="1410">
        <v>98.73</v>
      </c>
      <c r="J149" s="1410">
        <v>97.27</v>
      </c>
      <c r="K149" s="1317">
        <v>67.39</v>
      </c>
      <c r="L149" s="1317">
        <v>66.25</v>
      </c>
      <c r="M149" s="1083">
        <v>63.17</v>
      </c>
      <c r="N149" s="1084">
        <v>42.9</v>
      </c>
      <c r="O149" s="1324">
        <v>66.7</v>
      </c>
      <c r="P149" s="1087">
        <v>44.4</v>
      </c>
      <c r="Q149" s="1318">
        <v>171.20000000000007</v>
      </c>
      <c r="R149" s="1318">
        <v>43.600000000000222</v>
      </c>
      <c r="S149" s="1318">
        <v>-461.3000000000003</v>
      </c>
      <c r="T149" s="1319">
        <v>17.120000000000008</v>
      </c>
      <c r="U149" s="1319">
        <v>4.3600000000000225</v>
      </c>
      <c r="V149" s="1409">
        <v>-46.130000000000031</v>
      </c>
      <c r="W149" s="1320">
        <v>54.5</v>
      </c>
      <c r="X149" s="1320">
        <v>40</v>
      </c>
      <c r="Y149" s="1320">
        <v>77.8</v>
      </c>
      <c r="Z149" s="1320">
        <v>90.4</v>
      </c>
      <c r="AA149" s="1320">
        <v>86.9</v>
      </c>
      <c r="AB149" s="1320">
        <v>89.8</v>
      </c>
      <c r="AD149" s="1306">
        <v>50</v>
      </c>
      <c r="AH149" s="1316">
        <v>3</v>
      </c>
      <c r="AI149" s="1316"/>
      <c r="AJ149" s="1316"/>
      <c r="AK149" s="1316"/>
      <c r="AL149" s="1316"/>
    </row>
    <row r="150" spans="1:38">
      <c r="C150" s="1316">
        <v>4</v>
      </c>
      <c r="D150" s="1316"/>
      <c r="E150" s="1317">
        <v>111.03</v>
      </c>
      <c r="F150" s="1317">
        <v>111.91</v>
      </c>
      <c r="G150" s="1317">
        <v>108.92</v>
      </c>
      <c r="H150" s="1410">
        <v>98.9</v>
      </c>
      <c r="I150" s="1410">
        <v>99.52</v>
      </c>
      <c r="J150" s="1410">
        <v>98.16</v>
      </c>
      <c r="K150" s="1317">
        <v>69.3</v>
      </c>
      <c r="L150" s="1317">
        <v>68.099999999999994</v>
      </c>
      <c r="M150" s="1083">
        <v>64.430000000000007</v>
      </c>
      <c r="N150" s="1084">
        <v>64.3</v>
      </c>
      <c r="O150" s="1324">
        <v>55.6</v>
      </c>
      <c r="P150" s="1087">
        <v>66.7</v>
      </c>
      <c r="Q150" s="1318">
        <v>185.50000000000006</v>
      </c>
      <c r="R150" s="1318">
        <v>49.200000000000223</v>
      </c>
      <c r="S150" s="1318">
        <v>-444.60000000000031</v>
      </c>
      <c r="T150" s="1319">
        <v>18.550000000000004</v>
      </c>
      <c r="U150" s="1319">
        <v>4.9200000000000221</v>
      </c>
      <c r="V150" s="1409">
        <v>-44.460000000000029</v>
      </c>
      <c r="W150" s="1320">
        <v>54.5</v>
      </c>
      <c r="X150" s="1320">
        <v>70</v>
      </c>
      <c r="Y150" s="1320">
        <v>77.8</v>
      </c>
      <c r="Z150" s="1320">
        <v>91.5</v>
      </c>
      <c r="AA150" s="1320">
        <v>87.6</v>
      </c>
      <c r="AB150" s="1320">
        <v>90</v>
      </c>
      <c r="AD150" s="1306">
        <v>50</v>
      </c>
      <c r="AH150" s="1316">
        <v>4</v>
      </c>
      <c r="AI150" s="1316"/>
      <c r="AJ150" s="1316"/>
      <c r="AK150" s="1316"/>
      <c r="AL150" s="1316"/>
    </row>
    <row r="151" spans="1:38">
      <c r="C151" s="1316">
        <v>5</v>
      </c>
      <c r="D151" s="1316"/>
      <c r="E151" s="1317">
        <v>116</v>
      </c>
      <c r="F151" s="1317">
        <v>112.52</v>
      </c>
      <c r="G151" s="1317">
        <v>110.59</v>
      </c>
      <c r="H151" s="1410">
        <v>100.57</v>
      </c>
      <c r="I151" s="1410">
        <v>99.78</v>
      </c>
      <c r="J151" s="1410">
        <v>99.13</v>
      </c>
      <c r="K151" s="1317">
        <v>70.790000000000006</v>
      </c>
      <c r="L151" s="1317">
        <v>69.16</v>
      </c>
      <c r="M151" s="1083">
        <v>66.010000000000005</v>
      </c>
      <c r="N151" s="1084">
        <v>28.6</v>
      </c>
      <c r="O151" s="1324">
        <v>33.299999999999997</v>
      </c>
      <c r="P151" s="1087">
        <v>55.6</v>
      </c>
      <c r="Q151" s="1318">
        <v>164.10000000000005</v>
      </c>
      <c r="R151" s="1318">
        <v>32.50000000000022</v>
      </c>
      <c r="S151" s="1318">
        <v>-439.00000000000028</v>
      </c>
      <c r="T151" s="1319">
        <v>16.410000000000004</v>
      </c>
      <c r="U151" s="1319">
        <v>3.2500000000000222</v>
      </c>
      <c r="V151" s="1409">
        <v>-43.900000000000027</v>
      </c>
      <c r="W151" s="1320">
        <v>72.7</v>
      </c>
      <c r="X151" s="1320">
        <v>70</v>
      </c>
      <c r="Y151" s="1320">
        <v>61.1</v>
      </c>
      <c r="Z151" s="1320">
        <v>92.2</v>
      </c>
      <c r="AA151" s="1320">
        <v>88.3</v>
      </c>
      <c r="AB151" s="1320">
        <v>90.5</v>
      </c>
      <c r="AD151" s="1306">
        <v>50</v>
      </c>
      <c r="AH151" s="1316">
        <v>5</v>
      </c>
      <c r="AI151" s="1316"/>
      <c r="AJ151" s="1316"/>
      <c r="AK151" s="1316"/>
      <c r="AL151" s="1316"/>
    </row>
    <row r="152" spans="1:38">
      <c r="C152" s="1316">
        <v>6</v>
      </c>
      <c r="D152" s="1316"/>
      <c r="E152" s="1317">
        <v>114.83</v>
      </c>
      <c r="F152" s="1317">
        <v>113.95</v>
      </c>
      <c r="G152" s="1317">
        <v>111.93</v>
      </c>
      <c r="H152" s="1410">
        <v>100.46</v>
      </c>
      <c r="I152" s="1410">
        <v>99.98</v>
      </c>
      <c r="J152" s="1410">
        <v>99.92</v>
      </c>
      <c r="K152" s="1317">
        <v>70.81</v>
      </c>
      <c r="L152" s="1317">
        <v>70.3</v>
      </c>
      <c r="M152" s="1083">
        <v>67.31</v>
      </c>
      <c r="N152" s="1084">
        <v>57.1</v>
      </c>
      <c r="O152" s="1324">
        <v>33.299999999999997</v>
      </c>
      <c r="P152" s="1087">
        <v>66.7</v>
      </c>
      <c r="Q152" s="1318">
        <v>171.20000000000005</v>
      </c>
      <c r="R152" s="1318">
        <v>15.800000000000217</v>
      </c>
      <c r="S152" s="1318">
        <v>-422.3000000000003</v>
      </c>
      <c r="T152" s="1319">
        <v>17.120000000000005</v>
      </c>
      <c r="U152" s="1319">
        <v>1.5800000000000218</v>
      </c>
      <c r="V152" s="1409">
        <v>-42.230000000000032</v>
      </c>
      <c r="W152" s="1320">
        <v>54.5</v>
      </c>
      <c r="X152" s="1320">
        <v>50</v>
      </c>
      <c r="Y152" s="1320">
        <v>55.6</v>
      </c>
      <c r="Z152" s="1320">
        <v>91.9</v>
      </c>
      <c r="AA152" s="1320">
        <v>88.1</v>
      </c>
      <c r="AB152" s="1320">
        <v>90.2</v>
      </c>
      <c r="AD152" s="1306">
        <v>50</v>
      </c>
      <c r="AH152" s="1316">
        <v>6</v>
      </c>
      <c r="AI152" s="1316"/>
      <c r="AJ152" s="1316"/>
      <c r="AK152" s="1316"/>
      <c r="AL152" s="1316"/>
    </row>
    <row r="153" spans="1:38">
      <c r="C153" s="1316">
        <v>7</v>
      </c>
      <c r="D153" s="1316"/>
      <c r="E153" s="1317">
        <v>120.27</v>
      </c>
      <c r="F153" s="1317">
        <v>117.03</v>
      </c>
      <c r="G153" s="1317">
        <v>113.64</v>
      </c>
      <c r="H153" s="1410">
        <v>102.51</v>
      </c>
      <c r="I153" s="1410">
        <v>101.18</v>
      </c>
      <c r="J153" s="1410">
        <v>100.46</v>
      </c>
      <c r="K153" s="1317">
        <v>73.67</v>
      </c>
      <c r="L153" s="1317">
        <v>71.760000000000005</v>
      </c>
      <c r="M153" s="1083">
        <v>69.040000000000006</v>
      </c>
      <c r="N153" s="1084">
        <v>85.7</v>
      </c>
      <c r="O153" s="1324">
        <v>77.8</v>
      </c>
      <c r="P153" s="1087">
        <v>55.6</v>
      </c>
      <c r="Q153" s="1318">
        <v>206.90000000000003</v>
      </c>
      <c r="R153" s="1318">
        <v>43.600000000000215</v>
      </c>
      <c r="S153" s="1318">
        <v>-416.70000000000027</v>
      </c>
      <c r="T153" s="1319">
        <v>20.690000000000005</v>
      </c>
      <c r="U153" s="1319">
        <v>4.3600000000000216</v>
      </c>
      <c r="V153" s="1409">
        <v>-41.67000000000003</v>
      </c>
      <c r="W153" s="1320">
        <v>45.5</v>
      </c>
      <c r="X153" s="1320">
        <v>70</v>
      </c>
      <c r="Y153" s="1320">
        <v>61.1</v>
      </c>
      <c r="Z153" s="1320">
        <v>93.1</v>
      </c>
      <c r="AA153" s="1320">
        <v>89.1</v>
      </c>
      <c r="AB153" s="1320">
        <v>91.1</v>
      </c>
      <c r="AD153" s="1306">
        <v>50</v>
      </c>
      <c r="AH153" s="1316">
        <v>7</v>
      </c>
      <c r="AI153" s="1316"/>
      <c r="AJ153" s="1316"/>
      <c r="AK153" s="1316"/>
      <c r="AL153" s="1316"/>
    </row>
    <row r="154" spans="1:38">
      <c r="C154" s="1316">
        <v>8</v>
      </c>
      <c r="D154" s="1316"/>
      <c r="E154" s="1317">
        <v>113.79</v>
      </c>
      <c r="F154" s="1317">
        <v>116.3</v>
      </c>
      <c r="G154" s="1317">
        <v>114.38</v>
      </c>
      <c r="H154" s="1410">
        <v>100.95</v>
      </c>
      <c r="I154" s="1410">
        <v>101.31</v>
      </c>
      <c r="J154" s="1410">
        <v>100.68</v>
      </c>
      <c r="K154" s="1317">
        <v>74.680000000000007</v>
      </c>
      <c r="L154" s="1317">
        <v>73.05</v>
      </c>
      <c r="M154" s="1083">
        <v>70.61</v>
      </c>
      <c r="N154" s="1084">
        <v>42.9</v>
      </c>
      <c r="O154" s="1324">
        <v>50</v>
      </c>
      <c r="P154" s="1087">
        <v>44.4</v>
      </c>
      <c r="Q154" s="1318">
        <v>199.80000000000004</v>
      </c>
      <c r="R154" s="1318">
        <v>43.600000000000215</v>
      </c>
      <c r="S154" s="1318">
        <v>-422.3000000000003</v>
      </c>
      <c r="T154" s="1319">
        <v>19.980000000000004</v>
      </c>
      <c r="U154" s="1319">
        <v>4.3600000000000216</v>
      </c>
      <c r="V154" s="1409">
        <v>-42.230000000000032</v>
      </c>
      <c r="W154" s="1320">
        <v>81.8</v>
      </c>
      <c r="X154" s="1320">
        <v>60</v>
      </c>
      <c r="Y154" s="1320">
        <v>77.8</v>
      </c>
      <c r="Z154" s="1320">
        <v>93.5</v>
      </c>
      <c r="AA154" s="1320">
        <v>89</v>
      </c>
      <c r="AB154" s="1320">
        <v>91.4</v>
      </c>
      <c r="AD154" s="1306">
        <v>50</v>
      </c>
      <c r="AH154" s="1316">
        <v>8</v>
      </c>
      <c r="AI154" s="1316"/>
      <c r="AJ154" s="1316"/>
      <c r="AK154" s="1316"/>
      <c r="AL154" s="1316"/>
    </row>
    <row r="155" spans="1:38">
      <c r="C155" s="1316">
        <v>9</v>
      </c>
      <c r="D155" s="1316"/>
      <c r="E155" s="1317">
        <v>116.57</v>
      </c>
      <c r="F155" s="1317">
        <v>116.88</v>
      </c>
      <c r="G155" s="1317">
        <v>114.72</v>
      </c>
      <c r="H155" s="1410">
        <v>102.91</v>
      </c>
      <c r="I155" s="1410">
        <v>102.12</v>
      </c>
      <c r="J155" s="1410">
        <v>101.48</v>
      </c>
      <c r="K155" s="1317">
        <v>73.790000000000006</v>
      </c>
      <c r="L155" s="1317">
        <v>74.05</v>
      </c>
      <c r="M155" s="1083">
        <v>71.489999999999995</v>
      </c>
      <c r="N155" s="1084">
        <v>57.1</v>
      </c>
      <c r="O155" s="1324">
        <v>55.6</v>
      </c>
      <c r="P155" s="1087">
        <v>55.6</v>
      </c>
      <c r="Q155" s="1318">
        <v>206.90000000000003</v>
      </c>
      <c r="R155" s="1318">
        <v>49.200000000000216</v>
      </c>
      <c r="S155" s="1318">
        <v>-416.70000000000027</v>
      </c>
      <c r="T155" s="1319">
        <v>20.690000000000005</v>
      </c>
      <c r="U155" s="1319">
        <v>4.9200000000000212</v>
      </c>
      <c r="V155" s="1409">
        <v>-41.67000000000003</v>
      </c>
      <c r="W155" s="1320">
        <v>72.7</v>
      </c>
      <c r="X155" s="1320">
        <v>90</v>
      </c>
      <c r="Y155" s="1320">
        <v>61.1</v>
      </c>
      <c r="Z155" s="1320">
        <v>93.5</v>
      </c>
      <c r="AA155" s="1320">
        <v>89.7</v>
      </c>
      <c r="AB155" s="1320">
        <v>91.2</v>
      </c>
      <c r="AD155" s="1306">
        <v>50</v>
      </c>
      <c r="AH155" s="1316">
        <v>9</v>
      </c>
      <c r="AI155" s="1316"/>
      <c r="AJ155" s="1316"/>
      <c r="AK155" s="1316"/>
      <c r="AL155" s="1316"/>
    </row>
    <row r="156" spans="1:38">
      <c r="C156" s="1316">
        <v>10</v>
      </c>
      <c r="D156" s="1316"/>
      <c r="E156" s="1317">
        <v>119.44</v>
      </c>
      <c r="F156" s="1317">
        <v>116.6</v>
      </c>
      <c r="G156" s="1317">
        <v>115.99</v>
      </c>
      <c r="H156" s="1410">
        <v>106.76</v>
      </c>
      <c r="I156" s="1410">
        <v>103.54</v>
      </c>
      <c r="J156" s="1410">
        <v>102.72</v>
      </c>
      <c r="K156" s="1317">
        <v>76.53</v>
      </c>
      <c r="L156" s="1317">
        <v>75</v>
      </c>
      <c r="M156" s="1083">
        <v>72.8</v>
      </c>
      <c r="N156" s="1084">
        <v>57.1</v>
      </c>
      <c r="O156" s="1324">
        <v>77.8</v>
      </c>
      <c r="P156" s="1087">
        <v>55.6</v>
      </c>
      <c r="Q156" s="1318">
        <v>214.00000000000003</v>
      </c>
      <c r="R156" s="1318">
        <v>77.000000000000213</v>
      </c>
      <c r="S156" s="1318">
        <v>-411.10000000000025</v>
      </c>
      <c r="T156" s="1319">
        <v>21.400000000000002</v>
      </c>
      <c r="U156" s="1319">
        <v>7.7000000000000215</v>
      </c>
      <c r="V156" s="1409">
        <v>-41.110000000000028</v>
      </c>
      <c r="W156" s="1320">
        <v>63.6</v>
      </c>
      <c r="X156" s="1320">
        <v>90</v>
      </c>
      <c r="Y156" s="1320">
        <v>72.2</v>
      </c>
      <c r="Z156" s="1320">
        <v>95.5</v>
      </c>
      <c r="AA156" s="1320">
        <v>90.8</v>
      </c>
      <c r="AB156" s="1320">
        <v>92.3</v>
      </c>
      <c r="AD156" s="1306">
        <v>50</v>
      </c>
      <c r="AH156" s="1316">
        <v>10</v>
      </c>
      <c r="AI156" s="1316"/>
      <c r="AJ156" s="1316"/>
      <c r="AK156" s="1316"/>
      <c r="AL156" s="1316"/>
    </row>
    <row r="157" spans="1:38">
      <c r="C157" s="1316">
        <v>11</v>
      </c>
      <c r="D157" s="1316"/>
      <c r="E157" s="1317">
        <v>121.42</v>
      </c>
      <c r="F157" s="1317">
        <v>119.14</v>
      </c>
      <c r="G157" s="1317">
        <v>117.47</v>
      </c>
      <c r="H157" s="1410">
        <v>107.58</v>
      </c>
      <c r="I157" s="1410">
        <v>105.75</v>
      </c>
      <c r="J157" s="1410">
        <v>104.14</v>
      </c>
      <c r="K157" s="1317">
        <v>75.319999999999993</v>
      </c>
      <c r="L157" s="1317">
        <v>75.209999999999994</v>
      </c>
      <c r="M157" s="1083">
        <v>73.66</v>
      </c>
      <c r="N157" s="1084">
        <v>57.1</v>
      </c>
      <c r="O157" s="1324">
        <v>100</v>
      </c>
      <c r="P157" s="1087">
        <v>33.299999999999997</v>
      </c>
      <c r="Q157" s="1318">
        <v>221.10000000000002</v>
      </c>
      <c r="R157" s="1318">
        <v>127.00000000000021</v>
      </c>
      <c r="S157" s="1318">
        <v>-427.80000000000024</v>
      </c>
      <c r="T157" s="1319">
        <v>22.110000000000003</v>
      </c>
      <c r="U157" s="1319">
        <v>12.700000000000021</v>
      </c>
      <c r="V157" s="1409">
        <v>-42.780000000000022</v>
      </c>
      <c r="W157" s="1320">
        <v>72.7</v>
      </c>
      <c r="X157" s="1320">
        <v>100</v>
      </c>
      <c r="Y157" s="1320">
        <v>88.9</v>
      </c>
      <c r="Z157" s="1320">
        <v>95.1</v>
      </c>
      <c r="AA157" s="1320">
        <v>91.8</v>
      </c>
      <c r="AB157" s="1320">
        <v>93</v>
      </c>
      <c r="AD157" s="1306">
        <v>50</v>
      </c>
      <c r="AH157" s="1316">
        <v>11</v>
      </c>
      <c r="AI157" s="1316"/>
      <c r="AJ157" s="1316"/>
      <c r="AK157" s="1316"/>
      <c r="AL157" s="1316"/>
    </row>
    <row r="158" spans="1:38">
      <c r="C158" s="1316">
        <v>12</v>
      </c>
      <c r="D158" s="1316"/>
      <c r="E158" s="1317">
        <v>117.6</v>
      </c>
      <c r="F158" s="1317">
        <v>119.49</v>
      </c>
      <c r="G158" s="1317">
        <v>117.7</v>
      </c>
      <c r="H158" s="1410">
        <v>108.15</v>
      </c>
      <c r="I158" s="1410">
        <v>107.5</v>
      </c>
      <c r="J158" s="1410">
        <v>105.27</v>
      </c>
      <c r="K158" s="1317">
        <v>76.400000000000006</v>
      </c>
      <c r="L158" s="1317">
        <v>76.08</v>
      </c>
      <c r="M158" s="1083">
        <v>74.459999999999994</v>
      </c>
      <c r="N158" s="1084">
        <v>57.1</v>
      </c>
      <c r="O158" s="1324">
        <v>88.9</v>
      </c>
      <c r="P158" s="1087">
        <v>66.7</v>
      </c>
      <c r="Q158" s="1318">
        <v>228.20000000000002</v>
      </c>
      <c r="R158" s="1318">
        <v>165.9000000000002</v>
      </c>
      <c r="S158" s="1318">
        <v>-411.10000000000025</v>
      </c>
      <c r="T158" s="1319">
        <v>22.82</v>
      </c>
      <c r="U158" s="1319">
        <v>16.590000000000021</v>
      </c>
      <c r="V158" s="1409">
        <v>-41.110000000000028</v>
      </c>
      <c r="W158" s="1320">
        <v>63.6</v>
      </c>
      <c r="X158" s="1320">
        <v>100</v>
      </c>
      <c r="Y158" s="1320">
        <v>77.8</v>
      </c>
      <c r="Z158" s="1320">
        <v>94</v>
      </c>
      <c r="AA158" s="1320">
        <v>92</v>
      </c>
      <c r="AB158" s="1320">
        <v>92.5</v>
      </c>
      <c r="AD158" s="1306">
        <v>50</v>
      </c>
      <c r="AH158" s="1316">
        <v>12</v>
      </c>
      <c r="AI158" s="1316"/>
      <c r="AJ158" s="1316"/>
      <c r="AK158" s="1316"/>
      <c r="AL158" s="1316"/>
    </row>
    <row r="159" spans="1:38" ht="27">
      <c r="A159" s="1306">
        <v>1997</v>
      </c>
      <c r="B159" s="1307">
        <v>9</v>
      </c>
      <c r="C159" s="1316">
        <v>1</v>
      </c>
      <c r="D159" s="1316"/>
      <c r="E159" s="1317">
        <v>118.81</v>
      </c>
      <c r="F159" s="1317">
        <v>119.28</v>
      </c>
      <c r="G159" s="1317">
        <v>118.27</v>
      </c>
      <c r="H159" s="1410">
        <v>110.21</v>
      </c>
      <c r="I159" s="1410">
        <v>108.65</v>
      </c>
      <c r="J159" s="1410">
        <v>107.12</v>
      </c>
      <c r="K159" s="1317">
        <v>77.91</v>
      </c>
      <c r="L159" s="1317">
        <v>76.540000000000006</v>
      </c>
      <c r="M159" s="1083">
        <v>75.47</v>
      </c>
      <c r="N159" s="1084">
        <v>71.400000000000006</v>
      </c>
      <c r="O159" s="1324">
        <v>66.7</v>
      </c>
      <c r="P159" s="1087">
        <v>22.2</v>
      </c>
      <c r="Q159" s="1318">
        <v>249.60000000000002</v>
      </c>
      <c r="R159" s="1318">
        <v>182.60000000000019</v>
      </c>
      <c r="S159" s="1318">
        <v>-438.90000000000026</v>
      </c>
      <c r="T159" s="1319">
        <v>24.96</v>
      </c>
      <c r="U159" s="1319">
        <v>18.260000000000019</v>
      </c>
      <c r="V159" s="1409">
        <v>-43.890000000000029</v>
      </c>
      <c r="W159" s="1320">
        <v>54.5</v>
      </c>
      <c r="X159" s="1320">
        <v>100</v>
      </c>
      <c r="Y159" s="1320">
        <v>77.8</v>
      </c>
      <c r="Z159" s="1320">
        <v>94.3</v>
      </c>
      <c r="AA159" s="1320">
        <v>93.6</v>
      </c>
      <c r="AB159" s="1320">
        <v>93.6</v>
      </c>
      <c r="AD159" s="1306">
        <v>50</v>
      </c>
      <c r="AE159" s="1306">
        <v>1997</v>
      </c>
      <c r="AF159" s="1321" t="s">
        <v>825</v>
      </c>
      <c r="AH159" s="1316">
        <v>1</v>
      </c>
      <c r="AI159" s="1316"/>
      <c r="AJ159" s="1316"/>
      <c r="AK159" s="1316"/>
      <c r="AL159" s="1316"/>
    </row>
    <row r="160" spans="1:38">
      <c r="C160" s="1316">
        <v>2</v>
      </c>
      <c r="D160" s="1316"/>
      <c r="E160" s="1317">
        <v>119.46</v>
      </c>
      <c r="F160" s="1317">
        <v>118.62</v>
      </c>
      <c r="G160" s="1317">
        <v>118.16</v>
      </c>
      <c r="H160" s="1410">
        <v>109.01</v>
      </c>
      <c r="I160" s="1410">
        <v>109.12</v>
      </c>
      <c r="J160" s="1410">
        <v>108.34</v>
      </c>
      <c r="K160" s="1317">
        <v>76.88</v>
      </c>
      <c r="L160" s="1317">
        <v>77.06</v>
      </c>
      <c r="M160" s="1083">
        <v>75.930000000000007</v>
      </c>
      <c r="N160" s="1084">
        <v>28.6</v>
      </c>
      <c r="O160" s="1324">
        <v>44.4</v>
      </c>
      <c r="P160" s="1087">
        <v>44.4</v>
      </c>
      <c r="Q160" s="1318">
        <v>228.20000000000002</v>
      </c>
      <c r="R160" s="1318">
        <v>177.0000000000002</v>
      </c>
      <c r="S160" s="1318">
        <v>-444.50000000000028</v>
      </c>
      <c r="T160" s="1319">
        <v>22.82</v>
      </c>
      <c r="U160" s="1319">
        <v>17.700000000000021</v>
      </c>
      <c r="V160" s="1409">
        <v>-44.450000000000031</v>
      </c>
      <c r="W160" s="1320">
        <v>63.6</v>
      </c>
      <c r="X160" s="1320">
        <v>75</v>
      </c>
      <c r="Y160" s="1320">
        <v>50</v>
      </c>
      <c r="Z160" s="1320">
        <v>94.2</v>
      </c>
      <c r="AA160" s="1320">
        <v>93.6</v>
      </c>
      <c r="AB160" s="1320">
        <v>93.7</v>
      </c>
      <c r="AD160" s="1306">
        <v>50</v>
      </c>
      <c r="AH160" s="1316">
        <v>2</v>
      </c>
      <c r="AI160" s="1316"/>
      <c r="AJ160" s="1316"/>
      <c r="AK160" s="1316"/>
      <c r="AL160" s="1316"/>
    </row>
    <row r="161" spans="1:40">
      <c r="C161" s="1316">
        <v>3</v>
      </c>
      <c r="D161" s="1316"/>
      <c r="E161" s="1317">
        <v>121.41</v>
      </c>
      <c r="F161" s="1317">
        <v>119.89</v>
      </c>
      <c r="G161" s="1317">
        <v>119.24</v>
      </c>
      <c r="H161" s="1410">
        <v>106.94</v>
      </c>
      <c r="I161" s="1410">
        <v>108.72</v>
      </c>
      <c r="J161" s="1410">
        <v>108.38</v>
      </c>
      <c r="K161" s="1317">
        <v>76.63</v>
      </c>
      <c r="L161" s="1317">
        <v>77.14</v>
      </c>
      <c r="M161" s="1083">
        <v>76.209999999999994</v>
      </c>
      <c r="N161" s="1084">
        <v>71.400000000000006</v>
      </c>
      <c r="O161" s="1324">
        <v>38.9</v>
      </c>
      <c r="P161" s="1087">
        <v>22.2</v>
      </c>
      <c r="Q161" s="1318">
        <v>249.60000000000002</v>
      </c>
      <c r="R161" s="1318">
        <v>165.9000000000002</v>
      </c>
      <c r="S161" s="1318">
        <v>-472.3000000000003</v>
      </c>
      <c r="T161" s="1319">
        <v>24.96</v>
      </c>
      <c r="U161" s="1319">
        <v>16.590000000000021</v>
      </c>
      <c r="V161" s="1409">
        <v>-47.230000000000032</v>
      </c>
      <c r="W161" s="1320">
        <v>54.5</v>
      </c>
      <c r="X161" s="1320">
        <v>85</v>
      </c>
      <c r="Y161" s="1320">
        <v>88.9</v>
      </c>
      <c r="Z161" s="1320">
        <v>92.7</v>
      </c>
      <c r="AA161" s="1320">
        <v>94.7</v>
      </c>
      <c r="AB161" s="1320">
        <v>94.8</v>
      </c>
      <c r="AD161" s="1306">
        <v>50</v>
      </c>
      <c r="AH161" s="1316">
        <v>3</v>
      </c>
      <c r="AI161" s="1316"/>
      <c r="AJ161" s="1316"/>
      <c r="AK161" s="1316"/>
      <c r="AL161" s="1316"/>
    </row>
    <row r="162" spans="1:40">
      <c r="C162" s="1316">
        <v>4</v>
      </c>
      <c r="D162" s="1308" t="s">
        <v>27</v>
      </c>
      <c r="E162" s="1317">
        <v>113.22</v>
      </c>
      <c r="F162" s="1317">
        <v>118.03</v>
      </c>
      <c r="G162" s="1317">
        <v>118.77</v>
      </c>
      <c r="H162" s="1410">
        <v>108.05</v>
      </c>
      <c r="I162" s="1410">
        <v>108</v>
      </c>
      <c r="J162" s="1410">
        <v>108.47</v>
      </c>
      <c r="K162" s="1317">
        <v>78.319999999999993</v>
      </c>
      <c r="L162" s="1317">
        <v>77.28</v>
      </c>
      <c r="M162" s="1083">
        <v>76.86</v>
      </c>
      <c r="N162" s="1084">
        <v>28.6</v>
      </c>
      <c r="O162" s="1324">
        <v>22.2</v>
      </c>
      <c r="P162" s="1087">
        <v>22.2</v>
      </c>
      <c r="Q162" s="1318">
        <v>228.20000000000002</v>
      </c>
      <c r="R162" s="1318">
        <v>138.10000000000019</v>
      </c>
      <c r="S162" s="1318">
        <v>-500.10000000000031</v>
      </c>
      <c r="T162" s="1319">
        <v>22.82</v>
      </c>
      <c r="U162" s="1319">
        <v>13.81000000000002</v>
      </c>
      <c r="V162" s="1409">
        <v>-50.010000000000034</v>
      </c>
      <c r="W162" s="1320">
        <v>36.4</v>
      </c>
      <c r="X162" s="1320">
        <v>25</v>
      </c>
      <c r="Y162" s="1320">
        <v>66.7</v>
      </c>
      <c r="Z162" s="1320">
        <v>92</v>
      </c>
      <c r="AA162" s="1320">
        <v>92.9</v>
      </c>
      <c r="AB162" s="1320">
        <v>95.5</v>
      </c>
      <c r="AD162" s="1306">
        <v>50</v>
      </c>
      <c r="AH162" s="1316">
        <v>4</v>
      </c>
      <c r="AI162" s="1308" t="s">
        <v>812</v>
      </c>
      <c r="AJ162" s="1316"/>
      <c r="AK162" s="1316"/>
      <c r="AL162" s="1316"/>
    </row>
    <row r="163" spans="1:40">
      <c r="C163" s="1316">
        <v>5</v>
      </c>
      <c r="D163" s="1316"/>
      <c r="E163" s="1317">
        <v>114.25</v>
      </c>
      <c r="F163" s="1317">
        <v>116.29</v>
      </c>
      <c r="G163" s="1317">
        <v>118.02</v>
      </c>
      <c r="H163" s="1410">
        <v>110.98</v>
      </c>
      <c r="I163" s="1410">
        <v>108.66</v>
      </c>
      <c r="J163" s="1410">
        <v>109.04</v>
      </c>
      <c r="K163" s="1317">
        <v>79.67</v>
      </c>
      <c r="L163" s="1317">
        <v>78.209999999999994</v>
      </c>
      <c r="M163" s="1083">
        <v>77.3</v>
      </c>
      <c r="N163" s="1084">
        <v>14.3</v>
      </c>
      <c r="O163" s="1324">
        <v>55.6</v>
      </c>
      <c r="P163" s="1087">
        <v>44.4</v>
      </c>
      <c r="Q163" s="1318">
        <v>192.5</v>
      </c>
      <c r="R163" s="1318">
        <v>143.70000000000019</v>
      </c>
      <c r="S163" s="1318">
        <v>-505.70000000000033</v>
      </c>
      <c r="T163" s="1319">
        <v>19.25</v>
      </c>
      <c r="U163" s="1319">
        <v>14.370000000000019</v>
      </c>
      <c r="V163" s="1409">
        <v>-50.570000000000036</v>
      </c>
      <c r="W163" s="1320">
        <v>36.4</v>
      </c>
      <c r="X163" s="1320">
        <v>55</v>
      </c>
      <c r="Y163" s="1320">
        <v>55.6</v>
      </c>
      <c r="Z163" s="1320">
        <v>93.4</v>
      </c>
      <c r="AA163" s="1320">
        <v>94.5</v>
      </c>
      <c r="AB163" s="1320">
        <v>96.2</v>
      </c>
      <c r="AD163" s="1306">
        <v>50</v>
      </c>
      <c r="AH163" s="1316">
        <v>5</v>
      </c>
      <c r="AI163" s="1316"/>
      <c r="AJ163" s="1316">
        <v>99.5</v>
      </c>
      <c r="AK163" s="1316">
        <v>159.5</v>
      </c>
      <c r="AL163" s="1316">
        <v>219.5</v>
      </c>
      <c r="AM163" s="1306">
        <v>139.5</v>
      </c>
      <c r="AN163" s="1306">
        <v>29.5</v>
      </c>
    </row>
    <row r="164" spans="1:40">
      <c r="C164" s="1316">
        <v>6</v>
      </c>
      <c r="D164" s="1316"/>
      <c r="E164" s="1317">
        <v>112.61</v>
      </c>
      <c r="F164" s="1317">
        <v>113.36</v>
      </c>
      <c r="G164" s="1317">
        <v>116.77</v>
      </c>
      <c r="H164" s="1410">
        <v>108.53</v>
      </c>
      <c r="I164" s="1410">
        <v>109.19</v>
      </c>
      <c r="J164" s="1410">
        <v>108.7</v>
      </c>
      <c r="K164" s="1317">
        <v>81.37</v>
      </c>
      <c r="L164" s="1317">
        <v>79.790000000000006</v>
      </c>
      <c r="M164" s="1083">
        <v>78.17</v>
      </c>
      <c r="N164" s="1084">
        <v>0</v>
      </c>
      <c r="O164" s="1324">
        <v>72.2</v>
      </c>
      <c r="P164" s="1087">
        <v>55.6</v>
      </c>
      <c r="Q164" s="1318">
        <v>142.5</v>
      </c>
      <c r="R164" s="1318">
        <v>165.9000000000002</v>
      </c>
      <c r="S164" s="1318">
        <v>-500.10000000000031</v>
      </c>
      <c r="T164" s="1319">
        <v>14.25</v>
      </c>
      <c r="U164" s="1319">
        <v>16.590000000000021</v>
      </c>
      <c r="V164" s="1409">
        <v>-50.010000000000034</v>
      </c>
      <c r="W164" s="1320">
        <v>45.5</v>
      </c>
      <c r="X164" s="1320">
        <v>35</v>
      </c>
      <c r="Y164" s="1320">
        <v>66.7</v>
      </c>
      <c r="Z164" s="1320">
        <v>92.3</v>
      </c>
      <c r="AA164" s="1320">
        <v>94.3</v>
      </c>
      <c r="AB164" s="1320">
        <v>96.7</v>
      </c>
      <c r="AD164" s="1306">
        <v>50</v>
      </c>
      <c r="AH164" s="1316">
        <v>6</v>
      </c>
      <c r="AI164" s="1316"/>
      <c r="AJ164" s="1316">
        <v>99.5</v>
      </c>
      <c r="AK164" s="1316">
        <v>159.5</v>
      </c>
      <c r="AL164" s="1316">
        <v>219.5</v>
      </c>
      <c r="AM164" s="1306">
        <v>139.5</v>
      </c>
      <c r="AN164" s="1306">
        <v>29.5</v>
      </c>
    </row>
    <row r="165" spans="1:40">
      <c r="C165" s="1316">
        <v>7</v>
      </c>
      <c r="D165" s="1316"/>
      <c r="E165" s="1317">
        <v>108.79</v>
      </c>
      <c r="F165" s="1317">
        <v>111.88</v>
      </c>
      <c r="G165" s="1317">
        <v>115.51</v>
      </c>
      <c r="H165" s="1410">
        <v>108.38</v>
      </c>
      <c r="I165" s="1410">
        <v>109.3</v>
      </c>
      <c r="J165" s="1410">
        <v>108.58</v>
      </c>
      <c r="K165" s="1317">
        <v>83.24</v>
      </c>
      <c r="L165" s="1317">
        <v>81.430000000000007</v>
      </c>
      <c r="M165" s="1083">
        <v>79.150000000000006</v>
      </c>
      <c r="N165" s="1084">
        <v>14.3</v>
      </c>
      <c r="O165" s="1324">
        <v>55.6</v>
      </c>
      <c r="P165" s="1087">
        <v>55.6</v>
      </c>
      <c r="Q165" s="1318">
        <v>106.8</v>
      </c>
      <c r="R165" s="1318">
        <v>171.5000000000002</v>
      </c>
      <c r="S165" s="1318">
        <v>-494.50000000000028</v>
      </c>
      <c r="T165" s="1319">
        <v>10.68</v>
      </c>
      <c r="U165" s="1319">
        <v>17.15000000000002</v>
      </c>
      <c r="V165" s="1409">
        <v>-49.450000000000031</v>
      </c>
      <c r="W165" s="1320">
        <v>45.5</v>
      </c>
      <c r="X165" s="1320">
        <v>85</v>
      </c>
      <c r="Y165" s="1320">
        <v>77.8</v>
      </c>
      <c r="Z165" s="1320">
        <v>92.1</v>
      </c>
      <c r="AA165" s="1320">
        <v>94.1</v>
      </c>
      <c r="AB165" s="1320">
        <v>96.9</v>
      </c>
      <c r="AD165" s="1306">
        <v>50</v>
      </c>
      <c r="AH165" s="1316">
        <v>7</v>
      </c>
      <c r="AI165" s="1316"/>
      <c r="AJ165" s="1316">
        <v>99.5</v>
      </c>
      <c r="AK165" s="1316">
        <v>159.5</v>
      </c>
      <c r="AL165" s="1316">
        <v>219.5</v>
      </c>
      <c r="AM165" s="1306">
        <v>139.5</v>
      </c>
      <c r="AN165" s="1306">
        <v>29.5</v>
      </c>
    </row>
    <row r="166" spans="1:40">
      <c r="C166" s="1316">
        <v>8</v>
      </c>
      <c r="D166" s="1316"/>
      <c r="E166" s="1317">
        <v>107.69</v>
      </c>
      <c r="F166" s="1317">
        <v>109.7</v>
      </c>
      <c r="G166" s="1317">
        <v>113.92</v>
      </c>
      <c r="H166" s="1410">
        <v>109.12</v>
      </c>
      <c r="I166" s="1410">
        <v>108.68</v>
      </c>
      <c r="J166" s="1410">
        <v>109.01</v>
      </c>
      <c r="K166" s="1317">
        <v>83.45</v>
      </c>
      <c r="L166" s="1317">
        <v>82.69</v>
      </c>
      <c r="M166" s="1083">
        <v>79.94</v>
      </c>
      <c r="N166" s="1084">
        <v>0</v>
      </c>
      <c r="O166" s="1324">
        <v>11.1</v>
      </c>
      <c r="P166" s="1087">
        <v>55.6</v>
      </c>
      <c r="Q166" s="1318">
        <v>56.8</v>
      </c>
      <c r="R166" s="1318">
        <v>132.60000000000019</v>
      </c>
      <c r="S166" s="1318">
        <v>-488.90000000000026</v>
      </c>
      <c r="T166" s="1319">
        <v>5.68</v>
      </c>
      <c r="U166" s="1319">
        <v>13.260000000000019</v>
      </c>
      <c r="V166" s="1409">
        <v>-48.890000000000029</v>
      </c>
      <c r="W166" s="1320">
        <v>36.4</v>
      </c>
      <c r="X166" s="1320">
        <v>40</v>
      </c>
      <c r="Y166" s="1320">
        <v>72.2</v>
      </c>
      <c r="Z166" s="1320">
        <v>91.6</v>
      </c>
      <c r="AA166" s="1320">
        <v>93.9</v>
      </c>
      <c r="AB166" s="1320">
        <v>97</v>
      </c>
      <c r="AD166" s="1306">
        <v>50</v>
      </c>
      <c r="AH166" s="1316">
        <v>8</v>
      </c>
      <c r="AI166" s="1316"/>
      <c r="AJ166" s="1316">
        <v>99.5</v>
      </c>
      <c r="AK166" s="1316">
        <v>159.5</v>
      </c>
      <c r="AL166" s="1316">
        <v>219.5</v>
      </c>
      <c r="AM166" s="1306">
        <v>139.5</v>
      </c>
      <c r="AN166" s="1306">
        <v>29.5</v>
      </c>
    </row>
    <row r="167" spans="1:40">
      <c r="C167" s="1316">
        <v>9</v>
      </c>
      <c r="D167" s="1316"/>
      <c r="E167" s="1317">
        <v>111.09</v>
      </c>
      <c r="F167" s="1317">
        <v>109.19</v>
      </c>
      <c r="G167" s="1317">
        <v>112.72</v>
      </c>
      <c r="H167" s="1410">
        <v>110.97</v>
      </c>
      <c r="I167" s="1410">
        <v>109.49</v>
      </c>
      <c r="J167" s="1410">
        <v>109.6</v>
      </c>
      <c r="K167" s="1317">
        <v>85.31</v>
      </c>
      <c r="L167" s="1317">
        <v>84</v>
      </c>
      <c r="M167" s="1083">
        <v>81.14</v>
      </c>
      <c r="N167" s="1084">
        <v>42.9</v>
      </c>
      <c r="O167" s="1324">
        <v>55.6</v>
      </c>
      <c r="P167" s="1087">
        <v>55.6</v>
      </c>
      <c r="Q167" s="1318">
        <v>49.699999999999996</v>
      </c>
      <c r="R167" s="1318">
        <v>138.20000000000019</v>
      </c>
      <c r="S167" s="1318">
        <v>-483.30000000000024</v>
      </c>
      <c r="T167" s="1319">
        <v>4.97</v>
      </c>
      <c r="U167" s="1319">
        <v>13.820000000000018</v>
      </c>
      <c r="V167" s="1409">
        <v>-48.330000000000027</v>
      </c>
      <c r="W167" s="1320">
        <v>31.8</v>
      </c>
      <c r="X167" s="1320">
        <v>10</v>
      </c>
      <c r="Y167" s="1320">
        <v>66.7</v>
      </c>
      <c r="Z167" s="1320">
        <v>90.9</v>
      </c>
      <c r="AA167" s="1320">
        <v>93</v>
      </c>
      <c r="AB167" s="1320">
        <v>97.6</v>
      </c>
      <c r="AD167" s="1306">
        <v>50</v>
      </c>
      <c r="AH167" s="1316">
        <v>9</v>
      </c>
      <c r="AI167" s="1316"/>
      <c r="AJ167" s="1316">
        <v>99.5</v>
      </c>
      <c r="AK167" s="1316">
        <v>159.5</v>
      </c>
      <c r="AL167" s="1316">
        <v>219.5</v>
      </c>
      <c r="AM167" s="1306">
        <v>139.5</v>
      </c>
      <c r="AN167" s="1306">
        <v>29.5</v>
      </c>
    </row>
    <row r="168" spans="1:40">
      <c r="C168" s="1316">
        <v>10</v>
      </c>
      <c r="D168" s="1316"/>
      <c r="E168" s="1317">
        <v>105.78</v>
      </c>
      <c r="F168" s="1317">
        <v>108.19</v>
      </c>
      <c r="G168" s="1317">
        <v>110.49</v>
      </c>
      <c r="H168" s="1410">
        <v>105.68</v>
      </c>
      <c r="I168" s="1410">
        <v>108.59</v>
      </c>
      <c r="J168" s="1410">
        <v>108.54</v>
      </c>
      <c r="K168" s="1317">
        <v>85.37</v>
      </c>
      <c r="L168" s="1317">
        <v>84.71</v>
      </c>
      <c r="M168" s="1083">
        <v>82.39</v>
      </c>
      <c r="N168" s="1084">
        <v>28.6</v>
      </c>
      <c r="O168" s="1324">
        <v>38.9</v>
      </c>
      <c r="P168" s="1087">
        <v>66.7</v>
      </c>
      <c r="Q168" s="1318">
        <v>28.299999999999997</v>
      </c>
      <c r="R168" s="1318">
        <v>127.10000000000019</v>
      </c>
      <c r="S168" s="1318">
        <v>-466.60000000000025</v>
      </c>
      <c r="T168" s="1319">
        <v>2.8299999999999996</v>
      </c>
      <c r="U168" s="1319">
        <v>12.710000000000019</v>
      </c>
      <c r="V168" s="1409">
        <v>-46.660000000000025</v>
      </c>
      <c r="W168" s="1320">
        <v>27.3</v>
      </c>
      <c r="X168" s="1320">
        <v>20</v>
      </c>
      <c r="Y168" s="1320">
        <v>44.4</v>
      </c>
      <c r="Z168" s="1320">
        <v>89.4</v>
      </c>
      <c r="AA168" s="1320">
        <v>92.9</v>
      </c>
      <c r="AB168" s="1320">
        <v>97.4</v>
      </c>
      <c r="AD168" s="1306">
        <v>50</v>
      </c>
      <c r="AH168" s="1316">
        <v>10</v>
      </c>
      <c r="AI168" s="1316"/>
      <c r="AJ168" s="1316">
        <v>99.5</v>
      </c>
      <c r="AK168" s="1316">
        <v>159.5</v>
      </c>
      <c r="AL168" s="1316">
        <v>219.5</v>
      </c>
      <c r="AM168" s="1306">
        <v>139.5</v>
      </c>
      <c r="AN168" s="1306">
        <v>29.5</v>
      </c>
    </row>
    <row r="169" spans="1:40">
      <c r="C169" s="1316">
        <v>11</v>
      </c>
      <c r="D169" s="1316"/>
      <c r="E169" s="1317">
        <v>102.41</v>
      </c>
      <c r="F169" s="1317">
        <v>106.43</v>
      </c>
      <c r="G169" s="1317">
        <v>108.95</v>
      </c>
      <c r="H169" s="1410">
        <v>105.39</v>
      </c>
      <c r="I169" s="1410">
        <v>107.35</v>
      </c>
      <c r="J169" s="1410">
        <v>107.91</v>
      </c>
      <c r="K169" s="1317">
        <v>85.15</v>
      </c>
      <c r="L169" s="1317">
        <v>85.28</v>
      </c>
      <c r="M169" s="1083">
        <v>83.37</v>
      </c>
      <c r="N169" s="1084">
        <v>14.3</v>
      </c>
      <c r="O169" s="1324">
        <v>44.4</v>
      </c>
      <c r="P169" s="1087">
        <v>66.7</v>
      </c>
      <c r="Q169" s="1318">
        <v>-7.4000000000000057</v>
      </c>
      <c r="R169" s="1318">
        <v>121.5000000000002</v>
      </c>
      <c r="S169" s="1318">
        <v>-449.90000000000026</v>
      </c>
      <c r="T169" s="1319">
        <v>-0.74000000000000055</v>
      </c>
      <c r="U169" s="1319">
        <v>12.15000000000002</v>
      </c>
      <c r="V169" s="1409">
        <v>-44.990000000000023</v>
      </c>
      <c r="W169" s="1320">
        <v>4.5</v>
      </c>
      <c r="X169" s="1320">
        <v>20</v>
      </c>
      <c r="Y169" s="1320">
        <v>55.6</v>
      </c>
      <c r="Z169" s="1320">
        <v>86.9</v>
      </c>
      <c r="AA169" s="1320">
        <v>90.9</v>
      </c>
      <c r="AB169" s="1320">
        <v>97.1</v>
      </c>
      <c r="AD169" s="1306">
        <v>50</v>
      </c>
      <c r="AH169" s="1316">
        <v>11</v>
      </c>
      <c r="AI169" s="1316"/>
      <c r="AJ169" s="1316">
        <v>99.5</v>
      </c>
      <c r="AK169" s="1316">
        <v>159.5</v>
      </c>
      <c r="AL169" s="1316">
        <v>219.5</v>
      </c>
      <c r="AM169" s="1306">
        <v>139.5</v>
      </c>
      <c r="AN169" s="1306">
        <v>29.5</v>
      </c>
    </row>
    <row r="170" spans="1:40">
      <c r="C170" s="1316">
        <v>12</v>
      </c>
      <c r="D170" s="1316"/>
      <c r="E170" s="1317">
        <v>100.74</v>
      </c>
      <c r="F170" s="1317">
        <v>102.98</v>
      </c>
      <c r="G170" s="1317">
        <v>107.02</v>
      </c>
      <c r="H170" s="1410">
        <v>103.74</v>
      </c>
      <c r="I170" s="1410">
        <v>104.94</v>
      </c>
      <c r="J170" s="1410">
        <v>106.98</v>
      </c>
      <c r="K170" s="1317">
        <v>83.84</v>
      </c>
      <c r="L170" s="1317">
        <v>84.79</v>
      </c>
      <c r="M170" s="1083">
        <v>83.96</v>
      </c>
      <c r="N170" s="1084">
        <v>28.6</v>
      </c>
      <c r="O170" s="1324">
        <v>11.1</v>
      </c>
      <c r="P170" s="1087">
        <v>22.2</v>
      </c>
      <c r="Q170" s="1318">
        <v>-28.800000000000004</v>
      </c>
      <c r="R170" s="1318">
        <v>82.600000000000193</v>
      </c>
      <c r="S170" s="1318">
        <v>-477.70000000000027</v>
      </c>
      <c r="T170" s="1319">
        <v>-2.8800000000000003</v>
      </c>
      <c r="U170" s="1319">
        <v>8.2600000000000193</v>
      </c>
      <c r="V170" s="1409">
        <v>-47.770000000000024</v>
      </c>
      <c r="W170" s="1320">
        <v>9.1</v>
      </c>
      <c r="X170" s="1320">
        <v>10</v>
      </c>
      <c r="Y170" s="1320">
        <v>44.4</v>
      </c>
      <c r="Z170" s="1320">
        <v>85.7</v>
      </c>
      <c r="AA170" s="1320">
        <v>90.7</v>
      </c>
      <c r="AB170" s="1320">
        <v>97.1</v>
      </c>
      <c r="AD170" s="1306">
        <v>50</v>
      </c>
      <c r="AH170" s="1316">
        <v>12</v>
      </c>
      <c r="AI170" s="1316"/>
      <c r="AJ170" s="1316">
        <v>99.5</v>
      </c>
      <c r="AK170" s="1316">
        <v>159.5</v>
      </c>
      <c r="AL170" s="1316">
        <v>219.5</v>
      </c>
      <c r="AM170" s="1306">
        <v>139.5</v>
      </c>
      <c r="AN170" s="1306">
        <v>29.5</v>
      </c>
    </row>
    <row r="171" spans="1:40" ht="27">
      <c r="A171" s="1306">
        <v>1998</v>
      </c>
      <c r="B171" s="1307">
        <v>10</v>
      </c>
      <c r="C171" s="1316">
        <v>1</v>
      </c>
      <c r="D171" s="1316"/>
      <c r="E171" s="1317">
        <v>98.36</v>
      </c>
      <c r="F171" s="1317">
        <v>100.5</v>
      </c>
      <c r="G171" s="1317">
        <v>104.98</v>
      </c>
      <c r="H171" s="1410">
        <v>104.28</v>
      </c>
      <c r="I171" s="1410">
        <v>104.47</v>
      </c>
      <c r="J171" s="1410">
        <v>106.01</v>
      </c>
      <c r="K171" s="1317">
        <v>85.26</v>
      </c>
      <c r="L171" s="1317">
        <v>84.75</v>
      </c>
      <c r="M171" s="1083">
        <v>84.52</v>
      </c>
      <c r="N171" s="1084">
        <v>0</v>
      </c>
      <c r="O171" s="1324">
        <v>33.299999999999997</v>
      </c>
      <c r="P171" s="1087">
        <v>38.9</v>
      </c>
      <c r="Q171" s="1318">
        <v>-78.800000000000011</v>
      </c>
      <c r="R171" s="1318">
        <v>65.90000000000019</v>
      </c>
      <c r="S171" s="1318">
        <v>-488.8000000000003</v>
      </c>
      <c r="T171" s="1319">
        <v>-7.8800000000000008</v>
      </c>
      <c r="U171" s="1319">
        <v>6.5900000000000194</v>
      </c>
      <c r="V171" s="1409">
        <v>-48.880000000000031</v>
      </c>
      <c r="W171" s="1320">
        <v>18.2</v>
      </c>
      <c r="X171" s="1320">
        <v>10</v>
      </c>
      <c r="Y171" s="1320">
        <v>22.2</v>
      </c>
      <c r="Z171" s="1320">
        <v>85.3</v>
      </c>
      <c r="AA171" s="1320">
        <v>90.2</v>
      </c>
      <c r="AB171" s="1320">
        <v>96.3</v>
      </c>
      <c r="AD171" s="1306">
        <v>50</v>
      </c>
      <c r="AE171" s="1306">
        <v>1998</v>
      </c>
      <c r="AF171" s="1321" t="s">
        <v>826</v>
      </c>
      <c r="AH171" s="1316">
        <v>1</v>
      </c>
      <c r="AI171" s="1316"/>
      <c r="AJ171" s="1316">
        <v>99.5</v>
      </c>
      <c r="AK171" s="1316">
        <v>159.5</v>
      </c>
      <c r="AL171" s="1316">
        <v>219.5</v>
      </c>
      <c r="AM171" s="1306">
        <v>139.5</v>
      </c>
      <c r="AN171" s="1306">
        <v>29.5</v>
      </c>
    </row>
    <row r="172" spans="1:40">
      <c r="C172" s="1316">
        <v>2</v>
      </c>
      <c r="D172" s="1316"/>
      <c r="E172" s="1317">
        <v>94.43</v>
      </c>
      <c r="F172" s="1317">
        <v>97.84</v>
      </c>
      <c r="G172" s="1317">
        <v>102.93</v>
      </c>
      <c r="H172" s="1410">
        <v>101.25</v>
      </c>
      <c r="I172" s="1410">
        <v>103.09</v>
      </c>
      <c r="J172" s="1410">
        <v>104.07</v>
      </c>
      <c r="K172" s="1317">
        <v>86.1</v>
      </c>
      <c r="L172" s="1317">
        <v>85.07</v>
      </c>
      <c r="M172" s="1083">
        <v>84.93</v>
      </c>
      <c r="N172" s="1084">
        <v>0</v>
      </c>
      <c r="O172" s="1324">
        <v>11.1</v>
      </c>
      <c r="P172" s="1087">
        <v>55.6</v>
      </c>
      <c r="Q172" s="1318">
        <v>-128.80000000000001</v>
      </c>
      <c r="R172" s="1318">
        <v>27.000000000000192</v>
      </c>
      <c r="S172" s="1318">
        <v>-483.20000000000027</v>
      </c>
      <c r="T172" s="1319">
        <v>-12.88</v>
      </c>
      <c r="U172" s="1319">
        <v>2.7000000000000193</v>
      </c>
      <c r="V172" s="1409">
        <v>-48.320000000000029</v>
      </c>
      <c r="W172" s="1320">
        <v>27.3</v>
      </c>
      <c r="X172" s="1320">
        <v>20</v>
      </c>
      <c r="Y172" s="1320">
        <v>22.2</v>
      </c>
      <c r="Z172" s="1320">
        <v>84.7</v>
      </c>
      <c r="AA172" s="1320">
        <v>88.5</v>
      </c>
      <c r="AB172" s="1320">
        <v>95.2</v>
      </c>
      <c r="AD172" s="1306">
        <v>50</v>
      </c>
      <c r="AH172" s="1316">
        <v>2</v>
      </c>
      <c r="AI172" s="1316"/>
      <c r="AJ172" s="1316">
        <v>99.5</v>
      </c>
      <c r="AK172" s="1316">
        <v>159.5</v>
      </c>
      <c r="AL172" s="1316">
        <v>219.5</v>
      </c>
      <c r="AM172" s="1306">
        <v>139.5</v>
      </c>
      <c r="AN172" s="1306">
        <v>29.5</v>
      </c>
    </row>
    <row r="173" spans="1:40">
      <c r="C173" s="1316">
        <v>3</v>
      </c>
      <c r="D173" s="1316"/>
      <c r="E173" s="1317">
        <v>96.9</v>
      </c>
      <c r="F173" s="1317">
        <v>96.56</v>
      </c>
      <c r="G173" s="1317">
        <v>101.39</v>
      </c>
      <c r="H173" s="1410">
        <v>98.52</v>
      </c>
      <c r="I173" s="1410">
        <v>101.35</v>
      </c>
      <c r="J173" s="1410">
        <v>102.64</v>
      </c>
      <c r="K173" s="1317">
        <v>86.68</v>
      </c>
      <c r="L173" s="1317">
        <v>86.01</v>
      </c>
      <c r="M173" s="1083">
        <v>85.39</v>
      </c>
      <c r="N173" s="1084">
        <v>42.9</v>
      </c>
      <c r="O173" s="1324">
        <v>22.2</v>
      </c>
      <c r="P173" s="1087">
        <v>66.7</v>
      </c>
      <c r="Q173" s="1318">
        <v>-135.9</v>
      </c>
      <c r="R173" s="1318">
        <v>-0.79999999999980886</v>
      </c>
      <c r="S173" s="1318">
        <v>-466.50000000000028</v>
      </c>
      <c r="T173" s="1319">
        <v>-13.59</v>
      </c>
      <c r="U173" s="1319">
        <v>-7.9999999999980892E-2</v>
      </c>
      <c r="V173" s="1409">
        <v>-46.650000000000027</v>
      </c>
      <c r="W173" s="1320">
        <v>36.4</v>
      </c>
      <c r="X173" s="1320">
        <v>0</v>
      </c>
      <c r="Y173" s="1320">
        <v>0</v>
      </c>
      <c r="Z173" s="1320">
        <v>83.4</v>
      </c>
      <c r="AA173" s="1320">
        <v>86.1</v>
      </c>
      <c r="AB173" s="1320">
        <v>93.9</v>
      </c>
      <c r="AD173" s="1306">
        <v>50</v>
      </c>
      <c r="AH173" s="1316">
        <v>3</v>
      </c>
      <c r="AI173" s="1316"/>
      <c r="AJ173" s="1316">
        <v>99.5</v>
      </c>
      <c r="AK173" s="1316">
        <v>159.5</v>
      </c>
      <c r="AL173" s="1316">
        <v>219.5</v>
      </c>
      <c r="AM173" s="1306">
        <v>139.5</v>
      </c>
      <c r="AN173" s="1306">
        <v>29.5</v>
      </c>
    </row>
    <row r="174" spans="1:40">
      <c r="C174" s="1316">
        <v>4</v>
      </c>
      <c r="D174" s="1316"/>
      <c r="E174" s="1317">
        <v>90.86</v>
      </c>
      <c r="F174" s="1317">
        <v>94.06</v>
      </c>
      <c r="G174" s="1317">
        <v>98.5</v>
      </c>
      <c r="H174" s="1410">
        <v>100.73</v>
      </c>
      <c r="I174" s="1410">
        <v>100.17</v>
      </c>
      <c r="J174" s="1410">
        <v>101.7</v>
      </c>
      <c r="K174" s="1317">
        <v>87.41</v>
      </c>
      <c r="L174" s="1317">
        <v>86.73</v>
      </c>
      <c r="M174" s="1083">
        <v>85.69</v>
      </c>
      <c r="N174" s="1084">
        <v>0</v>
      </c>
      <c r="O174" s="1324">
        <v>33.299999999999997</v>
      </c>
      <c r="P174" s="1087">
        <v>66.7</v>
      </c>
      <c r="Q174" s="1318">
        <v>-185.9</v>
      </c>
      <c r="R174" s="1318">
        <v>-17.499999999999812</v>
      </c>
      <c r="S174" s="1318">
        <v>-449.8000000000003</v>
      </c>
      <c r="T174" s="1319">
        <v>-18.59</v>
      </c>
      <c r="U174" s="1319">
        <v>-1.7499999999999811</v>
      </c>
      <c r="V174" s="1409">
        <v>-44.980000000000032</v>
      </c>
      <c r="W174" s="1320">
        <v>9.1</v>
      </c>
      <c r="X174" s="1320">
        <v>20</v>
      </c>
      <c r="Y174" s="1320">
        <v>11.1</v>
      </c>
      <c r="Z174" s="1320">
        <v>82.2</v>
      </c>
      <c r="AA174" s="1320">
        <v>86.6</v>
      </c>
      <c r="AB174" s="1320">
        <v>93.2</v>
      </c>
      <c r="AD174" s="1306">
        <v>50</v>
      </c>
      <c r="AH174" s="1316">
        <v>4</v>
      </c>
      <c r="AI174" s="1316"/>
      <c r="AJ174" s="1316">
        <v>99.5</v>
      </c>
      <c r="AK174" s="1316">
        <v>159.5</v>
      </c>
      <c r="AL174" s="1316">
        <v>219.5</v>
      </c>
      <c r="AM174" s="1306">
        <v>139.5</v>
      </c>
      <c r="AN174" s="1306">
        <v>29.5</v>
      </c>
    </row>
    <row r="175" spans="1:40">
      <c r="C175" s="1316">
        <v>5</v>
      </c>
      <c r="D175" s="1316"/>
      <c r="E175" s="1317">
        <v>91.2</v>
      </c>
      <c r="F175" s="1317">
        <v>92.99</v>
      </c>
      <c r="G175" s="1317">
        <v>96.41</v>
      </c>
      <c r="H175" s="1410">
        <v>98.59</v>
      </c>
      <c r="I175" s="1410">
        <v>99.28</v>
      </c>
      <c r="J175" s="1410">
        <v>100.67</v>
      </c>
      <c r="K175" s="1317">
        <v>85.52</v>
      </c>
      <c r="L175" s="1317">
        <v>86.54</v>
      </c>
      <c r="M175" s="1083">
        <v>85.71</v>
      </c>
      <c r="N175" s="1084">
        <v>14.3</v>
      </c>
      <c r="O175" s="1324">
        <v>33.299999999999997</v>
      </c>
      <c r="P175" s="1087">
        <v>27.8</v>
      </c>
      <c r="Q175" s="1318">
        <v>-221.60000000000002</v>
      </c>
      <c r="R175" s="1318">
        <v>-34.199999999999818</v>
      </c>
      <c r="S175" s="1318">
        <v>-472.00000000000028</v>
      </c>
      <c r="T175" s="1319">
        <v>-22.160000000000004</v>
      </c>
      <c r="U175" s="1319">
        <v>-3.4199999999999817</v>
      </c>
      <c r="V175" s="1409">
        <v>-47.200000000000031</v>
      </c>
      <c r="W175" s="1320">
        <v>27.3</v>
      </c>
      <c r="X175" s="1320">
        <v>20</v>
      </c>
      <c r="Y175" s="1320">
        <v>22.2</v>
      </c>
      <c r="Z175" s="1320">
        <v>82.8</v>
      </c>
      <c r="AA175" s="1320">
        <v>85.7</v>
      </c>
      <c r="AB175" s="1320">
        <v>92.6</v>
      </c>
      <c r="AD175" s="1306">
        <v>50</v>
      </c>
      <c r="AH175" s="1316">
        <v>5</v>
      </c>
      <c r="AI175" s="1316"/>
      <c r="AJ175" s="1316">
        <v>99.5</v>
      </c>
      <c r="AK175" s="1316">
        <v>159.5</v>
      </c>
      <c r="AL175" s="1316">
        <v>219.5</v>
      </c>
      <c r="AM175" s="1306">
        <v>139.5</v>
      </c>
      <c r="AN175" s="1306">
        <v>29.5</v>
      </c>
    </row>
    <row r="176" spans="1:40">
      <c r="C176" s="1316">
        <v>6</v>
      </c>
      <c r="D176" s="1316"/>
      <c r="E176" s="1317">
        <v>92.58</v>
      </c>
      <c r="F176" s="1317">
        <v>91.55</v>
      </c>
      <c r="G176" s="1317">
        <v>95.01</v>
      </c>
      <c r="H176" s="1410">
        <v>97.84</v>
      </c>
      <c r="I176" s="1410">
        <v>99.05</v>
      </c>
      <c r="J176" s="1410">
        <v>99.39</v>
      </c>
      <c r="K176" s="1317">
        <v>84.68</v>
      </c>
      <c r="L176" s="1317">
        <v>85.87</v>
      </c>
      <c r="M176" s="1083">
        <v>85.64</v>
      </c>
      <c r="N176" s="1084">
        <v>42.9</v>
      </c>
      <c r="O176" s="1324">
        <v>55.6</v>
      </c>
      <c r="P176" s="1087">
        <v>11.1</v>
      </c>
      <c r="Q176" s="1318">
        <v>-228.70000000000002</v>
      </c>
      <c r="R176" s="1318">
        <v>-28.599999999999817</v>
      </c>
      <c r="S176" s="1318">
        <v>-510.90000000000026</v>
      </c>
      <c r="T176" s="1319">
        <v>-22.87</v>
      </c>
      <c r="U176" s="1319">
        <v>-2.8599999999999817</v>
      </c>
      <c r="V176" s="1409">
        <v>-51.090000000000025</v>
      </c>
      <c r="W176" s="1320">
        <v>18.2</v>
      </c>
      <c r="X176" s="1320">
        <v>40</v>
      </c>
      <c r="Y176" s="1320">
        <v>27.8</v>
      </c>
      <c r="Z176" s="1320">
        <v>81.599999999999994</v>
      </c>
      <c r="AA176" s="1320">
        <v>85.1</v>
      </c>
      <c r="AB176" s="1320">
        <v>92.4</v>
      </c>
      <c r="AD176" s="1306">
        <v>50</v>
      </c>
      <c r="AH176" s="1316">
        <v>6</v>
      </c>
      <c r="AI176" s="1316"/>
      <c r="AJ176" s="1316">
        <v>99.5</v>
      </c>
      <c r="AK176" s="1316">
        <v>159.5</v>
      </c>
      <c r="AL176" s="1316">
        <v>219.5</v>
      </c>
      <c r="AM176" s="1306">
        <v>139.5</v>
      </c>
      <c r="AN176" s="1306">
        <v>29.5</v>
      </c>
    </row>
    <row r="177" spans="1:40">
      <c r="C177" s="1316">
        <v>7</v>
      </c>
      <c r="D177" s="1316"/>
      <c r="E177" s="1317">
        <v>90.28</v>
      </c>
      <c r="F177" s="1317">
        <v>91.35</v>
      </c>
      <c r="G177" s="1317">
        <v>93.52</v>
      </c>
      <c r="H177" s="1410">
        <v>94.32</v>
      </c>
      <c r="I177" s="1410">
        <v>96.92</v>
      </c>
      <c r="J177" s="1410">
        <v>98</v>
      </c>
      <c r="K177" s="1317">
        <v>83.51</v>
      </c>
      <c r="L177" s="1317">
        <v>84.57</v>
      </c>
      <c r="M177" s="1083">
        <v>85.59</v>
      </c>
      <c r="N177" s="1084">
        <v>42.9</v>
      </c>
      <c r="O177" s="1324">
        <v>11.1</v>
      </c>
      <c r="P177" s="1087">
        <v>0</v>
      </c>
      <c r="Q177" s="1318">
        <v>-235.8</v>
      </c>
      <c r="R177" s="1318">
        <v>-67.499999999999815</v>
      </c>
      <c r="S177" s="1318">
        <v>-560.90000000000032</v>
      </c>
      <c r="T177" s="1319">
        <v>-23.580000000000002</v>
      </c>
      <c r="U177" s="1319">
        <v>-6.7499999999999813</v>
      </c>
      <c r="V177" s="1409">
        <v>-56.090000000000032</v>
      </c>
      <c r="W177" s="1320">
        <v>18.2</v>
      </c>
      <c r="X177" s="1320">
        <v>30</v>
      </c>
      <c r="Y177" s="1320">
        <v>27.8</v>
      </c>
      <c r="Z177" s="1320">
        <v>81.400000000000006</v>
      </c>
      <c r="AA177" s="1320">
        <v>85.4</v>
      </c>
      <c r="AB177" s="1320">
        <v>91.9</v>
      </c>
      <c r="AD177" s="1306">
        <v>50</v>
      </c>
      <c r="AH177" s="1316">
        <v>7</v>
      </c>
      <c r="AI177" s="1316"/>
      <c r="AJ177" s="1316">
        <v>99.5</v>
      </c>
      <c r="AK177" s="1316">
        <v>159.5</v>
      </c>
      <c r="AL177" s="1316">
        <v>219.5</v>
      </c>
      <c r="AM177" s="1306">
        <v>139.5</v>
      </c>
      <c r="AN177" s="1306">
        <v>29.5</v>
      </c>
    </row>
    <row r="178" spans="1:40">
      <c r="C178" s="1316">
        <v>8</v>
      </c>
      <c r="D178" s="1316"/>
      <c r="E178" s="1317">
        <v>88.93</v>
      </c>
      <c r="F178" s="1317">
        <v>90.6</v>
      </c>
      <c r="G178" s="1317">
        <v>92.17</v>
      </c>
      <c r="H178" s="1410">
        <v>94.2</v>
      </c>
      <c r="I178" s="1410">
        <v>95.45</v>
      </c>
      <c r="J178" s="1410">
        <v>97.14</v>
      </c>
      <c r="K178" s="1317">
        <v>84.01</v>
      </c>
      <c r="L178" s="1317">
        <v>84.07</v>
      </c>
      <c r="M178" s="1083">
        <v>85.42</v>
      </c>
      <c r="N178" s="1084">
        <v>28.6</v>
      </c>
      <c r="O178" s="1324">
        <v>33.299999999999997</v>
      </c>
      <c r="P178" s="1087">
        <v>11.1</v>
      </c>
      <c r="Q178" s="1318">
        <v>-257.2</v>
      </c>
      <c r="R178" s="1318">
        <v>-84.199999999999818</v>
      </c>
      <c r="S178" s="1318">
        <v>-599.8000000000003</v>
      </c>
      <c r="T178" s="1319">
        <v>-25.72</v>
      </c>
      <c r="U178" s="1319">
        <v>-8.4199999999999822</v>
      </c>
      <c r="V178" s="1409">
        <v>-59.980000000000032</v>
      </c>
      <c r="W178" s="1320">
        <v>9.1</v>
      </c>
      <c r="X178" s="1320">
        <v>20</v>
      </c>
      <c r="Y178" s="1320">
        <v>22.2</v>
      </c>
      <c r="Z178" s="1320">
        <v>81.400000000000006</v>
      </c>
      <c r="AA178" s="1320">
        <v>84.2</v>
      </c>
      <c r="AB178" s="1320">
        <v>91.4</v>
      </c>
      <c r="AD178" s="1306">
        <v>50</v>
      </c>
      <c r="AH178" s="1316">
        <v>8</v>
      </c>
      <c r="AI178" s="1316"/>
      <c r="AJ178" s="1316">
        <v>99.5</v>
      </c>
      <c r="AK178" s="1316">
        <v>159.5</v>
      </c>
      <c r="AL178" s="1316">
        <v>219.5</v>
      </c>
      <c r="AM178" s="1306">
        <v>139.5</v>
      </c>
      <c r="AN178" s="1306">
        <v>29.5</v>
      </c>
    </row>
    <row r="179" spans="1:40">
      <c r="C179" s="1316">
        <v>9</v>
      </c>
      <c r="D179" s="1316"/>
      <c r="E179" s="1317">
        <v>90.17</v>
      </c>
      <c r="F179" s="1317">
        <v>89.79</v>
      </c>
      <c r="G179" s="1317">
        <v>91.56</v>
      </c>
      <c r="H179" s="1410">
        <v>93.11</v>
      </c>
      <c r="I179" s="1410">
        <v>93.88</v>
      </c>
      <c r="J179" s="1410">
        <v>95.61</v>
      </c>
      <c r="K179" s="1317">
        <v>84.25</v>
      </c>
      <c r="L179" s="1317">
        <v>83.92</v>
      </c>
      <c r="M179" s="1083">
        <v>85.15</v>
      </c>
      <c r="N179" s="1084">
        <v>42.9</v>
      </c>
      <c r="O179" s="1324">
        <v>11.1</v>
      </c>
      <c r="P179" s="1087">
        <v>22.2</v>
      </c>
      <c r="Q179" s="1318">
        <v>-264.3</v>
      </c>
      <c r="R179" s="1318">
        <v>-123.09999999999982</v>
      </c>
      <c r="S179" s="1318">
        <v>-627.60000000000025</v>
      </c>
      <c r="T179" s="1319">
        <v>-26.43</v>
      </c>
      <c r="U179" s="1319">
        <v>-12.309999999999983</v>
      </c>
      <c r="V179" s="1409">
        <v>-62.760000000000026</v>
      </c>
      <c r="W179" s="1320">
        <v>54.5</v>
      </c>
      <c r="X179" s="1320">
        <v>35</v>
      </c>
      <c r="Y179" s="1320">
        <v>22.2</v>
      </c>
      <c r="Z179" s="1320">
        <v>81.3</v>
      </c>
      <c r="AA179" s="1320">
        <v>85</v>
      </c>
      <c r="AB179" s="1320">
        <v>91</v>
      </c>
      <c r="AD179" s="1306">
        <v>50</v>
      </c>
      <c r="AH179" s="1316">
        <v>9</v>
      </c>
      <c r="AI179" s="1316"/>
      <c r="AJ179" s="1316">
        <v>99.5</v>
      </c>
      <c r="AK179" s="1316">
        <v>159.5</v>
      </c>
      <c r="AL179" s="1316">
        <v>219.5</v>
      </c>
      <c r="AM179" s="1306">
        <v>139.5</v>
      </c>
      <c r="AN179" s="1306">
        <v>29.5</v>
      </c>
    </row>
    <row r="180" spans="1:40">
      <c r="C180" s="1316">
        <v>10</v>
      </c>
      <c r="D180" s="1316"/>
      <c r="E180" s="1317">
        <v>87.89</v>
      </c>
      <c r="F180" s="1317">
        <v>89</v>
      </c>
      <c r="G180" s="1317">
        <v>90.27</v>
      </c>
      <c r="H180" s="1410">
        <v>93.29</v>
      </c>
      <c r="I180" s="1410">
        <v>93.53</v>
      </c>
      <c r="J180" s="1410">
        <v>94.55</v>
      </c>
      <c r="K180" s="1317">
        <v>83.87</v>
      </c>
      <c r="L180" s="1317">
        <v>84.04</v>
      </c>
      <c r="M180" s="1083">
        <v>84.75</v>
      </c>
      <c r="N180" s="1084">
        <v>28.6</v>
      </c>
      <c r="O180" s="1324">
        <v>33.299999999999997</v>
      </c>
      <c r="P180" s="1087">
        <v>33.299999999999997</v>
      </c>
      <c r="Q180" s="1318">
        <v>-285.7</v>
      </c>
      <c r="R180" s="1318">
        <v>-139.79999999999984</v>
      </c>
      <c r="S180" s="1318">
        <v>-644.3000000000003</v>
      </c>
      <c r="T180" s="1319">
        <v>-28.57</v>
      </c>
      <c r="U180" s="1319">
        <v>-13.979999999999984</v>
      </c>
      <c r="V180" s="1409">
        <v>-64.430000000000035</v>
      </c>
      <c r="W180" s="1320">
        <v>45.5</v>
      </c>
      <c r="X180" s="1320">
        <v>10</v>
      </c>
      <c r="Y180" s="1320">
        <v>33.299999999999997</v>
      </c>
      <c r="Z180" s="1320">
        <v>79.8</v>
      </c>
      <c r="AA180" s="1320">
        <v>84.3</v>
      </c>
      <c r="AB180" s="1320">
        <v>90.6</v>
      </c>
      <c r="AD180" s="1306">
        <v>50</v>
      </c>
      <c r="AH180" s="1316">
        <v>10</v>
      </c>
      <c r="AI180" s="1316"/>
      <c r="AJ180" s="1316">
        <v>99.5</v>
      </c>
      <c r="AK180" s="1316">
        <v>159.5</v>
      </c>
      <c r="AL180" s="1316">
        <v>219.5</v>
      </c>
      <c r="AM180" s="1306">
        <v>139.5</v>
      </c>
      <c r="AN180" s="1306">
        <v>29.5</v>
      </c>
    </row>
    <row r="181" spans="1:40">
      <c r="C181" s="1316">
        <v>11</v>
      </c>
      <c r="D181" s="1316"/>
      <c r="E181" s="1317">
        <v>86.24</v>
      </c>
      <c r="F181" s="1317">
        <v>88.1</v>
      </c>
      <c r="G181" s="1317">
        <v>89.61</v>
      </c>
      <c r="H181" s="1410">
        <v>90.96</v>
      </c>
      <c r="I181" s="1410">
        <v>92.45</v>
      </c>
      <c r="J181" s="1410">
        <v>93.18</v>
      </c>
      <c r="K181" s="1317">
        <v>82.87</v>
      </c>
      <c r="L181" s="1317">
        <v>83.66</v>
      </c>
      <c r="M181" s="1083">
        <v>84.1</v>
      </c>
      <c r="N181" s="1084">
        <v>14.3</v>
      </c>
      <c r="O181" s="1324">
        <v>11.1</v>
      </c>
      <c r="P181" s="1087">
        <v>27.8</v>
      </c>
      <c r="Q181" s="1318">
        <v>-321.39999999999998</v>
      </c>
      <c r="R181" s="1318">
        <v>-178.69999999999985</v>
      </c>
      <c r="S181" s="1318">
        <v>-666.50000000000034</v>
      </c>
      <c r="T181" s="1319">
        <v>-32.14</v>
      </c>
      <c r="U181" s="1319">
        <v>-17.869999999999983</v>
      </c>
      <c r="V181" s="1409">
        <v>-66.650000000000034</v>
      </c>
      <c r="W181" s="1320">
        <v>45.5</v>
      </c>
      <c r="X181" s="1320">
        <v>60</v>
      </c>
      <c r="Y181" s="1320">
        <v>22.2</v>
      </c>
      <c r="Z181" s="1320">
        <v>81.400000000000006</v>
      </c>
      <c r="AA181" s="1320">
        <v>84.3</v>
      </c>
      <c r="AB181" s="1320">
        <v>90</v>
      </c>
      <c r="AD181" s="1306">
        <v>50</v>
      </c>
      <c r="AH181" s="1316">
        <v>11</v>
      </c>
      <c r="AI181" s="1316"/>
      <c r="AJ181" s="1316">
        <v>99.5</v>
      </c>
      <c r="AK181" s="1316">
        <v>159.5</v>
      </c>
      <c r="AL181" s="1316">
        <v>219.5</v>
      </c>
      <c r="AM181" s="1306">
        <v>139.5</v>
      </c>
      <c r="AN181" s="1306">
        <v>29.5</v>
      </c>
    </row>
    <row r="182" spans="1:40">
      <c r="C182" s="1316">
        <v>12</v>
      </c>
      <c r="D182" s="1316"/>
      <c r="E182" s="1317">
        <v>88.36</v>
      </c>
      <c r="F182" s="1317">
        <v>87.5</v>
      </c>
      <c r="G182" s="1317">
        <v>89.21</v>
      </c>
      <c r="H182" s="1410">
        <v>90.49</v>
      </c>
      <c r="I182" s="1410">
        <v>91.58</v>
      </c>
      <c r="J182" s="1410">
        <v>92.41</v>
      </c>
      <c r="K182" s="1317">
        <v>80.91</v>
      </c>
      <c r="L182" s="1317">
        <v>82.55</v>
      </c>
      <c r="M182" s="1083">
        <v>83.44</v>
      </c>
      <c r="N182" s="1084">
        <v>28.6</v>
      </c>
      <c r="O182" s="1324">
        <v>33.299999999999997</v>
      </c>
      <c r="P182" s="1087">
        <v>33.299999999999997</v>
      </c>
      <c r="Q182" s="1318">
        <v>-342.79999999999995</v>
      </c>
      <c r="R182" s="1318">
        <v>-195.39999999999986</v>
      </c>
      <c r="S182" s="1318">
        <v>-683.20000000000039</v>
      </c>
      <c r="T182" s="1319">
        <v>-34.279999999999994</v>
      </c>
      <c r="U182" s="1319">
        <v>-19.539999999999985</v>
      </c>
      <c r="V182" s="1409">
        <v>-68.320000000000036</v>
      </c>
      <c r="W182" s="1320">
        <v>72.7</v>
      </c>
      <c r="X182" s="1320">
        <v>30</v>
      </c>
      <c r="Y182" s="1320">
        <v>33.299999999999997</v>
      </c>
      <c r="Z182" s="1320">
        <v>81.099999999999994</v>
      </c>
      <c r="AA182" s="1320">
        <v>83.9</v>
      </c>
      <c r="AB182" s="1320">
        <v>89.4</v>
      </c>
      <c r="AD182" s="1306">
        <v>50</v>
      </c>
      <c r="AH182" s="1316">
        <v>12</v>
      </c>
      <c r="AI182" s="1316"/>
      <c r="AJ182" s="1316">
        <v>99.5</v>
      </c>
      <c r="AK182" s="1316">
        <v>159.5</v>
      </c>
      <c r="AL182" s="1316">
        <v>219.5</v>
      </c>
      <c r="AM182" s="1306">
        <v>139.5</v>
      </c>
      <c r="AN182" s="1306">
        <v>29.5</v>
      </c>
    </row>
    <row r="183" spans="1:40" ht="27">
      <c r="A183" s="1306">
        <v>1999</v>
      </c>
      <c r="B183" s="1307">
        <v>11</v>
      </c>
      <c r="C183" s="1316">
        <v>1</v>
      </c>
      <c r="D183" s="1316"/>
      <c r="E183" s="1317">
        <v>89.36</v>
      </c>
      <c r="F183" s="1317">
        <v>87.99</v>
      </c>
      <c r="G183" s="1317">
        <v>88.75</v>
      </c>
      <c r="H183" s="1410">
        <v>93.05</v>
      </c>
      <c r="I183" s="1410">
        <v>91.5</v>
      </c>
      <c r="J183" s="1410">
        <v>92.18</v>
      </c>
      <c r="K183" s="1317">
        <v>80.23</v>
      </c>
      <c r="L183" s="1317">
        <v>81.34</v>
      </c>
      <c r="M183" s="1083">
        <v>82.81</v>
      </c>
      <c r="N183" s="1084">
        <v>57.1</v>
      </c>
      <c r="O183" s="1324">
        <v>44.4</v>
      </c>
      <c r="P183" s="1087">
        <v>11.1</v>
      </c>
      <c r="Q183" s="1318">
        <v>-335.69999999999993</v>
      </c>
      <c r="R183" s="1318">
        <v>-200.99999999999986</v>
      </c>
      <c r="S183" s="1318">
        <v>-722.10000000000036</v>
      </c>
      <c r="T183" s="1319">
        <v>-33.569999999999993</v>
      </c>
      <c r="U183" s="1319">
        <v>-20.099999999999987</v>
      </c>
      <c r="V183" s="1409">
        <v>-72.210000000000036</v>
      </c>
      <c r="W183" s="1320">
        <v>63.6</v>
      </c>
      <c r="X183" s="1320">
        <v>65</v>
      </c>
      <c r="Y183" s="1320">
        <v>55.6</v>
      </c>
      <c r="Z183" s="1320">
        <v>81.099999999999994</v>
      </c>
      <c r="AA183" s="1320">
        <v>84.7</v>
      </c>
      <c r="AB183" s="1320">
        <v>89.5</v>
      </c>
      <c r="AD183" s="1306">
        <v>50</v>
      </c>
      <c r="AE183" s="1306">
        <v>1999</v>
      </c>
      <c r="AF183" s="1321" t="s">
        <v>827</v>
      </c>
      <c r="AH183" s="1316">
        <v>1</v>
      </c>
      <c r="AI183" s="1316"/>
      <c r="AJ183" s="1316">
        <v>99.5</v>
      </c>
      <c r="AK183" s="1316">
        <v>159.5</v>
      </c>
      <c r="AL183" s="1316">
        <v>219.5</v>
      </c>
      <c r="AM183" s="1306">
        <v>139.5</v>
      </c>
      <c r="AN183" s="1306">
        <v>29.5</v>
      </c>
    </row>
    <row r="184" spans="1:40">
      <c r="C184" s="1316">
        <v>2</v>
      </c>
      <c r="D184" s="1316"/>
      <c r="E184" s="1317">
        <v>88.79</v>
      </c>
      <c r="F184" s="1317">
        <v>88.84</v>
      </c>
      <c r="G184" s="1317">
        <v>88.53</v>
      </c>
      <c r="H184" s="1410">
        <v>90.43</v>
      </c>
      <c r="I184" s="1410">
        <v>91.32</v>
      </c>
      <c r="J184" s="1410">
        <v>91.64</v>
      </c>
      <c r="K184" s="1317">
        <v>80.36</v>
      </c>
      <c r="L184" s="1317">
        <v>80.5</v>
      </c>
      <c r="M184" s="1083">
        <v>82.36</v>
      </c>
      <c r="N184" s="1084">
        <v>71.400000000000006</v>
      </c>
      <c r="O184" s="1324">
        <v>27.8</v>
      </c>
      <c r="P184" s="1087">
        <v>22.2</v>
      </c>
      <c r="Q184" s="1318">
        <v>-314.29999999999995</v>
      </c>
      <c r="R184" s="1318">
        <v>-223.19999999999985</v>
      </c>
      <c r="S184" s="1318">
        <v>-749.90000000000032</v>
      </c>
      <c r="T184" s="1319">
        <v>-31.429999999999996</v>
      </c>
      <c r="U184" s="1319">
        <v>-22.319999999999986</v>
      </c>
      <c r="V184" s="1409">
        <v>-74.990000000000038</v>
      </c>
      <c r="W184" s="1320">
        <v>45.5</v>
      </c>
      <c r="X184" s="1320">
        <v>50</v>
      </c>
      <c r="Y184" s="1320">
        <v>33.299999999999997</v>
      </c>
      <c r="Z184" s="1320">
        <v>81.900000000000006</v>
      </c>
      <c r="AA184" s="1320">
        <v>84.4</v>
      </c>
      <c r="AB184" s="1320">
        <v>88.7</v>
      </c>
      <c r="AD184" s="1306">
        <v>50</v>
      </c>
      <c r="AH184" s="1316">
        <v>2</v>
      </c>
      <c r="AI184" s="1316"/>
      <c r="AJ184" s="1316">
        <v>99.5</v>
      </c>
      <c r="AK184" s="1316">
        <v>159.5</v>
      </c>
      <c r="AL184" s="1316">
        <v>219.5</v>
      </c>
      <c r="AM184" s="1306">
        <v>139.5</v>
      </c>
      <c r="AN184" s="1306">
        <v>29.5</v>
      </c>
    </row>
    <row r="185" spans="1:40">
      <c r="C185" s="1316">
        <v>3</v>
      </c>
      <c r="D185" s="1316"/>
      <c r="E185" s="1317">
        <v>91.37</v>
      </c>
      <c r="F185" s="1317">
        <v>89.84</v>
      </c>
      <c r="G185" s="1317">
        <v>88.88</v>
      </c>
      <c r="H185" s="1410">
        <v>92.44</v>
      </c>
      <c r="I185" s="1410">
        <v>91.97</v>
      </c>
      <c r="J185" s="1410">
        <v>91.47</v>
      </c>
      <c r="K185" s="1317">
        <v>81.239999999999995</v>
      </c>
      <c r="L185" s="1317">
        <v>80.61</v>
      </c>
      <c r="M185" s="1083">
        <v>81.96</v>
      </c>
      <c r="N185" s="1084">
        <v>57.1</v>
      </c>
      <c r="O185" s="1324">
        <v>72.2</v>
      </c>
      <c r="P185" s="1087">
        <v>33.299999999999997</v>
      </c>
      <c r="Q185" s="1318">
        <v>-307.19999999999993</v>
      </c>
      <c r="R185" s="1318">
        <v>-200.99999999999983</v>
      </c>
      <c r="S185" s="1318">
        <v>-766.60000000000036</v>
      </c>
      <c r="T185" s="1319">
        <v>-30.719999999999992</v>
      </c>
      <c r="U185" s="1319">
        <v>-20.099999999999984</v>
      </c>
      <c r="V185" s="1409">
        <v>-76.660000000000039</v>
      </c>
      <c r="W185" s="1320">
        <v>81.8</v>
      </c>
      <c r="X185" s="1320">
        <v>85</v>
      </c>
      <c r="Y185" s="1320">
        <v>33.299999999999997</v>
      </c>
      <c r="Z185" s="1320">
        <v>84.1</v>
      </c>
      <c r="AA185" s="1320">
        <v>85.7</v>
      </c>
      <c r="AB185" s="1320">
        <v>88.3</v>
      </c>
      <c r="AD185" s="1306">
        <v>50</v>
      </c>
      <c r="AH185" s="1316">
        <v>3</v>
      </c>
      <c r="AI185" s="1316"/>
      <c r="AJ185" s="1316">
        <v>99.5</v>
      </c>
      <c r="AK185" s="1316">
        <v>159.5</v>
      </c>
      <c r="AL185" s="1316">
        <v>219.5</v>
      </c>
      <c r="AM185" s="1306">
        <v>139.5</v>
      </c>
      <c r="AN185" s="1306">
        <v>29.5</v>
      </c>
    </row>
    <row r="186" spans="1:40">
      <c r="C186" s="1316">
        <v>4</v>
      </c>
      <c r="D186" s="1316"/>
      <c r="E186" s="1317">
        <v>91.62</v>
      </c>
      <c r="F186" s="1317">
        <v>90.59</v>
      </c>
      <c r="G186" s="1317">
        <v>89.09</v>
      </c>
      <c r="H186" s="1410">
        <v>90.22</v>
      </c>
      <c r="I186" s="1410">
        <v>91.03</v>
      </c>
      <c r="J186" s="1410">
        <v>91.33</v>
      </c>
      <c r="K186" s="1317">
        <v>82.86</v>
      </c>
      <c r="L186" s="1317">
        <v>81.489999999999995</v>
      </c>
      <c r="M186" s="1083">
        <v>81.760000000000005</v>
      </c>
      <c r="N186" s="1084">
        <v>71.400000000000006</v>
      </c>
      <c r="O186" s="1324">
        <v>22.2</v>
      </c>
      <c r="P186" s="1087">
        <v>44.4</v>
      </c>
      <c r="Q186" s="1318">
        <v>-285.79999999999995</v>
      </c>
      <c r="R186" s="1318">
        <v>-228.79999999999984</v>
      </c>
      <c r="S186" s="1318">
        <v>-772.20000000000039</v>
      </c>
      <c r="T186" s="1319">
        <v>-28.579999999999995</v>
      </c>
      <c r="U186" s="1319">
        <v>-22.879999999999985</v>
      </c>
      <c r="V186" s="1409">
        <v>-77.220000000000041</v>
      </c>
      <c r="W186" s="1320">
        <v>72.7</v>
      </c>
      <c r="X186" s="1320">
        <v>40</v>
      </c>
      <c r="Y186" s="1320">
        <v>16.7</v>
      </c>
      <c r="Z186" s="1320">
        <v>85.7</v>
      </c>
      <c r="AA186" s="1320">
        <v>85.2</v>
      </c>
      <c r="AB186" s="1320">
        <v>88</v>
      </c>
      <c r="AD186" s="1306">
        <v>50</v>
      </c>
      <c r="AH186" s="1316">
        <v>4</v>
      </c>
      <c r="AI186" s="1316"/>
      <c r="AJ186" s="1316">
        <v>99.5</v>
      </c>
      <c r="AK186" s="1316">
        <v>159.5</v>
      </c>
      <c r="AL186" s="1316">
        <v>219.5</v>
      </c>
      <c r="AM186" s="1306">
        <v>139.5</v>
      </c>
      <c r="AN186" s="1306">
        <v>29.5</v>
      </c>
    </row>
    <row r="187" spans="1:40">
      <c r="C187" s="1316">
        <v>5</v>
      </c>
      <c r="D187" s="1308" t="s">
        <v>28</v>
      </c>
      <c r="E187" s="1317">
        <v>89.19</v>
      </c>
      <c r="F187" s="1317">
        <v>90.73</v>
      </c>
      <c r="G187" s="1317">
        <v>89.28</v>
      </c>
      <c r="H187" s="1410">
        <v>90.42</v>
      </c>
      <c r="I187" s="1410">
        <v>91.03</v>
      </c>
      <c r="J187" s="1410">
        <v>91.31</v>
      </c>
      <c r="K187" s="1317">
        <v>85.03</v>
      </c>
      <c r="L187" s="1317">
        <v>83.04</v>
      </c>
      <c r="M187" s="1083">
        <v>81.93</v>
      </c>
      <c r="N187" s="1084">
        <v>28.6</v>
      </c>
      <c r="O187" s="1324">
        <v>55.6</v>
      </c>
      <c r="P187" s="1087">
        <v>55.6</v>
      </c>
      <c r="Q187" s="1318">
        <v>-307.19999999999993</v>
      </c>
      <c r="R187" s="1318">
        <v>-223.19999999999985</v>
      </c>
      <c r="S187" s="1318">
        <v>-766.60000000000036</v>
      </c>
      <c r="T187" s="1319">
        <v>-30.719999999999992</v>
      </c>
      <c r="U187" s="1319">
        <v>-22.319999999999986</v>
      </c>
      <c r="V187" s="1409">
        <v>-76.660000000000039</v>
      </c>
      <c r="W187" s="1320">
        <v>81.8</v>
      </c>
      <c r="X187" s="1320">
        <v>80</v>
      </c>
      <c r="Y187" s="1320">
        <v>33.299999999999997</v>
      </c>
      <c r="Z187" s="1320">
        <v>85.3</v>
      </c>
      <c r="AA187" s="1320">
        <v>85.6</v>
      </c>
      <c r="AB187" s="1320">
        <v>87.8</v>
      </c>
      <c r="AD187" s="1306">
        <v>50</v>
      </c>
      <c r="AH187" s="1316">
        <v>5</v>
      </c>
      <c r="AI187" s="1308" t="s">
        <v>814</v>
      </c>
      <c r="AJ187" s="1316">
        <v>99.5</v>
      </c>
      <c r="AK187" s="1316">
        <v>159.5</v>
      </c>
      <c r="AL187" s="1316">
        <v>219.5</v>
      </c>
      <c r="AM187" s="1306">
        <v>139.5</v>
      </c>
      <c r="AN187" s="1306">
        <v>29.5</v>
      </c>
    </row>
    <row r="188" spans="1:40">
      <c r="C188" s="1316">
        <v>6</v>
      </c>
      <c r="D188" s="1316"/>
      <c r="E188" s="1317">
        <v>92.81</v>
      </c>
      <c r="F188" s="1317">
        <v>91.21</v>
      </c>
      <c r="G188" s="1317">
        <v>90.21</v>
      </c>
      <c r="H188" s="1410">
        <v>91.2</v>
      </c>
      <c r="I188" s="1410">
        <v>90.61</v>
      </c>
      <c r="J188" s="1410">
        <v>90.94</v>
      </c>
      <c r="K188" s="1317">
        <v>82.93</v>
      </c>
      <c r="L188" s="1317">
        <v>83.61</v>
      </c>
      <c r="M188" s="1083">
        <v>81.94</v>
      </c>
      <c r="N188" s="1084">
        <v>57.1</v>
      </c>
      <c r="O188" s="1324">
        <v>33.299999999999997</v>
      </c>
      <c r="P188" s="1087">
        <v>33.299999999999997</v>
      </c>
      <c r="Q188" s="1318">
        <v>-300.09999999999991</v>
      </c>
      <c r="R188" s="1318">
        <v>-239.89999999999986</v>
      </c>
      <c r="S188" s="1318">
        <v>-783.30000000000041</v>
      </c>
      <c r="T188" s="1319">
        <v>-30.009999999999991</v>
      </c>
      <c r="U188" s="1319">
        <v>-23.989999999999988</v>
      </c>
      <c r="V188" s="1409">
        <v>-78.330000000000041</v>
      </c>
      <c r="W188" s="1320">
        <v>72.7</v>
      </c>
      <c r="X188" s="1320">
        <v>45</v>
      </c>
      <c r="Y188" s="1320">
        <v>33.299999999999997</v>
      </c>
      <c r="Z188" s="1320">
        <v>86.8</v>
      </c>
      <c r="AA188" s="1320">
        <v>85.8</v>
      </c>
      <c r="AB188" s="1320">
        <v>87.4</v>
      </c>
      <c r="AD188" s="1306">
        <v>50</v>
      </c>
      <c r="AH188" s="1316">
        <v>6</v>
      </c>
      <c r="AI188" s="1316"/>
      <c r="AJ188" s="1316"/>
      <c r="AK188" s="1316"/>
      <c r="AL188" s="1316"/>
    </row>
    <row r="189" spans="1:40">
      <c r="C189" s="1316">
        <v>7</v>
      </c>
      <c r="D189" s="1316"/>
      <c r="E189" s="1317">
        <v>94.99</v>
      </c>
      <c r="F189" s="1317">
        <v>92.33</v>
      </c>
      <c r="G189" s="1317">
        <v>91.16</v>
      </c>
      <c r="H189" s="1410">
        <v>91.64</v>
      </c>
      <c r="I189" s="1410">
        <v>91.09</v>
      </c>
      <c r="J189" s="1410">
        <v>91.18</v>
      </c>
      <c r="K189" s="1317">
        <v>84.09</v>
      </c>
      <c r="L189" s="1317">
        <v>84.02</v>
      </c>
      <c r="M189" s="1083">
        <v>82.39</v>
      </c>
      <c r="N189" s="1084">
        <v>57.1</v>
      </c>
      <c r="O189" s="1324">
        <v>66.7</v>
      </c>
      <c r="P189" s="1087">
        <v>55.6</v>
      </c>
      <c r="Q189" s="1318">
        <v>-292.99999999999989</v>
      </c>
      <c r="R189" s="1318">
        <v>-223.19999999999987</v>
      </c>
      <c r="S189" s="1318">
        <v>-777.70000000000039</v>
      </c>
      <c r="T189" s="1319">
        <v>-29.29999999999999</v>
      </c>
      <c r="U189" s="1319">
        <v>-22.319999999999986</v>
      </c>
      <c r="V189" s="1409">
        <v>-77.770000000000039</v>
      </c>
      <c r="W189" s="1320">
        <v>72.7</v>
      </c>
      <c r="X189" s="1320">
        <v>65</v>
      </c>
      <c r="Y189" s="1320">
        <v>50</v>
      </c>
      <c r="Z189" s="1320">
        <v>87.9</v>
      </c>
      <c r="AA189" s="1320">
        <v>86.5</v>
      </c>
      <c r="AB189" s="1320">
        <v>87.6</v>
      </c>
      <c r="AD189" s="1306">
        <v>50</v>
      </c>
      <c r="AH189" s="1316">
        <v>7</v>
      </c>
      <c r="AI189" s="1316"/>
      <c r="AJ189" s="1316"/>
      <c r="AK189" s="1316"/>
      <c r="AL189" s="1316"/>
    </row>
    <row r="190" spans="1:40">
      <c r="C190" s="1316">
        <v>8</v>
      </c>
      <c r="D190" s="1316"/>
      <c r="E190" s="1317">
        <v>95.72</v>
      </c>
      <c r="F190" s="1317">
        <v>94.51</v>
      </c>
      <c r="G190" s="1317">
        <v>92.07</v>
      </c>
      <c r="H190" s="1410">
        <v>92.44</v>
      </c>
      <c r="I190" s="1410">
        <v>91.76</v>
      </c>
      <c r="J190" s="1410">
        <v>91.18</v>
      </c>
      <c r="K190" s="1317">
        <v>84.8</v>
      </c>
      <c r="L190" s="1317">
        <v>83.94</v>
      </c>
      <c r="M190" s="1083">
        <v>83.04</v>
      </c>
      <c r="N190" s="1084">
        <v>85.7</v>
      </c>
      <c r="O190" s="1324">
        <v>66.7</v>
      </c>
      <c r="P190" s="1087">
        <v>33.299999999999997</v>
      </c>
      <c r="Q190" s="1318">
        <v>-257.2999999999999</v>
      </c>
      <c r="R190" s="1318">
        <v>-206.49999999999989</v>
      </c>
      <c r="S190" s="1318">
        <v>-794.40000000000043</v>
      </c>
      <c r="T190" s="1319">
        <v>-25.72999999999999</v>
      </c>
      <c r="U190" s="1319">
        <v>-20.649999999999988</v>
      </c>
      <c r="V190" s="1409">
        <v>-79.44000000000004</v>
      </c>
      <c r="W190" s="1320">
        <v>72.7</v>
      </c>
      <c r="X190" s="1320">
        <v>85</v>
      </c>
      <c r="Y190" s="1320">
        <v>50</v>
      </c>
      <c r="Z190" s="1320">
        <v>87.7</v>
      </c>
      <c r="AA190" s="1320">
        <v>87.7</v>
      </c>
      <c r="AB190" s="1320">
        <v>87.7</v>
      </c>
      <c r="AD190" s="1306">
        <v>50</v>
      </c>
      <c r="AH190" s="1316">
        <v>8</v>
      </c>
      <c r="AI190" s="1316"/>
      <c r="AJ190" s="1316"/>
      <c r="AK190" s="1316"/>
      <c r="AL190" s="1316"/>
    </row>
    <row r="191" spans="1:40">
      <c r="C191" s="1316">
        <v>9</v>
      </c>
      <c r="D191" s="1316"/>
      <c r="E191" s="1317">
        <v>100.93</v>
      </c>
      <c r="F191" s="1317">
        <v>97.21</v>
      </c>
      <c r="G191" s="1317">
        <v>93.8</v>
      </c>
      <c r="H191" s="1410">
        <v>95.46</v>
      </c>
      <c r="I191" s="1410">
        <v>93.18</v>
      </c>
      <c r="J191" s="1410">
        <v>92.23</v>
      </c>
      <c r="K191" s="1317">
        <v>85.14</v>
      </c>
      <c r="L191" s="1317">
        <v>84.68</v>
      </c>
      <c r="M191" s="1083">
        <v>83.73</v>
      </c>
      <c r="N191" s="1084">
        <v>85.7</v>
      </c>
      <c r="O191" s="1324">
        <v>77.8</v>
      </c>
      <c r="P191" s="1087">
        <v>55.6</v>
      </c>
      <c r="Q191" s="1318">
        <v>-221.59999999999991</v>
      </c>
      <c r="R191" s="1318">
        <v>-178.69999999999987</v>
      </c>
      <c r="S191" s="1318">
        <v>-788.80000000000041</v>
      </c>
      <c r="T191" s="1319">
        <v>-22.159999999999989</v>
      </c>
      <c r="U191" s="1319">
        <v>-17.869999999999987</v>
      </c>
      <c r="V191" s="1409">
        <v>-78.880000000000038</v>
      </c>
      <c r="W191" s="1320">
        <v>72.7</v>
      </c>
      <c r="X191" s="1320">
        <v>90</v>
      </c>
      <c r="Y191" s="1320">
        <v>61.1</v>
      </c>
      <c r="Z191" s="1320">
        <v>88.6</v>
      </c>
      <c r="AA191" s="1320">
        <v>88.5</v>
      </c>
      <c r="AB191" s="1320">
        <v>88.1</v>
      </c>
      <c r="AD191" s="1306">
        <v>50</v>
      </c>
      <c r="AH191" s="1316">
        <v>9</v>
      </c>
      <c r="AI191" s="1316"/>
      <c r="AJ191" s="1316"/>
      <c r="AK191" s="1316"/>
      <c r="AL191" s="1316"/>
    </row>
    <row r="192" spans="1:40">
      <c r="C192" s="1316">
        <v>10</v>
      </c>
      <c r="D192" s="1316"/>
      <c r="E192" s="1317">
        <v>98.7</v>
      </c>
      <c r="F192" s="1317">
        <v>98.45</v>
      </c>
      <c r="G192" s="1317">
        <v>94.85</v>
      </c>
      <c r="H192" s="1410">
        <v>92.06</v>
      </c>
      <c r="I192" s="1410">
        <v>93.32</v>
      </c>
      <c r="J192" s="1410">
        <v>92.56</v>
      </c>
      <c r="K192" s="1317">
        <v>84.02</v>
      </c>
      <c r="L192" s="1317">
        <v>84.65</v>
      </c>
      <c r="M192" s="1083">
        <v>84.12</v>
      </c>
      <c r="N192" s="1084">
        <v>71.400000000000006</v>
      </c>
      <c r="O192" s="1324">
        <v>44.4</v>
      </c>
      <c r="P192" s="1087">
        <v>33.299999999999997</v>
      </c>
      <c r="Q192" s="1318">
        <v>-200.1999999999999</v>
      </c>
      <c r="R192" s="1318">
        <v>-184.29999999999987</v>
      </c>
      <c r="S192" s="1318">
        <v>-805.50000000000045</v>
      </c>
      <c r="T192" s="1319">
        <v>-20.019999999999989</v>
      </c>
      <c r="U192" s="1319">
        <v>-18.429999999999986</v>
      </c>
      <c r="V192" s="1409">
        <v>-80.55000000000004</v>
      </c>
      <c r="W192" s="1320">
        <v>81.8</v>
      </c>
      <c r="X192" s="1320">
        <v>80</v>
      </c>
      <c r="Y192" s="1320">
        <v>44.4</v>
      </c>
      <c r="Z192" s="1320">
        <v>89.5</v>
      </c>
      <c r="AA192" s="1320">
        <v>88.6</v>
      </c>
      <c r="AB192" s="1320">
        <v>87.6</v>
      </c>
      <c r="AD192" s="1306">
        <v>50</v>
      </c>
      <c r="AH192" s="1316">
        <v>10</v>
      </c>
      <c r="AI192" s="1316"/>
      <c r="AJ192" s="1316"/>
      <c r="AK192" s="1316"/>
      <c r="AL192" s="1316"/>
    </row>
    <row r="193" spans="1:40">
      <c r="C193" s="1316">
        <v>11</v>
      </c>
      <c r="D193" s="1316"/>
      <c r="E193" s="1317">
        <v>102.82</v>
      </c>
      <c r="F193" s="1317">
        <v>100.82</v>
      </c>
      <c r="G193" s="1317">
        <v>96.45</v>
      </c>
      <c r="H193" s="1410">
        <v>92.19</v>
      </c>
      <c r="I193" s="1410">
        <v>93.24</v>
      </c>
      <c r="J193" s="1410">
        <v>92.76</v>
      </c>
      <c r="K193" s="1317">
        <v>82.37</v>
      </c>
      <c r="L193" s="1317">
        <v>83.84</v>
      </c>
      <c r="M193" s="1083">
        <v>84.05</v>
      </c>
      <c r="N193" s="1084">
        <v>85.7</v>
      </c>
      <c r="O193" s="1324">
        <v>44.4</v>
      </c>
      <c r="P193" s="1087">
        <v>11.1</v>
      </c>
      <c r="Q193" s="1318">
        <v>-164.49999999999989</v>
      </c>
      <c r="R193" s="1318">
        <v>-189.89999999999986</v>
      </c>
      <c r="S193" s="1318">
        <v>-844.40000000000043</v>
      </c>
      <c r="T193" s="1319">
        <v>-16.449999999999989</v>
      </c>
      <c r="U193" s="1319">
        <v>-18.989999999999988</v>
      </c>
      <c r="V193" s="1409">
        <v>-84.44000000000004</v>
      </c>
      <c r="W193" s="1320">
        <v>81.8</v>
      </c>
      <c r="X193" s="1320">
        <v>70</v>
      </c>
      <c r="Y193" s="1320">
        <v>44.4</v>
      </c>
      <c r="Z193" s="1320">
        <v>89.6</v>
      </c>
      <c r="AA193" s="1320">
        <v>89.5</v>
      </c>
      <c r="AB193" s="1320">
        <v>88.2</v>
      </c>
      <c r="AD193" s="1306">
        <v>50</v>
      </c>
      <c r="AH193" s="1316">
        <v>11</v>
      </c>
      <c r="AI193" s="1316"/>
      <c r="AJ193" s="1316"/>
      <c r="AK193" s="1316"/>
      <c r="AL193" s="1316"/>
    </row>
    <row r="194" spans="1:40">
      <c r="C194" s="1316">
        <v>12</v>
      </c>
      <c r="D194" s="1316"/>
      <c r="E194" s="1317">
        <v>100.23</v>
      </c>
      <c r="F194" s="1317">
        <v>100.58</v>
      </c>
      <c r="G194" s="1317">
        <v>98.03</v>
      </c>
      <c r="H194" s="1410">
        <v>92.65</v>
      </c>
      <c r="I194" s="1410">
        <v>92.3</v>
      </c>
      <c r="J194" s="1410">
        <v>92.96</v>
      </c>
      <c r="K194" s="1317">
        <v>84.96</v>
      </c>
      <c r="L194" s="1317">
        <v>83.78</v>
      </c>
      <c r="M194" s="1083">
        <v>84.04</v>
      </c>
      <c r="N194" s="1084">
        <v>42.9</v>
      </c>
      <c r="O194" s="1324">
        <v>22.2</v>
      </c>
      <c r="P194" s="1087">
        <v>33.299999999999997</v>
      </c>
      <c r="Q194" s="1318">
        <v>-171.59999999999988</v>
      </c>
      <c r="R194" s="1318">
        <v>-217.69999999999987</v>
      </c>
      <c r="S194" s="1318">
        <v>-861.10000000000048</v>
      </c>
      <c r="T194" s="1319">
        <v>-17.159999999999989</v>
      </c>
      <c r="U194" s="1319">
        <v>-21.769999999999989</v>
      </c>
      <c r="V194" s="1409">
        <v>-86.110000000000042</v>
      </c>
      <c r="W194" s="1320">
        <v>81.8</v>
      </c>
      <c r="X194" s="1320">
        <v>80</v>
      </c>
      <c r="Y194" s="1320">
        <v>44.4</v>
      </c>
      <c r="Z194" s="1320">
        <v>90.5</v>
      </c>
      <c r="AA194" s="1320">
        <v>89.5</v>
      </c>
      <c r="AB194" s="1320">
        <v>88.2</v>
      </c>
      <c r="AD194" s="1306">
        <v>50</v>
      </c>
      <c r="AH194" s="1316">
        <v>12</v>
      </c>
      <c r="AI194" s="1316"/>
      <c r="AJ194" s="1316"/>
      <c r="AK194" s="1316"/>
      <c r="AL194" s="1316"/>
    </row>
    <row r="195" spans="1:40" ht="27">
      <c r="A195" s="1306">
        <v>2000</v>
      </c>
      <c r="B195" s="1307">
        <v>12</v>
      </c>
      <c r="C195" s="1316">
        <v>1</v>
      </c>
      <c r="D195" s="1316"/>
      <c r="E195" s="1317">
        <v>106.84</v>
      </c>
      <c r="F195" s="1317">
        <v>103.3</v>
      </c>
      <c r="G195" s="1317">
        <v>100.03</v>
      </c>
      <c r="H195" s="1410">
        <v>93.91</v>
      </c>
      <c r="I195" s="1410">
        <v>92.92</v>
      </c>
      <c r="J195" s="1410">
        <v>93.25</v>
      </c>
      <c r="K195" s="1317">
        <v>82.97</v>
      </c>
      <c r="L195" s="1317">
        <v>83.43</v>
      </c>
      <c r="M195" s="1083">
        <v>84.05</v>
      </c>
      <c r="N195" s="1084">
        <v>85.7</v>
      </c>
      <c r="O195" s="1324">
        <v>55.6</v>
      </c>
      <c r="P195" s="1087">
        <v>33.299999999999997</v>
      </c>
      <c r="Q195" s="1318">
        <v>-135.89999999999986</v>
      </c>
      <c r="R195" s="1318">
        <v>-212.09999999999988</v>
      </c>
      <c r="S195" s="1318">
        <v>-877.80000000000052</v>
      </c>
      <c r="T195" s="1319">
        <v>-13.589999999999986</v>
      </c>
      <c r="U195" s="1319">
        <v>-21.209999999999987</v>
      </c>
      <c r="V195" s="1409">
        <v>-87.780000000000058</v>
      </c>
      <c r="W195" s="1320">
        <v>72.7</v>
      </c>
      <c r="X195" s="1320">
        <v>80</v>
      </c>
      <c r="Y195" s="1320">
        <v>44.4</v>
      </c>
      <c r="Z195" s="1320">
        <v>92</v>
      </c>
      <c r="AA195" s="1320">
        <v>90.1</v>
      </c>
      <c r="AB195" s="1320">
        <v>88.3</v>
      </c>
      <c r="AD195" s="1306">
        <v>50</v>
      </c>
      <c r="AE195" s="1306">
        <v>2000</v>
      </c>
      <c r="AF195" s="1321" t="s">
        <v>828</v>
      </c>
      <c r="AH195" s="1316">
        <v>1</v>
      </c>
      <c r="AI195" s="1316"/>
      <c r="AJ195" s="1316"/>
      <c r="AK195" s="1316"/>
      <c r="AL195" s="1316"/>
    </row>
    <row r="196" spans="1:40">
      <c r="C196" s="1316">
        <v>2</v>
      </c>
      <c r="D196" s="1316"/>
      <c r="E196" s="1317">
        <v>107.85</v>
      </c>
      <c r="F196" s="1317">
        <v>104.97</v>
      </c>
      <c r="G196" s="1317">
        <v>101.87</v>
      </c>
      <c r="H196" s="1410">
        <v>97.36</v>
      </c>
      <c r="I196" s="1410">
        <v>94.64</v>
      </c>
      <c r="J196" s="1410">
        <v>93.63</v>
      </c>
      <c r="K196" s="1317">
        <v>88.38</v>
      </c>
      <c r="L196" s="1317">
        <v>85.44</v>
      </c>
      <c r="M196" s="1083">
        <v>84.66</v>
      </c>
      <c r="N196" s="1084">
        <v>71.400000000000006</v>
      </c>
      <c r="O196" s="1324">
        <v>77.8</v>
      </c>
      <c r="P196" s="1087">
        <v>66.7</v>
      </c>
      <c r="Q196" s="1318">
        <v>-114.49999999999986</v>
      </c>
      <c r="R196" s="1318">
        <v>-184.2999999999999</v>
      </c>
      <c r="S196" s="1318">
        <v>-861.10000000000048</v>
      </c>
      <c r="T196" s="1319">
        <v>-11.449999999999985</v>
      </c>
      <c r="U196" s="1319">
        <v>-18.429999999999989</v>
      </c>
      <c r="V196" s="1409">
        <v>-86.110000000000042</v>
      </c>
      <c r="W196" s="1320">
        <v>90.9</v>
      </c>
      <c r="X196" s="1320">
        <v>60</v>
      </c>
      <c r="Y196" s="1320">
        <v>61.1</v>
      </c>
      <c r="Z196" s="1320">
        <v>92.2</v>
      </c>
      <c r="AA196" s="1320">
        <v>91</v>
      </c>
      <c r="AB196" s="1320">
        <v>88.6</v>
      </c>
      <c r="AD196" s="1306">
        <v>50</v>
      </c>
      <c r="AH196" s="1316">
        <v>2</v>
      </c>
      <c r="AI196" s="1316"/>
      <c r="AJ196" s="1316"/>
      <c r="AK196" s="1316"/>
      <c r="AL196" s="1316"/>
    </row>
    <row r="197" spans="1:40">
      <c r="C197" s="1316">
        <v>3</v>
      </c>
      <c r="D197" s="1316"/>
      <c r="E197" s="1317">
        <v>105.23</v>
      </c>
      <c r="F197" s="1317">
        <v>106.64</v>
      </c>
      <c r="G197" s="1317">
        <v>103.23</v>
      </c>
      <c r="H197" s="1410">
        <v>97.32</v>
      </c>
      <c r="I197" s="1410">
        <v>96.2</v>
      </c>
      <c r="J197" s="1410">
        <v>94.69</v>
      </c>
      <c r="K197" s="1317">
        <v>88.11</v>
      </c>
      <c r="L197" s="1317">
        <v>86.49</v>
      </c>
      <c r="M197" s="1083">
        <v>85.14</v>
      </c>
      <c r="N197" s="1084">
        <v>85.7</v>
      </c>
      <c r="O197" s="1324">
        <v>100</v>
      </c>
      <c r="P197" s="1087">
        <v>66.7</v>
      </c>
      <c r="Q197" s="1318">
        <v>-78.799999999999855</v>
      </c>
      <c r="R197" s="1318">
        <v>-134.2999999999999</v>
      </c>
      <c r="S197" s="1318">
        <v>-844.40000000000043</v>
      </c>
      <c r="T197" s="1319">
        <v>-7.8799999999999857</v>
      </c>
      <c r="U197" s="1319">
        <v>-13.429999999999989</v>
      </c>
      <c r="V197" s="1409">
        <v>-84.44000000000004</v>
      </c>
      <c r="W197" s="1320">
        <v>63.6</v>
      </c>
      <c r="X197" s="1320">
        <v>80</v>
      </c>
      <c r="Y197" s="1320">
        <v>77.8</v>
      </c>
      <c r="Z197" s="1320">
        <v>91.4</v>
      </c>
      <c r="AA197" s="1320">
        <v>91.7</v>
      </c>
      <c r="AB197" s="1320">
        <v>89.6</v>
      </c>
      <c r="AD197" s="1306">
        <v>50</v>
      </c>
      <c r="AH197" s="1316">
        <v>3</v>
      </c>
      <c r="AI197" s="1316"/>
      <c r="AJ197" s="1316"/>
      <c r="AK197" s="1316"/>
      <c r="AL197" s="1316"/>
    </row>
    <row r="198" spans="1:40">
      <c r="C198" s="1316">
        <v>4</v>
      </c>
      <c r="D198" s="1316"/>
      <c r="E198" s="1317">
        <v>110.28</v>
      </c>
      <c r="F198" s="1317">
        <v>107.79</v>
      </c>
      <c r="G198" s="1317">
        <v>104.56</v>
      </c>
      <c r="H198" s="1410">
        <v>98</v>
      </c>
      <c r="I198" s="1410">
        <v>97.56</v>
      </c>
      <c r="J198" s="1410">
        <v>95.85</v>
      </c>
      <c r="K198" s="1317">
        <v>85.78</v>
      </c>
      <c r="L198" s="1317">
        <v>87.42</v>
      </c>
      <c r="M198" s="1083">
        <v>85.23</v>
      </c>
      <c r="N198" s="1084">
        <v>71.400000000000006</v>
      </c>
      <c r="O198" s="1324">
        <v>77.8</v>
      </c>
      <c r="P198" s="1087">
        <v>33.299999999999997</v>
      </c>
      <c r="Q198" s="1318">
        <v>-57.399999999999849</v>
      </c>
      <c r="R198" s="1318">
        <v>-106.4999999999999</v>
      </c>
      <c r="S198" s="1318">
        <v>-861.10000000000048</v>
      </c>
      <c r="T198" s="1319">
        <v>-5.7399999999999851</v>
      </c>
      <c r="U198" s="1319">
        <v>-10.64999999999999</v>
      </c>
      <c r="V198" s="1409">
        <v>-86.110000000000042</v>
      </c>
      <c r="W198" s="1320">
        <v>72.7</v>
      </c>
      <c r="X198" s="1320">
        <v>70</v>
      </c>
      <c r="Y198" s="1320">
        <v>66.7</v>
      </c>
      <c r="Z198" s="1320">
        <v>92.7</v>
      </c>
      <c r="AA198" s="1320">
        <v>92.6</v>
      </c>
      <c r="AB198" s="1320">
        <v>89.3</v>
      </c>
      <c r="AD198" s="1306">
        <v>50</v>
      </c>
      <c r="AH198" s="1316">
        <v>4</v>
      </c>
      <c r="AI198" s="1316"/>
      <c r="AJ198" s="1316"/>
      <c r="AK198" s="1316"/>
      <c r="AL198" s="1316"/>
    </row>
    <row r="199" spans="1:40">
      <c r="C199" s="1316">
        <v>5</v>
      </c>
      <c r="D199" s="1316"/>
      <c r="E199" s="1317">
        <v>109.72</v>
      </c>
      <c r="F199" s="1317">
        <v>108.41</v>
      </c>
      <c r="G199" s="1317">
        <v>106.14</v>
      </c>
      <c r="H199" s="1410">
        <v>96.16</v>
      </c>
      <c r="I199" s="1410">
        <v>97.16</v>
      </c>
      <c r="J199" s="1410">
        <v>96.55</v>
      </c>
      <c r="K199" s="1317">
        <v>86.44</v>
      </c>
      <c r="L199" s="1317">
        <v>86.78</v>
      </c>
      <c r="M199" s="1083">
        <v>85.57</v>
      </c>
      <c r="N199" s="1084">
        <v>71.400000000000006</v>
      </c>
      <c r="O199" s="1324">
        <v>33.299999999999997</v>
      </c>
      <c r="P199" s="1087">
        <v>22.2</v>
      </c>
      <c r="Q199" s="1318">
        <v>-35.999999999999844</v>
      </c>
      <c r="R199" s="1318">
        <v>-123.1999999999999</v>
      </c>
      <c r="S199" s="1318">
        <v>-888.90000000000043</v>
      </c>
      <c r="T199" s="1319">
        <v>-3.5999999999999845</v>
      </c>
      <c r="U199" s="1319">
        <v>-12.31999999999999</v>
      </c>
      <c r="V199" s="1409">
        <v>-88.890000000000043</v>
      </c>
      <c r="W199" s="1320">
        <v>45.5</v>
      </c>
      <c r="X199" s="1320">
        <v>70</v>
      </c>
      <c r="Y199" s="1320">
        <v>55.6</v>
      </c>
      <c r="Z199" s="1320">
        <v>92.6</v>
      </c>
      <c r="AA199" s="1320">
        <v>92.5</v>
      </c>
      <c r="AB199" s="1320">
        <v>89.3</v>
      </c>
      <c r="AD199" s="1306">
        <v>50</v>
      </c>
      <c r="AH199" s="1316">
        <v>5</v>
      </c>
      <c r="AI199" s="1316"/>
      <c r="AJ199" s="1316"/>
      <c r="AK199" s="1316"/>
      <c r="AL199" s="1316"/>
    </row>
    <row r="200" spans="1:40">
      <c r="C200" s="1316">
        <v>6</v>
      </c>
      <c r="D200" s="1316"/>
      <c r="E200" s="1317">
        <v>108.66</v>
      </c>
      <c r="F200" s="1317">
        <v>109.55</v>
      </c>
      <c r="G200" s="1317">
        <v>106.97</v>
      </c>
      <c r="H200" s="1410">
        <v>97.69</v>
      </c>
      <c r="I200" s="1410">
        <v>97.28</v>
      </c>
      <c r="J200" s="1410">
        <v>97.31</v>
      </c>
      <c r="K200" s="1317">
        <v>86.62</v>
      </c>
      <c r="L200" s="1317">
        <v>86.28</v>
      </c>
      <c r="M200" s="1083">
        <v>86.18</v>
      </c>
      <c r="N200" s="1084">
        <v>57.1</v>
      </c>
      <c r="O200" s="1324">
        <v>55.6</v>
      </c>
      <c r="P200" s="1087">
        <v>11.1</v>
      </c>
      <c r="Q200" s="1318">
        <v>-28.899999999999842</v>
      </c>
      <c r="R200" s="1318">
        <v>-117.59999999999991</v>
      </c>
      <c r="S200" s="1318">
        <v>-927.80000000000041</v>
      </c>
      <c r="T200" s="1319">
        <v>-2.8899999999999841</v>
      </c>
      <c r="U200" s="1319">
        <v>-11.759999999999991</v>
      </c>
      <c r="V200" s="1409">
        <v>-92.780000000000044</v>
      </c>
      <c r="W200" s="1320">
        <v>77.3</v>
      </c>
      <c r="X200" s="1320">
        <v>80</v>
      </c>
      <c r="Y200" s="1320">
        <v>27.8</v>
      </c>
      <c r="Z200" s="1320">
        <v>93.3</v>
      </c>
      <c r="AA200" s="1320">
        <v>93.9</v>
      </c>
      <c r="AB200" s="1320">
        <v>89.1</v>
      </c>
      <c r="AD200" s="1306">
        <v>50</v>
      </c>
      <c r="AH200" s="1316">
        <v>6</v>
      </c>
      <c r="AI200" s="1316"/>
      <c r="AJ200" s="1316"/>
      <c r="AK200" s="1316"/>
      <c r="AL200" s="1316"/>
    </row>
    <row r="201" spans="1:40">
      <c r="C201" s="1316">
        <v>7</v>
      </c>
      <c r="D201" s="1308" t="s">
        <v>27</v>
      </c>
      <c r="E201" s="1317">
        <v>111.6</v>
      </c>
      <c r="F201" s="1317">
        <v>109.99</v>
      </c>
      <c r="G201" s="1317">
        <v>108.6</v>
      </c>
      <c r="H201" s="1410">
        <v>96.6</v>
      </c>
      <c r="I201" s="1410">
        <v>96.82</v>
      </c>
      <c r="J201" s="1410">
        <v>97.15</v>
      </c>
      <c r="K201" s="1317">
        <v>84.92</v>
      </c>
      <c r="L201" s="1317">
        <v>85.99</v>
      </c>
      <c r="M201" s="1083">
        <v>86.17</v>
      </c>
      <c r="N201" s="1084">
        <v>57.1</v>
      </c>
      <c r="O201" s="1324">
        <v>44.4</v>
      </c>
      <c r="P201" s="1087">
        <v>44.4</v>
      </c>
      <c r="Q201" s="1318">
        <v>-21.799999999999841</v>
      </c>
      <c r="R201" s="1318">
        <v>-123.1999999999999</v>
      </c>
      <c r="S201" s="1318">
        <v>-933.40000000000043</v>
      </c>
      <c r="T201" s="1319">
        <v>-2.1799999999999842</v>
      </c>
      <c r="U201" s="1319">
        <v>-12.31999999999999</v>
      </c>
      <c r="V201" s="1409">
        <v>-93.340000000000046</v>
      </c>
      <c r="W201" s="1320">
        <v>54.5</v>
      </c>
      <c r="X201" s="1320">
        <v>80</v>
      </c>
      <c r="Y201" s="1320">
        <v>50</v>
      </c>
      <c r="Z201" s="1320">
        <v>93.5</v>
      </c>
      <c r="AA201" s="1320">
        <v>93.4</v>
      </c>
      <c r="AB201" s="1320">
        <v>89.2</v>
      </c>
      <c r="AD201" s="1306">
        <v>50</v>
      </c>
      <c r="AH201" s="1316">
        <v>7</v>
      </c>
      <c r="AI201" s="1308" t="s">
        <v>812</v>
      </c>
      <c r="AJ201" s="1316"/>
      <c r="AK201" s="1316"/>
      <c r="AL201" s="1316"/>
    </row>
    <row r="202" spans="1:40">
      <c r="C202" s="1316">
        <v>8</v>
      </c>
      <c r="D202" s="1316"/>
      <c r="E202" s="1317">
        <v>110.58</v>
      </c>
      <c r="F202" s="1317">
        <v>110.28</v>
      </c>
      <c r="G202" s="1317">
        <v>109.13</v>
      </c>
      <c r="H202" s="1410">
        <v>98.18</v>
      </c>
      <c r="I202" s="1410">
        <v>97.49</v>
      </c>
      <c r="J202" s="1410">
        <v>97.33</v>
      </c>
      <c r="K202" s="1317">
        <v>86.76</v>
      </c>
      <c r="L202" s="1317">
        <v>86.1</v>
      </c>
      <c r="M202" s="1083">
        <v>86.72</v>
      </c>
      <c r="N202" s="1084">
        <v>57.1</v>
      </c>
      <c r="O202" s="1324">
        <v>61.1</v>
      </c>
      <c r="P202" s="1087">
        <v>33.299999999999997</v>
      </c>
      <c r="Q202" s="1318">
        <v>-14.699999999999839</v>
      </c>
      <c r="R202" s="1318">
        <v>-112.09999999999991</v>
      </c>
      <c r="S202" s="1318">
        <v>-950.10000000000048</v>
      </c>
      <c r="T202" s="1319">
        <v>-1.469999999999984</v>
      </c>
      <c r="U202" s="1319">
        <v>-11.20999999999999</v>
      </c>
      <c r="V202" s="1409">
        <v>-95.010000000000048</v>
      </c>
      <c r="W202" s="1320">
        <v>72.7</v>
      </c>
      <c r="X202" s="1320">
        <v>100</v>
      </c>
      <c r="Y202" s="1320">
        <v>27.8</v>
      </c>
      <c r="Z202" s="1320">
        <v>94.1</v>
      </c>
      <c r="AA202" s="1320">
        <v>94.8</v>
      </c>
      <c r="AB202" s="1320">
        <v>89.4</v>
      </c>
      <c r="AD202" s="1306">
        <v>50</v>
      </c>
      <c r="AH202" s="1316">
        <v>8</v>
      </c>
      <c r="AI202" s="1316"/>
      <c r="AJ202" s="1316">
        <v>99.5</v>
      </c>
      <c r="AK202" s="1316">
        <v>159.5</v>
      </c>
      <c r="AL202" s="1316">
        <v>219.5</v>
      </c>
      <c r="AM202" s="1306">
        <v>139.5</v>
      </c>
      <c r="AN202" s="1306">
        <v>29.5</v>
      </c>
    </row>
    <row r="203" spans="1:40">
      <c r="C203" s="1316">
        <v>9</v>
      </c>
      <c r="D203" s="1308"/>
      <c r="E203" s="1317">
        <v>109.39</v>
      </c>
      <c r="F203" s="1317">
        <v>110.52</v>
      </c>
      <c r="G203" s="1317">
        <v>109.35</v>
      </c>
      <c r="H203" s="1410">
        <v>98.03</v>
      </c>
      <c r="I203" s="1410">
        <v>97.6</v>
      </c>
      <c r="J203" s="1410">
        <v>97.33</v>
      </c>
      <c r="K203" s="1317">
        <v>86.93</v>
      </c>
      <c r="L203" s="1317">
        <v>86.2</v>
      </c>
      <c r="M203" s="1083">
        <v>86.51</v>
      </c>
      <c r="N203" s="1084">
        <v>57.1</v>
      </c>
      <c r="O203" s="1324">
        <v>55.6</v>
      </c>
      <c r="P203" s="1087">
        <v>50</v>
      </c>
      <c r="Q203" s="1318">
        <v>-7.599999999999838</v>
      </c>
      <c r="R203" s="1318">
        <v>-106.49999999999991</v>
      </c>
      <c r="S203" s="1318">
        <v>-950.10000000000048</v>
      </c>
      <c r="T203" s="1319">
        <v>-0.7599999999999838</v>
      </c>
      <c r="U203" s="1319">
        <v>-10.649999999999991</v>
      </c>
      <c r="V203" s="1409">
        <v>-95.010000000000048</v>
      </c>
      <c r="W203" s="1320">
        <v>63.6</v>
      </c>
      <c r="X203" s="1320">
        <v>30</v>
      </c>
      <c r="Y203" s="1320">
        <v>33.299999999999997</v>
      </c>
      <c r="Z203" s="1320">
        <v>94.4</v>
      </c>
      <c r="AA203" s="1320">
        <v>93.9</v>
      </c>
      <c r="AB203" s="1320">
        <v>89.1</v>
      </c>
      <c r="AD203" s="1306">
        <v>50</v>
      </c>
      <c r="AH203" s="1316">
        <v>9</v>
      </c>
      <c r="AI203" s="1316"/>
      <c r="AJ203" s="1316">
        <v>99.5</v>
      </c>
      <c r="AK203" s="1316">
        <v>159.5</v>
      </c>
      <c r="AL203" s="1316">
        <v>219.5</v>
      </c>
      <c r="AM203" s="1306">
        <v>139.5</v>
      </c>
      <c r="AN203" s="1306">
        <v>29.5</v>
      </c>
    </row>
    <row r="204" spans="1:40">
      <c r="C204" s="1316">
        <v>10</v>
      </c>
      <c r="D204" s="1316"/>
      <c r="E204" s="1317">
        <v>112.01</v>
      </c>
      <c r="F204" s="1317">
        <v>110.66</v>
      </c>
      <c r="G204" s="1317">
        <v>110.32</v>
      </c>
      <c r="H204" s="1410">
        <v>97.83</v>
      </c>
      <c r="I204" s="1410">
        <v>98.01</v>
      </c>
      <c r="J204" s="1410">
        <v>97.67</v>
      </c>
      <c r="K204" s="1317">
        <v>88.17</v>
      </c>
      <c r="L204" s="1317">
        <v>87.29</v>
      </c>
      <c r="M204" s="1083">
        <v>86.52</v>
      </c>
      <c r="N204" s="1084">
        <v>64.3</v>
      </c>
      <c r="O204" s="1324">
        <v>77.8</v>
      </c>
      <c r="P204" s="1087">
        <v>66.7</v>
      </c>
      <c r="Q204" s="1318">
        <v>6.7000000000001592</v>
      </c>
      <c r="R204" s="1318">
        <v>-78.699999999999918</v>
      </c>
      <c r="S204" s="1318">
        <v>-933.40000000000043</v>
      </c>
      <c r="T204" s="1319">
        <v>0.67000000000001592</v>
      </c>
      <c r="U204" s="1319">
        <v>-7.8699999999999921</v>
      </c>
      <c r="V204" s="1409">
        <v>-93.340000000000046</v>
      </c>
      <c r="W204" s="1320">
        <v>63.6</v>
      </c>
      <c r="X204" s="1320">
        <v>80</v>
      </c>
      <c r="Y204" s="1320">
        <v>61.1</v>
      </c>
      <c r="Z204" s="1320">
        <v>94.3</v>
      </c>
      <c r="AA204" s="1320">
        <v>95.1</v>
      </c>
      <c r="AB204" s="1320">
        <v>89.9</v>
      </c>
      <c r="AD204" s="1306">
        <v>50</v>
      </c>
      <c r="AH204" s="1316">
        <v>10</v>
      </c>
      <c r="AI204" s="1316"/>
      <c r="AJ204" s="1316">
        <v>99.5</v>
      </c>
      <c r="AK204" s="1316">
        <v>159.5</v>
      </c>
      <c r="AL204" s="1316">
        <v>219.5</v>
      </c>
      <c r="AM204" s="1306">
        <v>139.5</v>
      </c>
      <c r="AN204" s="1306">
        <v>29.5</v>
      </c>
    </row>
    <row r="205" spans="1:40">
      <c r="C205" s="1316">
        <v>11</v>
      </c>
      <c r="D205" s="1316"/>
      <c r="E205" s="1317">
        <v>108.8</v>
      </c>
      <c r="F205" s="1317">
        <v>110.07</v>
      </c>
      <c r="G205" s="1317">
        <v>110.11</v>
      </c>
      <c r="H205" s="1410">
        <v>98.4</v>
      </c>
      <c r="I205" s="1410">
        <v>98.09</v>
      </c>
      <c r="J205" s="1410">
        <v>97.81</v>
      </c>
      <c r="K205" s="1317">
        <v>89.94</v>
      </c>
      <c r="L205" s="1317">
        <v>88.35</v>
      </c>
      <c r="M205" s="1083">
        <v>87.11</v>
      </c>
      <c r="N205" s="1084">
        <v>57.1</v>
      </c>
      <c r="O205" s="1324">
        <v>55.6</v>
      </c>
      <c r="P205" s="1087">
        <v>66.7</v>
      </c>
      <c r="Q205" s="1318">
        <v>13.800000000000161</v>
      </c>
      <c r="R205" s="1318">
        <v>-73.099999999999909</v>
      </c>
      <c r="S205" s="1318">
        <v>-916.70000000000039</v>
      </c>
      <c r="T205" s="1319">
        <v>1.3800000000000161</v>
      </c>
      <c r="U205" s="1319">
        <v>-7.3099999999999907</v>
      </c>
      <c r="V205" s="1409">
        <v>-91.670000000000044</v>
      </c>
      <c r="W205" s="1320">
        <v>45.5</v>
      </c>
      <c r="X205" s="1320">
        <v>40</v>
      </c>
      <c r="Y205" s="1320">
        <v>55.6</v>
      </c>
      <c r="Z205" s="1320">
        <v>94.3</v>
      </c>
      <c r="AA205" s="1320">
        <v>95.5</v>
      </c>
      <c r="AB205" s="1320">
        <v>90.2</v>
      </c>
      <c r="AD205" s="1306">
        <v>50</v>
      </c>
      <c r="AH205" s="1316">
        <v>11</v>
      </c>
      <c r="AI205" s="1322"/>
      <c r="AJ205" s="1322">
        <v>99.5</v>
      </c>
      <c r="AK205" s="1316">
        <v>159.5</v>
      </c>
      <c r="AL205" s="1316">
        <v>219.5</v>
      </c>
      <c r="AM205" s="1306">
        <v>139.5</v>
      </c>
      <c r="AN205" s="1306">
        <v>29.5</v>
      </c>
    </row>
    <row r="206" spans="1:40">
      <c r="C206" s="1316">
        <v>12</v>
      </c>
      <c r="D206" s="1316"/>
      <c r="E206" s="1317">
        <v>113.64</v>
      </c>
      <c r="F206" s="1317">
        <v>111.48</v>
      </c>
      <c r="G206" s="1317">
        <v>110.67</v>
      </c>
      <c r="H206" s="1410">
        <v>97.81</v>
      </c>
      <c r="I206" s="1410">
        <v>98.01</v>
      </c>
      <c r="J206" s="1410">
        <v>98.05</v>
      </c>
      <c r="K206" s="1317">
        <v>89.96</v>
      </c>
      <c r="L206" s="1317">
        <v>89.36</v>
      </c>
      <c r="M206" s="1083">
        <v>87.61</v>
      </c>
      <c r="N206" s="1084">
        <v>71.400000000000006</v>
      </c>
      <c r="O206" s="1324">
        <v>44.4</v>
      </c>
      <c r="P206" s="1087">
        <v>66.7</v>
      </c>
      <c r="Q206" s="1318">
        <v>35.200000000000166</v>
      </c>
      <c r="R206" s="1318">
        <v>-78.699999999999903</v>
      </c>
      <c r="S206" s="1318">
        <v>-900.00000000000034</v>
      </c>
      <c r="T206" s="1319">
        <v>3.5200000000000164</v>
      </c>
      <c r="U206" s="1319">
        <v>-7.8699999999999903</v>
      </c>
      <c r="V206" s="1409">
        <v>-90.000000000000028</v>
      </c>
      <c r="W206" s="1320">
        <v>50</v>
      </c>
      <c r="X206" s="1320">
        <v>85</v>
      </c>
      <c r="Y206" s="1320">
        <v>66.7</v>
      </c>
      <c r="Z206" s="1320">
        <v>94.7</v>
      </c>
      <c r="AA206" s="1320">
        <v>96.4</v>
      </c>
      <c r="AB206" s="1320">
        <v>90.5</v>
      </c>
      <c r="AD206" s="1306">
        <v>50</v>
      </c>
      <c r="AH206" s="1316">
        <v>12</v>
      </c>
      <c r="AI206" s="1316"/>
      <c r="AJ206" s="1316">
        <v>99.5</v>
      </c>
      <c r="AK206" s="1316">
        <v>159.5</v>
      </c>
      <c r="AL206" s="1316">
        <v>219.5</v>
      </c>
      <c r="AM206" s="1306">
        <v>139.5</v>
      </c>
      <c r="AN206" s="1306">
        <v>29.5</v>
      </c>
    </row>
    <row r="207" spans="1:40" ht="27">
      <c r="A207" s="1306">
        <v>2001</v>
      </c>
      <c r="B207" s="1307" t="s">
        <v>29</v>
      </c>
      <c r="C207" s="1322">
        <v>1</v>
      </c>
      <c r="D207" s="1323"/>
      <c r="E207" s="1317">
        <v>107.26</v>
      </c>
      <c r="F207" s="1317">
        <v>109.9</v>
      </c>
      <c r="G207" s="1317">
        <v>110.47</v>
      </c>
      <c r="H207" s="1410">
        <v>97.72</v>
      </c>
      <c r="I207" s="1410">
        <v>97.98</v>
      </c>
      <c r="J207" s="1410">
        <v>97.96</v>
      </c>
      <c r="K207" s="1317">
        <v>91.4</v>
      </c>
      <c r="L207" s="1317">
        <v>90.43</v>
      </c>
      <c r="M207" s="1083">
        <v>88.3</v>
      </c>
      <c r="N207" s="1084">
        <v>14.3</v>
      </c>
      <c r="O207" s="1324">
        <v>44.4</v>
      </c>
      <c r="P207" s="1087">
        <v>66.7</v>
      </c>
      <c r="Q207" s="1318">
        <v>-0.49999999999983658</v>
      </c>
      <c r="R207" s="1318">
        <v>-84.299999999999898</v>
      </c>
      <c r="S207" s="1318">
        <v>-883.3000000000003</v>
      </c>
      <c r="T207" s="1319">
        <v>-4.9999999999983655E-2</v>
      </c>
      <c r="U207" s="1319">
        <v>-8.4299999999999891</v>
      </c>
      <c r="V207" s="1409">
        <v>-88.330000000000027</v>
      </c>
      <c r="W207" s="1320">
        <v>18.2</v>
      </c>
      <c r="X207" s="1320">
        <v>30</v>
      </c>
      <c r="Y207" s="1320">
        <v>22.2</v>
      </c>
      <c r="Z207" s="1320">
        <v>91.8</v>
      </c>
      <c r="AA207" s="1320">
        <v>93.9</v>
      </c>
      <c r="AB207" s="1320">
        <v>90.3</v>
      </c>
      <c r="AD207" s="1325">
        <v>50</v>
      </c>
      <c r="AE207" s="1325">
        <v>2001</v>
      </c>
      <c r="AF207" s="1326" t="s">
        <v>829</v>
      </c>
      <c r="AG207" s="1327"/>
      <c r="AH207" s="1322">
        <v>1</v>
      </c>
      <c r="AI207" s="1316"/>
      <c r="AJ207" s="1316">
        <v>99.5</v>
      </c>
      <c r="AK207" s="1316">
        <v>159.5</v>
      </c>
      <c r="AL207" s="1316">
        <v>219.5</v>
      </c>
      <c r="AM207" s="1306">
        <v>139.5</v>
      </c>
      <c r="AN207" s="1306">
        <v>29.5</v>
      </c>
    </row>
    <row r="208" spans="1:40">
      <c r="C208" s="1309">
        <v>2</v>
      </c>
      <c r="D208" s="1323"/>
      <c r="E208" s="1317">
        <v>107.43</v>
      </c>
      <c r="F208" s="1317">
        <v>109.44</v>
      </c>
      <c r="G208" s="1317">
        <v>109.87</v>
      </c>
      <c r="H208" s="1410">
        <v>95.53</v>
      </c>
      <c r="I208" s="1410">
        <v>97.02</v>
      </c>
      <c r="J208" s="1410">
        <v>97.46</v>
      </c>
      <c r="K208" s="1317">
        <v>89.99</v>
      </c>
      <c r="L208" s="1317">
        <v>90.45</v>
      </c>
      <c r="M208" s="1083">
        <v>89.02</v>
      </c>
      <c r="N208" s="1084">
        <v>42.9</v>
      </c>
      <c r="O208" s="1324">
        <v>22.2</v>
      </c>
      <c r="P208" s="1087">
        <v>55.6</v>
      </c>
      <c r="Q208" s="1318">
        <v>-7.599999999999838</v>
      </c>
      <c r="R208" s="1318">
        <v>-112.09999999999989</v>
      </c>
      <c r="S208" s="1318">
        <v>-877.70000000000027</v>
      </c>
      <c r="T208" s="1319">
        <v>-0.7599999999999838</v>
      </c>
      <c r="U208" s="1319">
        <v>-11.20999999999999</v>
      </c>
      <c r="V208" s="1409">
        <v>-87.770000000000024</v>
      </c>
      <c r="W208" s="1320">
        <v>18.2</v>
      </c>
      <c r="X208" s="1320">
        <v>30</v>
      </c>
      <c r="Y208" s="1320">
        <v>55.6</v>
      </c>
      <c r="Z208" s="1320">
        <v>91.3</v>
      </c>
      <c r="AA208" s="1320">
        <v>93.7</v>
      </c>
      <c r="AB208" s="1320">
        <v>90.9</v>
      </c>
      <c r="AD208" s="1306">
        <v>50</v>
      </c>
      <c r="AH208" s="1308">
        <v>2</v>
      </c>
      <c r="AI208" s="1316"/>
      <c r="AJ208" s="1316">
        <v>99.5</v>
      </c>
      <c r="AK208" s="1316">
        <v>159.5</v>
      </c>
      <c r="AL208" s="1316">
        <v>219.5</v>
      </c>
      <c r="AM208" s="1306">
        <v>139.5</v>
      </c>
      <c r="AN208" s="1306">
        <v>29.5</v>
      </c>
    </row>
    <row r="209" spans="1:40">
      <c r="C209" s="1308">
        <v>3</v>
      </c>
      <c r="D209" s="1316"/>
      <c r="E209" s="1317">
        <v>105.09</v>
      </c>
      <c r="F209" s="1317">
        <v>106.59</v>
      </c>
      <c r="G209" s="1317">
        <v>109.09</v>
      </c>
      <c r="H209" s="1410">
        <v>93.25</v>
      </c>
      <c r="I209" s="1410">
        <v>95.5</v>
      </c>
      <c r="J209" s="1410">
        <v>96.54</v>
      </c>
      <c r="K209" s="1317">
        <v>87.62</v>
      </c>
      <c r="L209" s="1317">
        <v>89.67</v>
      </c>
      <c r="M209" s="1083">
        <v>89.14</v>
      </c>
      <c r="N209" s="1084">
        <v>28.6</v>
      </c>
      <c r="O209" s="1324">
        <v>33.299999999999997</v>
      </c>
      <c r="P209" s="1087">
        <v>55.6</v>
      </c>
      <c r="Q209" s="1318">
        <v>-28.999999999999837</v>
      </c>
      <c r="R209" s="1318">
        <v>-128.7999999999999</v>
      </c>
      <c r="S209" s="1318">
        <v>-872.10000000000025</v>
      </c>
      <c r="T209" s="1319">
        <v>-2.8999999999999835</v>
      </c>
      <c r="U209" s="1319">
        <v>-12.87999999999999</v>
      </c>
      <c r="V209" s="1409">
        <v>-87.210000000000022</v>
      </c>
      <c r="W209" s="1320">
        <v>9.1</v>
      </c>
      <c r="X209" s="1320">
        <v>10</v>
      </c>
      <c r="Y209" s="1320">
        <v>44.4</v>
      </c>
      <c r="Z209" s="1320">
        <v>90</v>
      </c>
      <c r="AA209" s="1320">
        <v>92.5</v>
      </c>
      <c r="AB209" s="1320">
        <v>90.4</v>
      </c>
      <c r="AD209" s="1306">
        <v>50</v>
      </c>
      <c r="AH209" s="1308">
        <v>3</v>
      </c>
      <c r="AI209" s="1308"/>
      <c r="AJ209" s="1316">
        <v>99.5</v>
      </c>
      <c r="AK209" s="1316">
        <v>159.5</v>
      </c>
      <c r="AL209" s="1316">
        <v>219.5</v>
      </c>
      <c r="AM209" s="1306">
        <v>139.5</v>
      </c>
      <c r="AN209" s="1306">
        <v>29.5</v>
      </c>
    </row>
    <row r="210" spans="1:40">
      <c r="C210" s="1308">
        <v>4</v>
      </c>
      <c r="D210" s="1316"/>
      <c r="E210" s="1317">
        <v>105.28</v>
      </c>
      <c r="F210" s="1317">
        <v>105.93</v>
      </c>
      <c r="G210" s="1317">
        <v>108.5</v>
      </c>
      <c r="H210" s="1410">
        <v>93.24</v>
      </c>
      <c r="I210" s="1410">
        <v>94.01</v>
      </c>
      <c r="J210" s="1410">
        <v>95.51</v>
      </c>
      <c r="K210" s="1317">
        <v>86.36</v>
      </c>
      <c r="L210" s="1317">
        <v>87.99</v>
      </c>
      <c r="M210" s="1083">
        <v>89.06</v>
      </c>
      <c r="N210" s="1084">
        <v>42.9</v>
      </c>
      <c r="O210" s="1324">
        <v>11.1</v>
      </c>
      <c r="P210" s="1087">
        <v>22.2</v>
      </c>
      <c r="Q210" s="1318">
        <v>-36.099999999999838</v>
      </c>
      <c r="R210" s="1318">
        <v>-167.6999999999999</v>
      </c>
      <c r="S210" s="1318">
        <v>-899.9000000000002</v>
      </c>
      <c r="T210" s="1319">
        <v>-3.6099999999999839</v>
      </c>
      <c r="U210" s="1319">
        <v>-16.769999999999989</v>
      </c>
      <c r="V210" s="1409">
        <v>-89.990000000000023</v>
      </c>
      <c r="W210" s="1320">
        <v>36.4</v>
      </c>
      <c r="X210" s="1320">
        <v>10</v>
      </c>
      <c r="Y210" s="1320">
        <v>27.8</v>
      </c>
      <c r="Z210" s="1320">
        <v>88.9</v>
      </c>
      <c r="AA210" s="1320">
        <v>91.5</v>
      </c>
      <c r="AB210" s="1320">
        <v>90.2</v>
      </c>
      <c r="AD210" s="1306">
        <v>50</v>
      </c>
      <c r="AH210" s="1308">
        <v>4</v>
      </c>
      <c r="AI210" s="1308"/>
      <c r="AJ210" s="1316">
        <v>99.5</v>
      </c>
      <c r="AK210" s="1316">
        <v>159.5</v>
      </c>
      <c r="AL210" s="1316">
        <v>219.5</v>
      </c>
      <c r="AM210" s="1306">
        <v>139.5</v>
      </c>
      <c r="AN210" s="1306">
        <v>29.5</v>
      </c>
    </row>
    <row r="211" spans="1:40">
      <c r="C211" s="1308">
        <v>5</v>
      </c>
      <c r="D211" s="1308"/>
      <c r="E211" s="1317">
        <v>102.55</v>
      </c>
      <c r="F211" s="1317">
        <v>104.31</v>
      </c>
      <c r="G211" s="1317">
        <v>107.15</v>
      </c>
      <c r="H211" s="1410">
        <v>92.84</v>
      </c>
      <c r="I211" s="1410">
        <v>93.11</v>
      </c>
      <c r="J211" s="1410">
        <v>94.52</v>
      </c>
      <c r="K211" s="1317">
        <v>86.03</v>
      </c>
      <c r="L211" s="1317">
        <v>86.67</v>
      </c>
      <c r="M211" s="1083">
        <v>88.76</v>
      </c>
      <c r="N211" s="1084">
        <v>28.6</v>
      </c>
      <c r="O211" s="1324">
        <v>22.2</v>
      </c>
      <c r="P211" s="1087">
        <v>33.299999999999997</v>
      </c>
      <c r="Q211" s="1318">
        <v>-57.499999999999837</v>
      </c>
      <c r="R211" s="1318">
        <v>-195.49999999999991</v>
      </c>
      <c r="S211" s="1318">
        <v>-916.60000000000025</v>
      </c>
      <c r="T211" s="1319">
        <v>-5.749999999999984</v>
      </c>
      <c r="U211" s="1319">
        <v>-19.54999999999999</v>
      </c>
      <c r="V211" s="1409">
        <v>-91.660000000000025</v>
      </c>
      <c r="W211" s="1320">
        <v>31.8</v>
      </c>
      <c r="X211" s="1320">
        <v>15</v>
      </c>
      <c r="Y211" s="1320">
        <v>38.9</v>
      </c>
      <c r="Z211" s="1320">
        <v>89.1</v>
      </c>
      <c r="AA211" s="1320">
        <v>90.3</v>
      </c>
      <c r="AB211" s="1320">
        <v>90.3</v>
      </c>
      <c r="AD211" s="1306">
        <v>50</v>
      </c>
      <c r="AH211" s="1308">
        <v>5</v>
      </c>
      <c r="AI211" s="1308"/>
      <c r="AJ211" s="1316">
        <v>99.5</v>
      </c>
      <c r="AK211" s="1316">
        <v>159.5</v>
      </c>
      <c r="AL211" s="1316">
        <v>219.5</v>
      </c>
      <c r="AM211" s="1306">
        <v>139.5</v>
      </c>
      <c r="AN211" s="1306">
        <v>29.5</v>
      </c>
    </row>
    <row r="212" spans="1:40">
      <c r="C212" s="1308">
        <v>6</v>
      </c>
      <c r="D212" s="1308"/>
      <c r="E212" s="1317">
        <v>103.13</v>
      </c>
      <c r="F212" s="1317">
        <v>103.65</v>
      </c>
      <c r="G212" s="1317">
        <v>106.34</v>
      </c>
      <c r="H212" s="1410">
        <v>92.04</v>
      </c>
      <c r="I212" s="1410">
        <v>92.71</v>
      </c>
      <c r="J212" s="1410">
        <v>93.38</v>
      </c>
      <c r="K212" s="1317">
        <v>85.93</v>
      </c>
      <c r="L212" s="1317">
        <v>86.11</v>
      </c>
      <c r="M212" s="1083">
        <v>88.18</v>
      </c>
      <c r="N212" s="1084">
        <v>28.6</v>
      </c>
      <c r="O212" s="1324">
        <v>27.8</v>
      </c>
      <c r="P212" s="1087">
        <v>44.4</v>
      </c>
      <c r="Q212" s="1318">
        <v>-78.899999999999835</v>
      </c>
      <c r="R212" s="1318">
        <v>-217.6999999999999</v>
      </c>
      <c r="S212" s="1318">
        <v>-922.20000000000027</v>
      </c>
      <c r="T212" s="1319">
        <v>-7.8899999999999837</v>
      </c>
      <c r="U212" s="1319">
        <v>-21.769999999999989</v>
      </c>
      <c r="V212" s="1409">
        <v>-92.220000000000027</v>
      </c>
      <c r="W212" s="1320">
        <v>27.3</v>
      </c>
      <c r="X212" s="1320">
        <v>20</v>
      </c>
      <c r="Y212" s="1320">
        <v>33.299999999999997</v>
      </c>
      <c r="Z212" s="1320">
        <v>87.9</v>
      </c>
      <c r="AA212" s="1320">
        <v>89.9</v>
      </c>
      <c r="AB212" s="1320">
        <v>89.9</v>
      </c>
      <c r="AD212" s="1306">
        <v>50</v>
      </c>
      <c r="AH212" s="1308">
        <v>6</v>
      </c>
      <c r="AI212" s="1308"/>
      <c r="AJ212" s="1316">
        <v>99.5</v>
      </c>
      <c r="AK212" s="1316">
        <v>159.5</v>
      </c>
      <c r="AL212" s="1316">
        <v>219.5</v>
      </c>
      <c r="AM212" s="1306">
        <v>139.5</v>
      </c>
      <c r="AN212" s="1306">
        <v>29.5</v>
      </c>
    </row>
    <row r="213" spans="1:40">
      <c r="C213" s="1308">
        <v>7</v>
      </c>
      <c r="D213" s="1308"/>
      <c r="E213" s="1317">
        <v>102.7</v>
      </c>
      <c r="F213" s="1317">
        <v>102.79</v>
      </c>
      <c r="G213" s="1317">
        <v>104.78</v>
      </c>
      <c r="H213" s="1410">
        <v>91.36</v>
      </c>
      <c r="I213" s="1410">
        <v>92.08</v>
      </c>
      <c r="J213" s="1410">
        <v>92.55</v>
      </c>
      <c r="K213" s="1317">
        <v>85.06</v>
      </c>
      <c r="L213" s="1317">
        <v>85.67</v>
      </c>
      <c r="M213" s="1083">
        <v>87.48</v>
      </c>
      <c r="N213" s="1084">
        <v>42.9</v>
      </c>
      <c r="O213" s="1324">
        <v>22.2</v>
      </c>
      <c r="P213" s="1087">
        <v>44.4</v>
      </c>
      <c r="Q213" s="1318">
        <v>-85.999999999999829</v>
      </c>
      <c r="R213" s="1318">
        <v>-245.49999999999991</v>
      </c>
      <c r="S213" s="1318">
        <v>-927.8000000000003</v>
      </c>
      <c r="T213" s="1319">
        <v>-8.5999999999999837</v>
      </c>
      <c r="U213" s="1319">
        <v>-24.54999999999999</v>
      </c>
      <c r="V213" s="1409">
        <v>-92.78000000000003</v>
      </c>
      <c r="W213" s="1320">
        <v>18.2</v>
      </c>
      <c r="X213" s="1320">
        <v>0</v>
      </c>
      <c r="Y213" s="1320">
        <v>55.6</v>
      </c>
      <c r="Z213" s="1320">
        <v>86.6</v>
      </c>
      <c r="AA213" s="1320">
        <v>88.6</v>
      </c>
      <c r="AB213" s="1320">
        <v>89.8</v>
      </c>
      <c r="AD213" s="1306">
        <v>50</v>
      </c>
      <c r="AH213" s="1308">
        <v>7</v>
      </c>
      <c r="AI213" s="1308"/>
      <c r="AJ213" s="1316">
        <v>99.5</v>
      </c>
      <c r="AK213" s="1316">
        <v>159.5</v>
      </c>
      <c r="AL213" s="1316">
        <v>219.5</v>
      </c>
      <c r="AM213" s="1306">
        <v>139.5</v>
      </c>
      <c r="AN213" s="1306">
        <v>29.5</v>
      </c>
    </row>
    <row r="214" spans="1:40">
      <c r="C214" s="1308">
        <v>8</v>
      </c>
      <c r="D214" s="1308"/>
      <c r="E214" s="1317">
        <v>96.11</v>
      </c>
      <c r="F214" s="1317">
        <v>100.65</v>
      </c>
      <c r="G214" s="1317">
        <v>103.18</v>
      </c>
      <c r="H214" s="1410">
        <v>88.3</v>
      </c>
      <c r="I214" s="1410">
        <v>90.57</v>
      </c>
      <c r="J214" s="1410">
        <v>91.56</v>
      </c>
      <c r="K214" s="1317">
        <v>82.56</v>
      </c>
      <c r="L214" s="1317">
        <v>84.52</v>
      </c>
      <c r="M214" s="1083">
        <v>86.22</v>
      </c>
      <c r="N214" s="1084">
        <v>28.6</v>
      </c>
      <c r="O214" s="1324">
        <v>11.1</v>
      </c>
      <c r="P214" s="1087">
        <v>22.2</v>
      </c>
      <c r="Q214" s="1318">
        <v>-107.39999999999984</v>
      </c>
      <c r="R214" s="1318">
        <v>-284.39999999999992</v>
      </c>
      <c r="S214" s="1318">
        <v>-955.60000000000025</v>
      </c>
      <c r="T214" s="1319">
        <v>-10.739999999999984</v>
      </c>
      <c r="U214" s="1319">
        <v>-28.439999999999991</v>
      </c>
      <c r="V214" s="1409">
        <v>-95.560000000000031</v>
      </c>
      <c r="W214" s="1320">
        <v>27.3</v>
      </c>
      <c r="X214" s="1320">
        <v>10</v>
      </c>
      <c r="Y214" s="1320">
        <v>38.9</v>
      </c>
      <c r="Z214" s="1320">
        <v>85.7</v>
      </c>
      <c r="AA214" s="1320">
        <v>87.3</v>
      </c>
      <c r="AB214" s="1320">
        <v>89.9</v>
      </c>
      <c r="AD214" s="1306">
        <v>50</v>
      </c>
      <c r="AH214" s="1308">
        <v>8</v>
      </c>
      <c r="AI214" s="1308"/>
      <c r="AJ214" s="1316">
        <v>99.5</v>
      </c>
      <c r="AK214" s="1316">
        <v>159.5</v>
      </c>
      <c r="AL214" s="1316">
        <v>219.5</v>
      </c>
      <c r="AM214" s="1306">
        <v>139.5</v>
      </c>
      <c r="AN214" s="1306">
        <v>29.5</v>
      </c>
    </row>
    <row r="215" spans="1:40">
      <c r="C215" s="1308">
        <v>9</v>
      </c>
      <c r="D215" s="1308"/>
      <c r="E215" s="1317">
        <v>98.09</v>
      </c>
      <c r="F215" s="1317">
        <v>98.97</v>
      </c>
      <c r="G215" s="1317">
        <v>101.85</v>
      </c>
      <c r="H215" s="1410">
        <v>87.8</v>
      </c>
      <c r="I215" s="1410">
        <v>89.15</v>
      </c>
      <c r="J215" s="1410">
        <v>90.47</v>
      </c>
      <c r="K215" s="1317">
        <v>82.14</v>
      </c>
      <c r="L215" s="1317">
        <v>83.25</v>
      </c>
      <c r="M215" s="1083">
        <v>85.1</v>
      </c>
      <c r="N215" s="1084">
        <v>28.6</v>
      </c>
      <c r="O215" s="1324">
        <v>22.2</v>
      </c>
      <c r="P215" s="1087">
        <v>11.1</v>
      </c>
      <c r="Q215" s="1318">
        <v>-128.79999999999984</v>
      </c>
      <c r="R215" s="1318">
        <v>-312.19999999999993</v>
      </c>
      <c r="S215" s="1318">
        <v>-994.50000000000023</v>
      </c>
      <c r="T215" s="1319">
        <v>-12.879999999999985</v>
      </c>
      <c r="U215" s="1319">
        <v>-31.219999999999992</v>
      </c>
      <c r="V215" s="1409">
        <v>-99.450000000000017</v>
      </c>
      <c r="W215" s="1320">
        <v>22.7</v>
      </c>
      <c r="X215" s="1320">
        <v>10</v>
      </c>
      <c r="Y215" s="1320">
        <v>50</v>
      </c>
      <c r="Z215" s="1320">
        <v>83.5</v>
      </c>
      <c r="AA215" s="1320">
        <v>85.9</v>
      </c>
      <c r="AB215" s="1320">
        <v>89.5</v>
      </c>
      <c r="AD215" s="1306">
        <v>50</v>
      </c>
      <c r="AH215" s="1308">
        <v>9</v>
      </c>
      <c r="AJ215" s="1316">
        <v>99.5</v>
      </c>
      <c r="AK215" s="1316">
        <v>159.5</v>
      </c>
      <c r="AL215" s="1316">
        <v>219.5</v>
      </c>
      <c r="AM215" s="1306">
        <v>139.5</v>
      </c>
      <c r="AN215" s="1306">
        <v>29.5</v>
      </c>
    </row>
    <row r="216" spans="1:40">
      <c r="C216" s="1308">
        <v>10</v>
      </c>
      <c r="D216" s="1308"/>
      <c r="E216" s="1317">
        <v>94.06</v>
      </c>
      <c r="F216" s="1317">
        <v>96.09</v>
      </c>
      <c r="G216" s="1317">
        <v>100.27</v>
      </c>
      <c r="H216" s="1410">
        <v>87.61</v>
      </c>
      <c r="I216" s="1410">
        <v>87.9</v>
      </c>
      <c r="J216" s="1410">
        <v>89.42</v>
      </c>
      <c r="K216" s="1317">
        <v>81.459999999999994</v>
      </c>
      <c r="L216" s="1317">
        <v>82.05</v>
      </c>
      <c r="M216" s="1083">
        <v>84.22</v>
      </c>
      <c r="N216" s="1084">
        <v>14.3</v>
      </c>
      <c r="O216" s="1324">
        <v>11.1</v>
      </c>
      <c r="P216" s="1087">
        <v>0</v>
      </c>
      <c r="Q216" s="1318">
        <v>-164.49999999999983</v>
      </c>
      <c r="R216" s="1318">
        <v>-351.09999999999991</v>
      </c>
      <c r="S216" s="1318">
        <v>-1044.5000000000002</v>
      </c>
      <c r="T216" s="1319">
        <v>-16.449999999999982</v>
      </c>
      <c r="U216" s="1319">
        <v>-35.109999999999992</v>
      </c>
      <c r="V216" s="1409">
        <v>-104.45000000000002</v>
      </c>
      <c r="W216" s="1320">
        <v>13.6</v>
      </c>
      <c r="X216" s="1320">
        <v>10</v>
      </c>
      <c r="Y216" s="1320">
        <v>44.4</v>
      </c>
      <c r="Z216" s="1320">
        <v>82.5</v>
      </c>
      <c r="AA216" s="1320">
        <v>85.4</v>
      </c>
      <c r="AB216" s="1320">
        <v>89.4</v>
      </c>
      <c r="AD216" s="1306">
        <v>50</v>
      </c>
      <c r="AH216" s="1308">
        <v>10</v>
      </c>
      <c r="AJ216" s="1316">
        <v>99.5</v>
      </c>
      <c r="AK216" s="1316">
        <v>159.5</v>
      </c>
      <c r="AL216" s="1316">
        <v>219.5</v>
      </c>
      <c r="AM216" s="1306">
        <v>139.5</v>
      </c>
      <c r="AN216" s="1306">
        <v>29.5</v>
      </c>
    </row>
    <row r="217" spans="1:40">
      <c r="C217" s="1306">
        <v>11</v>
      </c>
      <c r="E217" s="1317">
        <v>94.36</v>
      </c>
      <c r="F217" s="1317">
        <v>95.5</v>
      </c>
      <c r="G217" s="1317">
        <v>98.71</v>
      </c>
      <c r="H217" s="1410">
        <v>87.81</v>
      </c>
      <c r="I217" s="1410">
        <v>87.74</v>
      </c>
      <c r="J217" s="1410">
        <v>88.58</v>
      </c>
      <c r="K217" s="1317">
        <v>79.959999999999994</v>
      </c>
      <c r="L217" s="1317">
        <v>81.19</v>
      </c>
      <c r="M217" s="1083">
        <v>83.31</v>
      </c>
      <c r="N217" s="1084">
        <v>42.9</v>
      </c>
      <c r="O217" s="1324">
        <v>55.6</v>
      </c>
      <c r="P217" s="1087">
        <v>22.2</v>
      </c>
      <c r="Q217" s="1318">
        <v>-171.59999999999982</v>
      </c>
      <c r="R217" s="1318">
        <v>-345.49999999999989</v>
      </c>
      <c r="S217" s="1318">
        <v>-1072.3000000000002</v>
      </c>
      <c r="T217" s="1319">
        <v>-17.159999999999982</v>
      </c>
      <c r="U217" s="1319">
        <v>-34.54999999999999</v>
      </c>
      <c r="V217" s="1409">
        <v>-107.23000000000002</v>
      </c>
      <c r="W217" s="1320">
        <v>18.2</v>
      </c>
      <c r="X217" s="1320">
        <v>20</v>
      </c>
      <c r="Y217" s="1320">
        <v>44.4</v>
      </c>
      <c r="Z217" s="1320">
        <v>83.1</v>
      </c>
      <c r="AA217" s="1320">
        <v>84.6</v>
      </c>
      <c r="AB217" s="1320">
        <v>88.8</v>
      </c>
      <c r="AD217" s="1306">
        <v>50</v>
      </c>
      <c r="AH217" s="1306">
        <v>11</v>
      </c>
      <c r="AI217" s="1316"/>
      <c r="AJ217" s="1316">
        <v>99.5</v>
      </c>
      <c r="AK217" s="1316">
        <v>159.5</v>
      </c>
      <c r="AL217" s="1316">
        <v>219.5</v>
      </c>
      <c r="AM217" s="1306">
        <v>139.5</v>
      </c>
      <c r="AN217" s="1306">
        <v>29.5</v>
      </c>
    </row>
    <row r="218" spans="1:40">
      <c r="C218" s="1306">
        <v>12</v>
      </c>
      <c r="D218" s="1306" t="s">
        <v>28</v>
      </c>
      <c r="E218" s="1317">
        <v>98.28</v>
      </c>
      <c r="F218" s="1317">
        <v>95.57</v>
      </c>
      <c r="G218" s="1317">
        <v>98.1</v>
      </c>
      <c r="H218" s="1410">
        <v>86.85</v>
      </c>
      <c r="I218" s="1410">
        <v>87.42</v>
      </c>
      <c r="J218" s="1410">
        <v>87.67</v>
      </c>
      <c r="K218" s="1317">
        <v>78.5</v>
      </c>
      <c r="L218" s="1317">
        <v>79.97</v>
      </c>
      <c r="M218" s="1083">
        <v>82.23</v>
      </c>
      <c r="N218" s="1084">
        <v>57.1</v>
      </c>
      <c r="O218" s="1324">
        <v>33.299999999999997</v>
      </c>
      <c r="P218" s="1087">
        <v>11.1</v>
      </c>
      <c r="Q218" s="1318">
        <v>-164.49999999999983</v>
      </c>
      <c r="R218" s="1318">
        <v>-362.19999999999987</v>
      </c>
      <c r="S218" s="1318">
        <v>-1111.2000000000003</v>
      </c>
      <c r="T218" s="1319">
        <v>-16.449999999999982</v>
      </c>
      <c r="U218" s="1319">
        <v>-36.219999999999985</v>
      </c>
      <c r="V218" s="1409">
        <v>-111.12000000000003</v>
      </c>
      <c r="W218" s="1320">
        <v>31.8</v>
      </c>
      <c r="X218" s="1320">
        <v>5</v>
      </c>
      <c r="Y218" s="1320">
        <v>16.7</v>
      </c>
      <c r="Z218" s="1320">
        <v>83</v>
      </c>
      <c r="AA218" s="1320">
        <v>84.1</v>
      </c>
      <c r="AB218" s="1320">
        <v>87.6</v>
      </c>
      <c r="AD218" s="1306">
        <v>50</v>
      </c>
      <c r="AH218" s="1306">
        <v>12</v>
      </c>
      <c r="AI218" s="1308" t="s">
        <v>814</v>
      </c>
      <c r="AJ218" s="1316">
        <v>99.5</v>
      </c>
      <c r="AK218" s="1316">
        <v>159.5</v>
      </c>
      <c r="AL218" s="1316">
        <v>219.5</v>
      </c>
      <c r="AM218" s="1306">
        <v>139.5</v>
      </c>
      <c r="AN218" s="1306">
        <v>29.5</v>
      </c>
    </row>
    <row r="219" spans="1:40" ht="27">
      <c r="A219" s="1306">
        <v>2002</v>
      </c>
      <c r="B219" s="1307" t="s">
        <v>30</v>
      </c>
      <c r="C219" s="1306">
        <v>1</v>
      </c>
      <c r="E219" s="1317">
        <v>97.8</v>
      </c>
      <c r="F219" s="1317">
        <v>96.81</v>
      </c>
      <c r="G219" s="1317">
        <v>97.34</v>
      </c>
      <c r="H219" s="1410">
        <v>86.99</v>
      </c>
      <c r="I219" s="1410">
        <v>87.22</v>
      </c>
      <c r="J219" s="1410">
        <v>87.41</v>
      </c>
      <c r="K219" s="1317">
        <v>78.45</v>
      </c>
      <c r="L219" s="1317">
        <v>78.97</v>
      </c>
      <c r="M219" s="1083">
        <v>81.16</v>
      </c>
      <c r="N219" s="1084">
        <v>71.400000000000006</v>
      </c>
      <c r="O219" s="1324">
        <v>33.299999999999997</v>
      </c>
      <c r="P219" s="1087">
        <v>11.1</v>
      </c>
      <c r="Q219" s="1318">
        <v>-143.09999999999982</v>
      </c>
      <c r="R219" s="1318">
        <v>-378.89999999999986</v>
      </c>
      <c r="S219" s="1318">
        <v>-1150.1000000000004</v>
      </c>
      <c r="T219" s="1319">
        <v>-14.309999999999983</v>
      </c>
      <c r="U219" s="1319">
        <v>-37.889999999999986</v>
      </c>
      <c r="V219" s="1409">
        <v>-115.01000000000003</v>
      </c>
      <c r="W219" s="1320">
        <v>81.8</v>
      </c>
      <c r="X219" s="1320">
        <v>40</v>
      </c>
      <c r="Y219" s="1320">
        <v>33.299999999999997</v>
      </c>
      <c r="Z219" s="1320">
        <v>84.4</v>
      </c>
      <c r="AA219" s="1320">
        <v>84.4</v>
      </c>
      <c r="AB219" s="1320">
        <v>88.2</v>
      </c>
      <c r="AD219" s="1306">
        <v>50</v>
      </c>
      <c r="AE219" s="1306">
        <v>2002</v>
      </c>
      <c r="AF219" s="1321" t="s">
        <v>830</v>
      </c>
      <c r="AH219" s="1306">
        <v>1</v>
      </c>
      <c r="AI219" s="1316"/>
      <c r="AJ219" s="1316"/>
      <c r="AK219" s="1316"/>
      <c r="AL219" s="1316"/>
    </row>
    <row r="220" spans="1:40">
      <c r="C220" s="1306">
        <v>2</v>
      </c>
      <c r="E220" s="1317">
        <v>98.85</v>
      </c>
      <c r="F220" s="1317">
        <v>98.31</v>
      </c>
      <c r="G220" s="1317">
        <v>96.79</v>
      </c>
      <c r="H220" s="1410">
        <v>87.74</v>
      </c>
      <c r="I220" s="1410">
        <v>87.19</v>
      </c>
      <c r="J220" s="1410">
        <v>87.4</v>
      </c>
      <c r="K220" s="1317">
        <v>78.81</v>
      </c>
      <c r="L220" s="1317">
        <v>78.59</v>
      </c>
      <c r="M220" s="1083">
        <v>80.27</v>
      </c>
      <c r="N220" s="1084">
        <v>42.9</v>
      </c>
      <c r="O220" s="1324">
        <v>44.4</v>
      </c>
      <c r="P220" s="1087">
        <v>22.2</v>
      </c>
      <c r="Q220" s="1318">
        <v>-150.19999999999982</v>
      </c>
      <c r="R220" s="1318">
        <v>-384.49999999999989</v>
      </c>
      <c r="S220" s="1318">
        <v>-1177.9000000000003</v>
      </c>
      <c r="T220" s="1319">
        <v>-15.019999999999982</v>
      </c>
      <c r="U220" s="1319">
        <v>-38.449999999999989</v>
      </c>
      <c r="V220" s="1409">
        <v>-117.79000000000003</v>
      </c>
      <c r="W220" s="1320">
        <v>59.1</v>
      </c>
      <c r="X220" s="1320">
        <v>50</v>
      </c>
      <c r="Y220" s="1320">
        <v>27.8</v>
      </c>
      <c r="Z220" s="1320">
        <v>84.9</v>
      </c>
      <c r="AA220" s="1320">
        <v>85.2</v>
      </c>
      <c r="AB220" s="1320">
        <v>87.8</v>
      </c>
      <c r="AD220" s="1306">
        <v>50</v>
      </c>
      <c r="AH220" s="1306">
        <v>2</v>
      </c>
      <c r="AI220" s="1308"/>
      <c r="AJ220" s="1316"/>
      <c r="AK220" s="1316"/>
      <c r="AL220" s="1316"/>
    </row>
    <row r="221" spans="1:40">
      <c r="C221" s="1306">
        <v>3</v>
      </c>
      <c r="E221" s="1317">
        <v>99.3</v>
      </c>
      <c r="F221" s="1317">
        <v>98.65</v>
      </c>
      <c r="G221" s="1317">
        <v>97.25</v>
      </c>
      <c r="H221" s="1410">
        <v>88.12</v>
      </c>
      <c r="I221" s="1410">
        <v>87.62</v>
      </c>
      <c r="J221" s="1410">
        <v>87.5</v>
      </c>
      <c r="K221" s="1317">
        <v>80.08</v>
      </c>
      <c r="L221" s="1317">
        <v>79.11</v>
      </c>
      <c r="M221" s="1083">
        <v>79.91</v>
      </c>
      <c r="N221" s="1084">
        <v>57.1</v>
      </c>
      <c r="O221" s="1324">
        <v>61.1</v>
      </c>
      <c r="P221" s="1087">
        <v>33.299999999999997</v>
      </c>
      <c r="Q221" s="1318">
        <v>-143.09999999999982</v>
      </c>
      <c r="R221" s="1318">
        <v>-373.39999999999986</v>
      </c>
      <c r="S221" s="1318">
        <v>-1194.6000000000004</v>
      </c>
      <c r="T221" s="1319">
        <v>-14.309999999999983</v>
      </c>
      <c r="U221" s="1319">
        <v>-37.339999999999989</v>
      </c>
      <c r="V221" s="1409">
        <v>-119.46000000000004</v>
      </c>
      <c r="W221" s="1320">
        <v>95.5</v>
      </c>
      <c r="X221" s="1320">
        <v>70</v>
      </c>
      <c r="Y221" s="1320">
        <v>55.6</v>
      </c>
      <c r="Z221" s="1320">
        <v>87.1</v>
      </c>
      <c r="AA221" s="1320">
        <v>85.8</v>
      </c>
      <c r="AB221" s="1320">
        <v>87.5</v>
      </c>
      <c r="AD221" s="1306">
        <v>50</v>
      </c>
      <c r="AH221" s="1306">
        <v>3</v>
      </c>
    </row>
    <row r="222" spans="1:40">
      <c r="C222" s="1306">
        <v>4</v>
      </c>
      <c r="E222" s="1317">
        <v>102.29</v>
      </c>
      <c r="F222" s="1317">
        <v>100.15</v>
      </c>
      <c r="G222" s="1317">
        <v>97.85</v>
      </c>
      <c r="H222" s="1410">
        <v>89.06</v>
      </c>
      <c r="I222" s="1410">
        <v>88.31</v>
      </c>
      <c r="J222" s="1410">
        <v>87.75</v>
      </c>
      <c r="K222" s="1317">
        <v>79.930000000000007</v>
      </c>
      <c r="L222" s="1317">
        <v>79.61</v>
      </c>
      <c r="M222" s="1083">
        <v>79.599999999999994</v>
      </c>
      <c r="N222" s="1084">
        <v>64.3</v>
      </c>
      <c r="O222" s="1324">
        <v>61.1</v>
      </c>
      <c r="P222" s="1087">
        <v>33.299999999999997</v>
      </c>
      <c r="Q222" s="1318">
        <v>-128.79999999999984</v>
      </c>
      <c r="R222" s="1318">
        <v>-362.29999999999984</v>
      </c>
      <c r="S222" s="1318">
        <v>-1211.3000000000004</v>
      </c>
      <c r="T222" s="1319">
        <v>-12.879999999999985</v>
      </c>
      <c r="U222" s="1319">
        <v>-36.229999999999983</v>
      </c>
      <c r="V222" s="1409">
        <v>-121.13000000000004</v>
      </c>
      <c r="W222" s="1320">
        <v>95.5</v>
      </c>
      <c r="X222" s="1320">
        <v>90</v>
      </c>
      <c r="Y222" s="1320">
        <v>27.8</v>
      </c>
      <c r="Z222" s="1320">
        <v>88.5</v>
      </c>
      <c r="AA222" s="1320">
        <v>86.4</v>
      </c>
      <c r="AB222" s="1320">
        <v>87.4</v>
      </c>
      <c r="AD222" s="1306">
        <v>50</v>
      </c>
      <c r="AH222" s="1306">
        <v>4</v>
      </c>
    </row>
    <row r="223" spans="1:40">
      <c r="C223" s="1306">
        <v>5</v>
      </c>
      <c r="E223" s="1317">
        <v>105.08</v>
      </c>
      <c r="F223" s="1317">
        <v>102.22</v>
      </c>
      <c r="G223" s="1317">
        <v>99.42</v>
      </c>
      <c r="H223" s="1410">
        <v>89.21</v>
      </c>
      <c r="I223" s="1410">
        <v>88.8</v>
      </c>
      <c r="J223" s="1410">
        <v>88.22</v>
      </c>
      <c r="K223" s="1317">
        <v>78.13</v>
      </c>
      <c r="L223" s="1317">
        <v>79.38</v>
      </c>
      <c r="M223" s="1083">
        <v>79.12</v>
      </c>
      <c r="N223" s="1084">
        <v>85.7</v>
      </c>
      <c r="O223" s="1324">
        <v>77.8</v>
      </c>
      <c r="P223" s="1087">
        <v>38.9</v>
      </c>
      <c r="Q223" s="1318">
        <v>-93.099999999999838</v>
      </c>
      <c r="R223" s="1318">
        <v>-334.49999999999983</v>
      </c>
      <c r="S223" s="1318">
        <v>-1222.4000000000003</v>
      </c>
      <c r="T223" s="1319">
        <v>-9.3099999999999845</v>
      </c>
      <c r="U223" s="1319">
        <v>-33.449999999999982</v>
      </c>
      <c r="V223" s="1409">
        <v>-122.24000000000004</v>
      </c>
      <c r="W223" s="1320">
        <v>86.4</v>
      </c>
      <c r="X223" s="1320">
        <v>95</v>
      </c>
      <c r="Y223" s="1320">
        <v>38.9</v>
      </c>
      <c r="Z223" s="1320">
        <v>90.6</v>
      </c>
      <c r="AA223" s="1320">
        <v>88.8</v>
      </c>
      <c r="AB223" s="1320">
        <v>86.9</v>
      </c>
      <c r="AD223" s="1306">
        <v>50</v>
      </c>
      <c r="AH223" s="1306">
        <v>5</v>
      </c>
    </row>
    <row r="224" spans="1:40">
      <c r="C224" s="1306">
        <v>6</v>
      </c>
      <c r="E224" s="1317">
        <v>106.45</v>
      </c>
      <c r="F224" s="1317">
        <v>104.61</v>
      </c>
      <c r="G224" s="1317">
        <v>101.15</v>
      </c>
      <c r="H224" s="1410">
        <v>89.98</v>
      </c>
      <c r="I224" s="1410">
        <v>89.42</v>
      </c>
      <c r="J224" s="1410">
        <v>88.82</v>
      </c>
      <c r="K224" s="1317">
        <v>80.78</v>
      </c>
      <c r="L224" s="1317">
        <v>79.61</v>
      </c>
      <c r="M224" s="1083">
        <v>79.239999999999995</v>
      </c>
      <c r="N224" s="1084">
        <v>85.7</v>
      </c>
      <c r="O224" s="1324">
        <v>77.8</v>
      </c>
      <c r="P224" s="1087">
        <v>55.6</v>
      </c>
      <c r="Q224" s="1318">
        <v>-57.399999999999835</v>
      </c>
      <c r="R224" s="1318">
        <v>-306.69999999999982</v>
      </c>
      <c r="S224" s="1318">
        <v>-1216.8000000000004</v>
      </c>
      <c r="T224" s="1319">
        <v>-5.7399999999999833</v>
      </c>
      <c r="U224" s="1319">
        <v>-30.66999999999998</v>
      </c>
      <c r="V224" s="1409">
        <v>-121.68000000000004</v>
      </c>
      <c r="W224" s="1320">
        <v>63.6</v>
      </c>
      <c r="X224" s="1320">
        <v>80</v>
      </c>
      <c r="Y224" s="1320">
        <v>33.299999999999997</v>
      </c>
      <c r="Z224" s="1320">
        <v>90.1</v>
      </c>
      <c r="AA224" s="1320">
        <v>87.9</v>
      </c>
      <c r="AB224" s="1320">
        <v>86.8</v>
      </c>
      <c r="AD224" s="1306">
        <v>50</v>
      </c>
      <c r="AH224" s="1306">
        <v>6</v>
      </c>
    </row>
    <row r="225" spans="1:34">
      <c r="C225" s="1306">
        <v>7</v>
      </c>
      <c r="E225" s="1317">
        <v>106.48</v>
      </c>
      <c r="F225" s="1317">
        <v>106</v>
      </c>
      <c r="G225" s="1317">
        <v>102.32</v>
      </c>
      <c r="H225" s="1410">
        <v>90.88</v>
      </c>
      <c r="I225" s="1410">
        <v>90.02</v>
      </c>
      <c r="J225" s="1410">
        <v>89.45</v>
      </c>
      <c r="K225" s="1317">
        <v>80.040000000000006</v>
      </c>
      <c r="L225" s="1317">
        <v>79.650000000000006</v>
      </c>
      <c r="M225" s="1083">
        <v>79.459999999999994</v>
      </c>
      <c r="N225" s="1084">
        <v>71.400000000000006</v>
      </c>
      <c r="O225" s="1324">
        <v>55.6</v>
      </c>
      <c r="P225" s="1087">
        <v>44.4</v>
      </c>
      <c r="Q225" s="1318">
        <v>-35.999999999999829</v>
      </c>
      <c r="R225" s="1318">
        <v>-301.0999999999998</v>
      </c>
      <c r="S225" s="1318">
        <v>-1222.4000000000003</v>
      </c>
      <c r="T225" s="1319">
        <v>-3.5999999999999828</v>
      </c>
      <c r="U225" s="1319">
        <v>-30.109999999999978</v>
      </c>
      <c r="V225" s="1409">
        <v>-122.24000000000004</v>
      </c>
      <c r="W225" s="1320">
        <v>63.6</v>
      </c>
      <c r="X225" s="1320">
        <v>90</v>
      </c>
      <c r="Y225" s="1320">
        <v>55.6</v>
      </c>
      <c r="Z225" s="1320">
        <v>90.3</v>
      </c>
      <c r="AA225" s="1320">
        <v>88.6</v>
      </c>
      <c r="AB225" s="1320">
        <v>87.1</v>
      </c>
      <c r="AD225" s="1306">
        <v>50</v>
      </c>
      <c r="AH225" s="1306">
        <v>7</v>
      </c>
    </row>
    <row r="226" spans="1:34">
      <c r="C226" s="1306">
        <v>8</v>
      </c>
      <c r="E226" s="1317">
        <v>109.82</v>
      </c>
      <c r="F226" s="1317">
        <v>107.58</v>
      </c>
      <c r="G226" s="1317">
        <v>104.04</v>
      </c>
      <c r="H226" s="1410">
        <v>91.05</v>
      </c>
      <c r="I226" s="1410">
        <v>90.64</v>
      </c>
      <c r="J226" s="1410">
        <v>90.04</v>
      </c>
      <c r="K226" s="1317">
        <v>80.37</v>
      </c>
      <c r="L226" s="1317">
        <v>80.400000000000006</v>
      </c>
      <c r="M226" s="1083">
        <v>79.73</v>
      </c>
      <c r="N226" s="1084">
        <v>71.400000000000006</v>
      </c>
      <c r="O226" s="1324">
        <v>61.1</v>
      </c>
      <c r="P226" s="1087">
        <v>61.1</v>
      </c>
      <c r="Q226" s="1318">
        <v>-14.599999999999824</v>
      </c>
      <c r="R226" s="1318">
        <v>-289.99999999999977</v>
      </c>
      <c r="S226" s="1318">
        <v>-1211.3000000000004</v>
      </c>
      <c r="T226" s="1319">
        <v>-1.4599999999999824</v>
      </c>
      <c r="U226" s="1319">
        <v>-28.999999999999979</v>
      </c>
      <c r="V226" s="1409">
        <v>-121.13000000000004</v>
      </c>
      <c r="W226" s="1320">
        <v>45.5</v>
      </c>
      <c r="X226" s="1320">
        <v>50</v>
      </c>
      <c r="Y226" s="1320">
        <v>44.4</v>
      </c>
      <c r="Z226" s="1320">
        <v>90.7</v>
      </c>
      <c r="AA226" s="1320">
        <v>89.6</v>
      </c>
      <c r="AB226" s="1320">
        <v>86.8</v>
      </c>
      <c r="AD226" s="1306">
        <v>50</v>
      </c>
      <c r="AH226" s="1306">
        <v>8</v>
      </c>
    </row>
    <row r="227" spans="1:34">
      <c r="C227" s="1306">
        <v>9</v>
      </c>
      <c r="E227" s="1317">
        <v>111.89</v>
      </c>
      <c r="F227" s="1317">
        <v>109.4</v>
      </c>
      <c r="G227" s="1317">
        <v>105.9</v>
      </c>
      <c r="H227" s="1410">
        <v>89.74</v>
      </c>
      <c r="I227" s="1410">
        <v>90.56</v>
      </c>
      <c r="J227" s="1410">
        <v>90.17</v>
      </c>
      <c r="K227" s="1317">
        <v>79.52</v>
      </c>
      <c r="L227" s="1317">
        <v>79.98</v>
      </c>
      <c r="M227" s="1083">
        <v>79.84</v>
      </c>
      <c r="N227" s="1084">
        <v>85.7</v>
      </c>
      <c r="O227" s="1324">
        <v>55.6</v>
      </c>
      <c r="P227" s="1087">
        <v>33.299999999999997</v>
      </c>
      <c r="Q227" s="1318">
        <v>21.100000000000179</v>
      </c>
      <c r="R227" s="1318">
        <v>-284.39999999999975</v>
      </c>
      <c r="S227" s="1318">
        <v>-1228.0000000000005</v>
      </c>
      <c r="T227" s="1319">
        <v>2.1100000000000181</v>
      </c>
      <c r="U227" s="1319">
        <v>-28.439999999999976</v>
      </c>
      <c r="V227" s="1409">
        <v>-122.80000000000004</v>
      </c>
      <c r="W227" s="1320">
        <v>45.5</v>
      </c>
      <c r="X227" s="1320">
        <v>100</v>
      </c>
      <c r="Y227" s="1320">
        <v>50</v>
      </c>
      <c r="Z227" s="1320">
        <v>89.7</v>
      </c>
      <c r="AA227" s="1320">
        <v>89.9</v>
      </c>
      <c r="AB227" s="1320">
        <v>87.5</v>
      </c>
      <c r="AD227" s="1306">
        <v>50</v>
      </c>
      <c r="AH227" s="1306">
        <v>9</v>
      </c>
    </row>
    <row r="228" spans="1:34">
      <c r="C228" s="1306">
        <v>10</v>
      </c>
      <c r="E228" s="1317">
        <v>114.63</v>
      </c>
      <c r="F228" s="1317">
        <v>112.11</v>
      </c>
      <c r="G228" s="1317">
        <v>108.09</v>
      </c>
      <c r="H228" s="1410">
        <v>94.05</v>
      </c>
      <c r="I228" s="1410">
        <v>91.61</v>
      </c>
      <c r="J228" s="1410">
        <v>91.14</v>
      </c>
      <c r="K228" s="1317">
        <v>79.989999999999995</v>
      </c>
      <c r="L228" s="1317">
        <v>79.959999999999994</v>
      </c>
      <c r="M228" s="1083">
        <v>79.819999999999993</v>
      </c>
      <c r="N228" s="1084">
        <v>100</v>
      </c>
      <c r="O228" s="1324">
        <v>77.8</v>
      </c>
      <c r="P228" s="1087">
        <v>33.299999999999997</v>
      </c>
      <c r="Q228" s="1318">
        <v>71.100000000000179</v>
      </c>
      <c r="R228" s="1318">
        <v>-256.59999999999974</v>
      </c>
      <c r="S228" s="1318">
        <v>-1244.7000000000005</v>
      </c>
      <c r="T228" s="1319">
        <v>7.1100000000000181</v>
      </c>
      <c r="U228" s="1319">
        <v>-25.659999999999975</v>
      </c>
      <c r="V228" s="1409">
        <v>-124.47000000000006</v>
      </c>
      <c r="W228" s="1320">
        <v>40.9</v>
      </c>
      <c r="X228" s="1320">
        <v>70</v>
      </c>
      <c r="Y228" s="1320">
        <v>44.4</v>
      </c>
      <c r="Z228" s="1320">
        <v>90.3</v>
      </c>
      <c r="AA228" s="1320">
        <v>90</v>
      </c>
      <c r="AB228" s="1320">
        <v>87.7</v>
      </c>
      <c r="AD228" s="1306">
        <v>50</v>
      </c>
      <c r="AH228" s="1306">
        <v>10</v>
      </c>
    </row>
    <row r="229" spans="1:34">
      <c r="C229" s="1306">
        <v>11</v>
      </c>
      <c r="E229" s="1317">
        <v>112.85</v>
      </c>
      <c r="F229" s="1317">
        <v>113.12</v>
      </c>
      <c r="G229" s="1317">
        <v>109.6</v>
      </c>
      <c r="H229" s="1410">
        <v>93.41</v>
      </c>
      <c r="I229" s="1410">
        <v>92.4</v>
      </c>
      <c r="J229" s="1410">
        <v>91.83</v>
      </c>
      <c r="K229" s="1317">
        <v>81.13</v>
      </c>
      <c r="L229" s="1317">
        <v>80.209999999999994</v>
      </c>
      <c r="M229" s="1083">
        <v>79.989999999999995</v>
      </c>
      <c r="N229" s="1084">
        <v>50</v>
      </c>
      <c r="O229" s="1324">
        <v>77.8</v>
      </c>
      <c r="P229" s="1087">
        <v>55.6</v>
      </c>
      <c r="Q229" s="1318">
        <v>71.100000000000179</v>
      </c>
      <c r="R229" s="1318">
        <v>-228.79999999999973</v>
      </c>
      <c r="S229" s="1318">
        <v>-1239.1000000000006</v>
      </c>
      <c r="T229" s="1319">
        <v>7.1100000000000181</v>
      </c>
      <c r="U229" s="1319">
        <v>-22.879999999999974</v>
      </c>
      <c r="V229" s="1409">
        <v>-123.91000000000005</v>
      </c>
      <c r="W229" s="1320">
        <v>54.5</v>
      </c>
      <c r="X229" s="1320">
        <v>80</v>
      </c>
      <c r="Y229" s="1320">
        <v>55.6</v>
      </c>
      <c r="Z229" s="1320">
        <v>90.4</v>
      </c>
      <c r="AA229" s="1320">
        <v>90.6</v>
      </c>
      <c r="AB229" s="1320">
        <v>88</v>
      </c>
      <c r="AD229" s="1306">
        <v>50</v>
      </c>
      <c r="AH229" s="1306">
        <v>11</v>
      </c>
    </row>
    <row r="230" spans="1:34">
      <c r="C230" s="1306">
        <v>12</v>
      </c>
      <c r="E230" s="1317">
        <v>116.11</v>
      </c>
      <c r="F230" s="1317">
        <v>114.53</v>
      </c>
      <c r="G230" s="1317">
        <v>111.18</v>
      </c>
      <c r="H230" s="1410">
        <v>93.17</v>
      </c>
      <c r="I230" s="1410">
        <v>93.54</v>
      </c>
      <c r="J230" s="1410">
        <v>92.28</v>
      </c>
      <c r="K230" s="1317">
        <v>82.58</v>
      </c>
      <c r="L230" s="1317">
        <v>81.23</v>
      </c>
      <c r="M230" s="1083">
        <v>80.63</v>
      </c>
      <c r="N230" s="1084">
        <v>71.400000000000006</v>
      </c>
      <c r="O230" s="1324">
        <v>55.6</v>
      </c>
      <c r="P230" s="1087">
        <v>55.6</v>
      </c>
      <c r="Q230" s="1318">
        <v>92.500000000000185</v>
      </c>
      <c r="R230" s="1318">
        <v>-223.19999999999973</v>
      </c>
      <c r="S230" s="1318">
        <v>-1233.5000000000007</v>
      </c>
      <c r="T230" s="1319">
        <v>9.2500000000000178</v>
      </c>
      <c r="U230" s="1319">
        <v>-22.319999999999972</v>
      </c>
      <c r="V230" s="1409">
        <v>-123.35000000000007</v>
      </c>
      <c r="W230" s="1320">
        <v>63.6</v>
      </c>
      <c r="X230" s="1320">
        <v>40</v>
      </c>
      <c r="Y230" s="1320">
        <v>77.8</v>
      </c>
      <c r="Z230" s="1320">
        <v>89.4</v>
      </c>
      <c r="AA230" s="1320">
        <v>89.7</v>
      </c>
      <c r="AB230" s="1320">
        <v>88.5</v>
      </c>
      <c r="AD230" s="1306">
        <v>50</v>
      </c>
      <c r="AH230" s="1306">
        <v>12</v>
      </c>
    </row>
    <row r="231" spans="1:34" ht="27">
      <c r="A231" s="1306">
        <v>2003</v>
      </c>
      <c r="B231" s="1307" t="s">
        <v>31</v>
      </c>
      <c r="C231" s="1306">
        <v>1</v>
      </c>
      <c r="E231" s="1317">
        <v>112.03</v>
      </c>
      <c r="F231" s="1317">
        <v>113.66</v>
      </c>
      <c r="G231" s="1317">
        <v>111.97</v>
      </c>
      <c r="H231" s="1410">
        <v>94.56</v>
      </c>
      <c r="I231" s="1410">
        <v>93.71</v>
      </c>
      <c r="J231" s="1410">
        <v>92.99</v>
      </c>
      <c r="K231" s="1317">
        <v>85.31</v>
      </c>
      <c r="L231" s="1317">
        <v>83.01</v>
      </c>
      <c r="M231" s="1083">
        <v>81.28</v>
      </c>
      <c r="N231" s="1084">
        <v>42.9</v>
      </c>
      <c r="O231" s="1324">
        <v>44.4</v>
      </c>
      <c r="P231" s="1087">
        <v>77.8</v>
      </c>
      <c r="Q231" s="1318">
        <v>85.400000000000176</v>
      </c>
      <c r="R231" s="1318">
        <v>-228.79999999999973</v>
      </c>
      <c r="S231" s="1318">
        <v>-1205.7000000000007</v>
      </c>
      <c r="T231" s="1319">
        <v>8.5400000000000169</v>
      </c>
      <c r="U231" s="1319">
        <v>-22.879999999999974</v>
      </c>
      <c r="V231" s="1409">
        <v>-120.57000000000008</v>
      </c>
      <c r="W231" s="1320">
        <v>45.5</v>
      </c>
      <c r="X231" s="1320">
        <v>70</v>
      </c>
      <c r="Y231" s="1320">
        <v>44.4</v>
      </c>
      <c r="Z231" s="1320">
        <v>90</v>
      </c>
      <c r="AA231" s="1320">
        <v>90.5</v>
      </c>
      <c r="AB231" s="1320">
        <v>88.7</v>
      </c>
      <c r="AD231" s="1306">
        <v>50</v>
      </c>
      <c r="AE231" s="1306">
        <v>2003</v>
      </c>
      <c r="AF231" s="1321" t="s">
        <v>831</v>
      </c>
      <c r="AH231" s="1306">
        <v>1</v>
      </c>
    </row>
    <row r="232" spans="1:34">
      <c r="C232" s="1306">
        <v>2</v>
      </c>
      <c r="E232" s="1317">
        <v>115.89</v>
      </c>
      <c r="F232" s="1317">
        <v>114.68</v>
      </c>
      <c r="G232" s="1317">
        <v>113.32</v>
      </c>
      <c r="H232" s="1410">
        <v>95.39</v>
      </c>
      <c r="I232" s="1410">
        <v>94.37</v>
      </c>
      <c r="J232" s="1410">
        <v>94.12</v>
      </c>
      <c r="K232" s="1317">
        <v>86.21</v>
      </c>
      <c r="L232" s="1317">
        <v>84.7</v>
      </c>
      <c r="M232" s="1083">
        <v>82.16</v>
      </c>
      <c r="N232" s="1084">
        <v>85.7</v>
      </c>
      <c r="O232" s="1324">
        <v>55.6</v>
      </c>
      <c r="P232" s="1087">
        <v>55.6</v>
      </c>
      <c r="Q232" s="1318">
        <v>121.10000000000018</v>
      </c>
      <c r="R232" s="1318">
        <v>-223.19999999999973</v>
      </c>
      <c r="S232" s="1318">
        <v>-1200.1000000000008</v>
      </c>
      <c r="T232" s="1319">
        <v>12.110000000000017</v>
      </c>
      <c r="U232" s="1319">
        <v>-22.319999999999972</v>
      </c>
      <c r="V232" s="1409">
        <v>-120.01000000000008</v>
      </c>
      <c r="W232" s="1320">
        <v>63.6</v>
      </c>
      <c r="X232" s="1320">
        <v>65</v>
      </c>
      <c r="Y232" s="1320">
        <v>61.1</v>
      </c>
      <c r="Z232" s="1320">
        <v>90.4</v>
      </c>
      <c r="AA232" s="1320">
        <v>91.2</v>
      </c>
      <c r="AB232" s="1320">
        <v>89.2</v>
      </c>
      <c r="AD232" s="1306">
        <v>50</v>
      </c>
      <c r="AH232" s="1306">
        <v>2</v>
      </c>
    </row>
    <row r="233" spans="1:34">
      <c r="C233" s="1306">
        <v>3</v>
      </c>
      <c r="E233" s="1317">
        <v>117.76</v>
      </c>
      <c r="F233" s="1317">
        <v>115.23</v>
      </c>
      <c r="G233" s="1317">
        <v>114.45</v>
      </c>
      <c r="H233" s="1410">
        <v>94.49</v>
      </c>
      <c r="I233" s="1410">
        <v>94.81</v>
      </c>
      <c r="J233" s="1410">
        <v>94.2</v>
      </c>
      <c r="K233" s="1317">
        <v>86.29</v>
      </c>
      <c r="L233" s="1317">
        <v>85.94</v>
      </c>
      <c r="M233" s="1083">
        <v>83</v>
      </c>
      <c r="N233" s="1084">
        <v>78.599999999999994</v>
      </c>
      <c r="O233" s="1324">
        <v>77.8</v>
      </c>
      <c r="P233" s="1087">
        <v>77.8</v>
      </c>
      <c r="Q233" s="1318">
        <v>149.70000000000016</v>
      </c>
      <c r="R233" s="1318">
        <v>-195.39999999999975</v>
      </c>
      <c r="S233" s="1318">
        <v>-1172.3000000000009</v>
      </c>
      <c r="T233" s="1319">
        <v>14.970000000000017</v>
      </c>
      <c r="U233" s="1319">
        <v>-19.539999999999974</v>
      </c>
      <c r="V233" s="1409">
        <v>-117.23000000000009</v>
      </c>
      <c r="W233" s="1320">
        <v>54.5</v>
      </c>
      <c r="X233" s="1320">
        <v>80</v>
      </c>
      <c r="Y233" s="1320">
        <v>61.1</v>
      </c>
      <c r="Z233" s="1320">
        <v>90.1</v>
      </c>
      <c r="AA233" s="1320">
        <v>91</v>
      </c>
      <c r="AB233" s="1320">
        <v>89.7</v>
      </c>
      <c r="AD233" s="1306">
        <v>50</v>
      </c>
      <c r="AH233" s="1306">
        <v>3</v>
      </c>
    </row>
    <row r="234" spans="1:34">
      <c r="C234" s="1306">
        <v>4</v>
      </c>
      <c r="E234" s="1317">
        <v>110.88</v>
      </c>
      <c r="F234" s="1317">
        <v>114.84</v>
      </c>
      <c r="G234" s="1317">
        <v>114.31</v>
      </c>
      <c r="H234" s="1410">
        <v>94.46</v>
      </c>
      <c r="I234" s="1410">
        <v>94.78</v>
      </c>
      <c r="J234" s="1410">
        <v>94.41</v>
      </c>
      <c r="K234" s="1317">
        <v>85.7</v>
      </c>
      <c r="L234" s="1317">
        <v>86.07</v>
      </c>
      <c r="M234" s="1083">
        <v>83.89</v>
      </c>
      <c r="N234" s="1084">
        <v>71.400000000000006</v>
      </c>
      <c r="O234" s="1324">
        <v>44.4</v>
      </c>
      <c r="P234" s="1087">
        <v>44.4</v>
      </c>
      <c r="Q234" s="1318">
        <v>171.10000000000016</v>
      </c>
      <c r="R234" s="1318">
        <v>-200.99999999999974</v>
      </c>
      <c r="S234" s="1318">
        <v>-1177.9000000000008</v>
      </c>
      <c r="T234" s="1319">
        <v>17.110000000000017</v>
      </c>
      <c r="U234" s="1319">
        <v>-20.099999999999973</v>
      </c>
      <c r="V234" s="1409">
        <v>-117.79000000000008</v>
      </c>
      <c r="W234" s="1320">
        <v>54.5</v>
      </c>
      <c r="X234" s="1320">
        <v>50</v>
      </c>
      <c r="Y234" s="1320">
        <v>66.7</v>
      </c>
      <c r="Z234" s="1320">
        <v>90</v>
      </c>
      <c r="AA234" s="1320">
        <v>90.5</v>
      </c>
      <c r="AB234" s="1320">
        <v>89.5</v>
      </c>
      <c r="AD234" s="1306">
        <v>50</v>
      </c>
      <c r="AH234" s="1306">
        <v>4</v>
      </c>
    </row>
    <row r="235" spans="1:34">
      <c r="C235" s="1306">
        <v>5</v>
      </c>
      <c r="E235" s="1317">
        <v>114.01</v>
      </c>
      <c r="F235" s="1317">
        <v>114.22</v>
      </c>
      <c r="G235" s="1317">
        <v>114.22</v>
      </c>
      <c r="H235" s="1410">
        <v>95.77</v>
      </c>
      <c r="I235" s="1410">
        <v>94.91</v>
      </c>
      <c r="J235" s="1410">
        <v>94.93</v>
      </c>
      <c r="K235" s="1317">
        <v>85.87</v>
      </c>
      <c r="L235" s="1317">
        <v>85.95</v>
      </c>
      <c r="M235" s="1083">
        <v>84.73</v>
      </c>
      <c r="N235" s="1084">
        <v>42.9</v>
      </c>
      <c r="O235" s="1324">
        <v>44.4</v>
      </c>
      <c r="P235" s="1087">
        <v>55.6</v>
      </c>
      <c r="Q235" s="1318">
        <v>164.00000000000017</v>
      </c>
      <c r="R235" s="1318">
        <v>-206.59999999999974</v>
      </c>
      <c r="S235" s="1318">
        <v>-1172.3000000000009</v>
      </c>
      <c r="T235" s="1319">
        <v>16.400000000000016</v>
      </c>
      <c r="U235" s="1319">
        <v>-20.659999999999975</v>
      </c>
      <c r="V235" s="1409">
        <v>-117.23000000000009</v>
      </c>
      <c r="W235" s="1320">
        <v>54.5</v>
      </c>
      <c r="X235" s="1320">
        <v>55</v>
      </c>
      <c r="Y235" s="1320">
        <v>61.1</v>
      </c>
      <c r="Z235" s="1320">
        <v>91</v>
      </c>
      <c r="AA235" s="1320">
        <v>91.3</v>
      </c>
      <c r="AB235" s="1320">
        <v>90.4</v>
      </c>
      <c r="AD235" s="1306">
        <v>50</v>
      </c>
      <c r="AH235" s="1306">
        <v>5</v>
      </c>
    </row>
    <row r="236" spans="1:34">
      <c r="C236" s="1306">
        <v>6</v>
      </c>
      <c r="E236" s="1317">
        <v>111.17</v>
      </c>
      <c r="F236" s="1317">
        <v>112.02</v>
      </c>
      <c r="G236" s="1317">
        <v>113.98</v>
      </c>
      <c r="H236" s="1410">
        <v>94.34</v>
      </c>
      <c r="I236" s="1410">
        <v>94.86</v>
      </c>
      <c r="J236" s="1410">
        <v>94.89</v>
      </c>
      <c r="K236" s="1317">
        <v>84.98</v>
      </c>
      <c r="L236" s="1317">
        <v>85.52</v>
      </c>
      <c r="M236" s="1083">
        <v>85.28</v>
      </c>
      <c r="N236" s="1084">
        <v>35.700000000000003</v>
      </c>
      <c r="O236" s="1324">
        <v>44.4</v>
      </c>
      <c r="P236" s="1087">
        <v>44.4</v>
      </c>
      <c r="Q236" s="1318">
        <v>149.70000000000016</v>
      </c>
      <c r="R236" s="1318">
        <v>-212.19999999999973</v>
      </c>
      <c r="S236" s="1318">
        <v>-1177.9000000000008</v>
      </c>
      <c r="T236" s="1319">
        <v>14.970000000000017</v>
      </c>
      <c r="U236" s="1319">
        <v>-21.219999999999974</v>
      </c>
      <c r="V236" s="1409">
        <v>-117.79000000000008</v>
      </c>
      <c r="W236" s="1320">
        <v>63.6</v>
      </c>
      <c r="X236" s="1320">
        <v>55</v>
      </c>
      <c r="Y236" s="1320">
        <v>66.7</v>
      </c>
      <c r="Z236" s="1320">
        <v>91.5</v>
      </c>
      <c r="AA236" s="1320">
        <v>91.3</v>
      </c>
      <c r="AB236" s="1320">
        <v>90.9</v>
      </c>
      <c r="AD236" s="1306">
        <v>50</v>
      </c>
      <c r="AH236" s="1306">
        <v>6</v>
      </c>
    </row>
    <row r="237" spans="1:34">
      <c r="C237" s="1306">
        <v>7</v>
      </c>
      <c r="E237" s="1317">
        <v>115.33</v>
      </c>
      <c r="F237" s="1317">
        <v>113.5</v>
      </c>
      <c r="G237" s="1317">
        <v>113.87</v>
      </c>
      <c r="H237" s="1410">
        <v>94.29</v>
      </c>
      <c r="I237" s="1410">
        <v>94.8</v>
      </c>
      <c r="J237" s="1410">
        <v>94.67</v>
      </c>
      <c r="K237" s="1317">
        <v>87.46</v>
      </c>
      <c r="L237" s="1317">
        <v>86.1</v>
      </c>
      <c r="M237" s="1083">
        <v>85.97</v>
      </c>
      <c r="N237" s="1084">
        <v>85.7</v>
      </c>
      <c r="O237" s="1324">
        <v>66.7</v>
      </c>
      <c r="P237" s="1087">
        <v>44.4</v>
      </c>
      <c r="Q237" s="1318">
        <v>185.40000000000015</v>
      </c>
      <c r="R237" s="1318">
        <v>-195.49999999999972</v>
      </c>
      <c r="S237" s="1318">
        <v>-1183.5000000000007</v>
      </c>
      <c r="T237" s="1319">
        <v>18.540000000000013</v>
      </c>
      <c r="U237" s="1319">
        <v>-19.549999999999972</v>
      </c>
      <c r="V237" s="1409">
        <v>-118.35000000000007</v>
      </c>
      <c r="W237" s="1320">
        <v>63.6</v>
      </c>
      <c r="X237" s="1320">
        <v>80</v>
      </c>
      <c r="Y237" s="1320">
        <v>77.8</v>
      </c>
      <c r="Z237" s="1320">
        <v>92.5</v>
      </c>
      <c r="AA237" s="1320">
        <v>91.7</v>
      </c>
      <c r="AB237" s="1320">
        <v>91.7</v>
      </c>
      <c r="AD237" s="1306">
        <v>50</v>
      </c>
      <c r="AH237" s="1306">
        <v>7</v>
      </c>
    </row>
    <row r="238" spans="1:34">
      <c r="C238" s="1306">
        <v>8</v>
      </c>
      <c r="E238" s="1317">
        <v>110.97</v>
      </c>
      <c r="F238" s="1317">
        <v>112.49</v>
      </c>
      <c r="G238" s="1317">
        <v>113.72</v>
      </c>
      <c r="H238" s="1410">
        <v>93.2</v>
      </c>
      <c r="I238" s="1410">
        <v>93.94</v>
      </c>
      <c r="J238" s="1410">
        <v>94.41</v>
      </c>
      <c r="K238" s="1317">
        <v>85.51</v>
      </c>
      <c r="L238" s="1317">
        <v>85.98</v>
      </c>
      <c r="M238" s="1083">
        <v>86</v>
      </c>
      <c r="N238" s="1084">
        <v>28.6</v>
      </c>
      <c r="O238" s="1324">
        <v>22.2</v>
      </c>
      <c r="P238" s="1087">
        <v>33.299999999999997</v>
      </c>
      <c r="Q238" s="1318">
        <v>164.00000000000014</v>
      </c>
      <c r="R238" s="1318">
        <v>-223.29999999999973</v>
      </c>
      <c r="S238" s="1318">
        <v>-1200.2000000000007</v>
      </c>
      <c r="T238" s="1319">
        <v>16.400000000000013</v>
      </c>
      <c r="U238" s="1319">
        <v>-22.329999999999973</v>
      </c>
      <c r="V238" s="1409">
        <v>-120.02000000000007</v>
      </c>
      <c r="W238" s="1320">
        <v>54.5</v>
      </c>
      <c r="X238" s="1320">
        <v>55</v>
      </c>
      <c r="Y238" s="1320">
        <v>61.1</v>
      </c>
      <c r="Z238" s="1320">
        <v>92.6</v>
      </c>
      <c r="AA238" s="1320">
        <v>91.9</v>
      </c>
      <c r="AB238" s="1320">
        <v>92.3</v>
      </c>
      <c r="AD238" s="1306">
        <v>50</v>
      </c>
      <c r="AH238" s="1306">
        <v>8</v>
      </c>
    </row>
    <row r="239" spans="1:34">
      <c r="C239" s="1306">
        <v>9</v>
      </c>
      <c r="E239" s="1317">
        <v>113.05</v>
      </c>
      <c r="F239" s="1317">
        <v>113.12</v>
      </c>
      <c r="G239" s="1317">
        <v>113.31</v>
      </c>
      <c r="H239" s="1410">
        <v>95.43</v>
      </c>
      <c r="I239" s="1410">
        <v>94.31</v>
      </c>
      <c r="J239" s="1410">
        <v>94.61</v>
      </c>
      <c r="K239" s="1317">
        <v>86.78</v>
      </c>
      <c r="L239" s="1317">
        <v>86.58</v>
      </c>
      <c r="M239" s="1083">
        <v>86.08</v>
      </c>
      <c r="N239" s="1084">
        <v>57.1</v>
      </c>
      <c r="O239" s="1324">
        <v>55.6</v>
      </c>
      <c r="P239" s="1087">
        <v>55.6</v>
      </c>
      <c r="Q239" s="1318">
        <v>171.10000000000014</v>
      </c>
      <c r="R239" s="1318">
        <v>-217.69999999999973</v>
      </c>
      <c r="S239" s="1318">
        <v>-1194.6000000000008</v>
      </c>
      <c r="T239" s="1319">
        <v>17.110000000000014</v>
      </c>
      <c r="U239" s="1319">
        <v>-21.769999999999975</v>
      </c>
      <c r="V239" s="1409">
        <v>-119.46000000000008</v>
      </c>
      <c r="W239" s="1320">
        <v>77.3</v>
      </c>
      <c r="X239" s="1320">
        <v>80</v>
      </c>
      <c r="Y239" s="1320">
        <v>77.8</v>
      </c>
      <c r="Z239" s="1320">
        <v>94.5</v>
      </c>
      <c r="AA239" s="1320">
        <v>93.6</v>
      </c>
      <c r="AB239" s="1320">
        <v>92.3</v>
      </c>
      <c r="AD239" s="1306">
        <v>50</v>
      </c>
      <c r="AH239" s="1306">
        <v>9</v>
      </c>
    </row>
    <row r="240" spans="1:34">
      <c r="C240" s="1306">
        <v>10</v>
      </c>
      <c r="E240" s="1317">
        <v>119.17</v>
      </c>
      <c r="F240" s="1317">
        <v>114.4</v>
      </c>
      <c r="G240" s="1317">
        <v>113.51</v>
      </c>
      <c r="H240" s="1410">
        <v>100.57</v>
      </c>
      <c r="I240" s="1410">
        <v>96.4</v>
      </c>
      <c r="J240" s="1410">
        <v>95.57</v>
      </c>
      <c r="K240" s="1317">
        <v>89.41</v>
      </c>
      <c r="L240" s="1317">
        <v>87.23</v>
      </c>
      <c r="M240" s="1083">
        <v>86.53</v>
      </c>
      <c r="N240" s="1084">
        <v>71.400000000000006</v>
      </c>
      <c r="O240" s="1324">
        <v>88.9</v>
      </c>
      <c r="P240" s="1087">
        <v>55.6</v>
      </c>
      <c r="Q240" s="1318">
        <v>192.50000000000014</v>
      </c>
      <c r="R240" s="1318">
        <v>-178.79999999999973</v>
      </c>
      <c r="S240" s="1318">
        <v>-1189.0000000000009</v>
      </c>
      <c r="T240" s="1319">
        <v>19.250000000000014</v>
      </c>
      <c r="U240" s="1319">
        <v>-17.879999999999974</v>
      </c>
      <c r="V240" s="1409">
        <v>-118.90000000000009</v>
      </c>
      <c r="W240" s="1320">
        <v>81.8</v>
      </c>
      <c r="X240" s="1320">
        <v>100</v>
      </c>
      <c r="Y240" s="1320">
        <v>88.9</v>
      </c>
      <c r="Z240" s="1320">
        <v>96.3</v>
      </c>
      <c r="AA240" s="1320">
        <v>95.8</v>
      </c>
      <c r="AB240" s="1320">
        <v>93.3</v>
      </c>
      <c r="AD240" s="1306">
        <v>50</v>
      </c>
      <c r="AH240" s="1306">
        <v>10</v>
      </c>
    </row>
    <row r="241" spans="1:34">
      <c r="C241" s="1306">
        <v>11</v>
      </c>
      <c r="E241" s="1317">
        <v>115.47</v>
      </c>
      <c r="F241" s="1317">
        <v>115.9</v>
      </c>
      <c r="G241" s="1317">
        <v>114.17</v>
      </c>
      <c r="H241" s="1410">
        <v>97.01</v>
      </c>
      <c r="I241" s="1410">
        <v>97.67</v>
      </c>
      <c r="J241" s="1410">
        <v>96.1</v>
      </c>
      <c r="K241" s="1317">
        <v>87.43</v>
      </c>
      <c r="L241" s="1317">
        <v>87.87</v>
      </c>
      <c r="M241" s="1083">
        <v>86.78</v>
      </c>
      <c r="N241" s="1084">
        <v>71.400000000000006</v>
      </c>
      <c r="O241" s="1324">
        <v>77.8</v>
      </c>
      <c r="P241" s="1087">
        <v>61.1</v>
      </c>
      <c r="Q241" s="1318">
        <v>213.90000000000015</v>
      </c>
      <c r="R241" s="1318">
        <v>-150.99999999999972</v>
      </c>
      <c r="S241" s="1318">
        <v>-1177.900000000001</v>
      </c>
      <c r="T241" s="1319">
        <v>21.390000000000015</v>
      </c>
      <c r="U241" s="1319">
        <v>-15.099999999999971</v>
      </c>
      <c r="V241" s="1409">
        <v>-117.79000000000011</v>
      </c>
      <c r="W241" s="1320">
        <v>72.7</v>
      </c>
      <c r="X241" s="1320">
        <v>70</v>
      </c>
      <c r="Y241" s="1320">
        <v>66.7</v>
      </c>
      <c r="Z241" s="1320">
        <v>94.8</v>
      </c>
      <c r="AA241" s="1320">
        <v>94.8</v>
      </c>
      <c r="AB241" s="1320">
        <v>93.6</v>
      </c>
      <c r="AD241" s="1306">
        <v>50</v>
      </c>
      <c r="AH241" s="1306">
        <v>11</v>
      </c>
    </row>
    <row r="242" spans="1:34">
      <c r="C242" s="1306">
        <v>12</v>
      </c>
      <c r="E242" s="1317">
        <v>117.77</v>
      </c>
      <c r="F242" s="1317">
        <v>117.47</v>
      </c>
      <c r="G242" s="1317">
        <v>114.7</v>
      </c>
      <c r="H242" s="1410">
        <v>99.44</v>
      </c>
      <c r="I242" s="1410">
        <v>99.01</v>
      </c>
      <c r="J242" s="1410">
        <v>97.13</v>
      </c>
      <c r="K242" s="1317">
        <v>87.17</v>
      </c>
      <c r="L242" s="1317">
        <v>88</v>
      </c>
      <c r="M242" s="1083">
        <v>86.96</v>
      </c>
      <c r="N242" s="1084">
        <v>57.1</v>
      </c>
      <c r="O242" s="1324">
        <v>88.9</v>
      </c>
      <c r="P242" s="1087">
        <v>55.6</v>
      </c>
      <c r="Q242" s="1318">
        <v>221.00000000000014</v>
      </c>
      <c r="R242" s="1318">
        <v>-112.09999999999971</v>
      </c>
      <c r="S242" s="1318">
        <v>-1172.3000000000011</v>
      </c>
      <c r="T242" s="1319">
        <v>22.100000000000016</v>
      </c>
      <c r="U242" s="1319">
        <v>-11.209999999999971</v>
      </c>
      <c r="V242" s="1409">
        <v>-117.2300000000001</v>
      </c>
      <c r="W242" s="1320">
        <v>63.6</v>
      </c>
      <c r="X242" s="1320">
        <v>100</v>
      </c>
      <c r="Y242" s="1320">
        <v>66.7</v>
      </c>
      <c r="Z242" s="1320">
        <v>95.8</v>
      </c>
      <c r="AA242" s="1320">
        <v>96.9</v>
      </c>
      <c r="AB242" s="1320">
        <v>94.4</v>
      </c>
      <c r="AD242" s="1306">
        <v>50</v>
      </c>
      <c r="AH242" s="1306">
        <v>12</v>
      </c>
    </row>
    <row r="243" spans="1:34" ht="27">
      <c r="A243" s="1306">
        <v>2004</v>
      </c>
      <c r="B243" s="1307" t="s">
        <v>0</v>
      </c>
      <c r="C243" s="1306">
        <v>1</v>
      </c>
      <c r="E243" s="1317">
        <v>118.75</v>
      </c>
      <c r="F243" s="1317">
        <v>117.33</v>
      </c>
      <c r="G243" s="1317">
        <v>115.79</v>
      </c>
      <c r="H243" s="1410">
        <v>101.91</v>
      </c>
      <c r="I243" s="1410">
        <v>99.45</v>
      </c>
      <c r="J243" s="1410">
        <v>98.87</v>
      </c>
      <c r="K243" s="1317">
        <v>91.87</v>
      </c>
      <c r="L243" s="1317">
        <v>88.82</v>
      </c>
      <c r="M243" s="1083">
        <v>87.95</v>
      </c>
      <c r="N243" s="1084">
        <v>42.9</v>
      </c>
      <c r="O243" s="1324">
        <v>55.6</v>
      </c>
      <c r="P243" s="1087">
        <v>66.7</v>
      </c>
      <c r="Q243" s="1318">
        <v>213.90000000000015</v>
      </c>
      <c r="R243" s="1318">
        <v>-106.49999999999972</v>
      </c>
      <c r="S243" s="1318">
        <v>-1155.600000000001</v>
      </c>
      <c r="T243" s="1319">
        <v>21.390000000000015</v>
      </c>
      <c r="U243" s="1319">
        <v>-10.649999999999972</v>
      </c>
      <c r="V243" s="1409">
        <v>-115.5600000000001</v>
      </c>
      <c r="W243" s="1320">
        <v>72.7</v>
      </c>
      <c r="X243" s="1320">
        <v>80</v>
      </c>
      <c r="Y243" s="1320">
        <v>72.2</v>
      </c>
      <c r="Z243" s="1320">
        <v>97.4</v>
      </c>
      <c r="AA243" s="1320">
        <v>98.2</v>
      </c>
      <c r="AB243" s="1320">
        <v>95.6</v>
      </c>
      <c r="AD243" s="1306">
        <v>50</v>
      </c>
      <c r="AF243" s="1321" t="s">
        <v>832</v>
      </c>
      <c r="AH243" s="1306">
        <v>1</v>
      </c>
    </row>
    <row r="244" spans="1:34">
      <c r="C244" s="1306">
        <v>2</v>
      </c>
      <c r="E244" s="1317">
        <v>117.73</v>
      </c>
      <c r="F244" s="1317">
        <v>118.08</v>
      </c>
      <c r="G244" s="1317">
        <v>116.13</v>
      </c>
      <c r="H244" s="1410">
        <v>101.36</v>
      </c>
      <c r="I244" s="1410">
        <v>100.9</v>
      </c>
      <c r="J244" s="1410">
        <v>100.06</v>
      </c>
      <c r="K244" s="1317">
        <v>93.34</v>
      </c>
      <c r="L244" s="1317">
        <v>90.79</v>
      </c>
      <c r="M244" s="1083">
        <v>88.79</v>
      </c>
      <c r="N244" s="1084">
        <v>50</v>
      </c>
      <c r="O244" s="1324">
        <v>77.8</v>
      </c>
      <c r="P244" s="1087">
        <v>77.8</v>
      </c>
      <c r="Q244" s="1318">
        <v>213.90000000000015</v>
      </c>
      <c r="R244" s="1318">
        <v>-78.699999999999719</v>
      </c>
      <c r="S244" s="1318">
        <v>-1127.8000000000011</v>
      </c>
      <c r="T244" s="1319">
        <v>21.390000000000015</v>
      </c>
      <c r="U244" s="1319">
        <v>-7.8699999999999717</v>
      </c>
      <c r="V244" s="1409">
        <v>-112.78000000000011</v>
      </c>
      <c r="W244" s="1320">
        <v>90.9</v>
      </c>
      <c r="X244" s="1320">
        <v>100</v>
      </c>
      <c r="Y244" s="1320">
        <v>77.8</v>
      </c>
      <c r="Z244" s="1320">
        <v>97.6</v>
      </c>
      <c r="AA244" s="1320">
        <v>97.9</v>
      </c>
      <c r="AB244" s="1320">
        <v>95.6</v>
      </c>
      <c r="AD244" s="1306">
        <v>50</v>
      </c>
      <c r="AH244" s="1306">
        <v>2</v>
      </c>
    </row>
    <row r="245" spans="1:34">
      <c r="C245" s="1306">
        <v>3</v>
      </c>
      <c r="E245" s="1317">
        <v>120.75</v>
      </c>
      <c r="F245" s="1317">
        <v>119.08</v>
      </c>
      <c r="G245" s="1317">
        <v>117.53</v>
      </c>
      <c r="H245" s="1410">
        <v>101.06</v>
      </c>
      <c r="I245" s="1410">
        <v>101.44</v>
      </c>
      <c r="J245" s="1410">
        <v>100.16</v>
      </c>
      <c r="K245" s="1317">
        <v>91.35</v>
      </c>
      <c r="L245" s="1317">
        <v>92.19</v>
      </c>
      <c r="M245" s="1083">
        <v>89.62</v>
      </c>
      <c r="N245" s="1084">
        <v>71.400000000000006</v>
      </c>
      <c r="O245" s="1324">
        <v>55.6</v>
      </c>
      <c r="P245" s="1087">
        <v>77.8</v>
      </c>
      <c r="Q245" s="1318">
        <v>235.30000000000015</v>
      </c>
      <c r="R245" s="1318">
        <v>-73.09999999999971</v>
      </c>
      <c r="S245" s="1318">
        <v>-1100.0000000000011</v>
      </c>
      <c r="T245" s="1319">
        <v>23.530000000000015</v>
      </c>
      <c r="U245" s="1319">
        <v>-7.3099999999999712</v>
      </c>
      <c r="V245" s="1409">
        <v>-110.00000000000011</v>
      </c>
      <c r="W245" s="1320">
        <v>72.7</v>
      </c>
      <c r="X245" s="1320">
        <v>60</v>
      </c>
      <c r="Y245" s="1320">
        <v>66.7</v>
      </c>
      <c r="Z245" s="1320">
        <v>99.2</v>
      </c>
      <c r="AA245" s="1320">
        <v>98.1</v>
      </c>
      <c r="AB245" s="1320">
        <v>96</v>
      </c>
      <c r="AD245" s="1306">
        <v>50</v>
      </c>
      <c r="AH245" s="1306">
        <v>3</v>
      </c>
    </row>
    <row r="246" spans="1:34">
      <c r="C246" s="1306">
        <v>4</v>
      </c>
      <c r="E246" s="1317">
        <v>118.29</v>
      </c>
      <c r="F246" s="1317">
        <v>118.92</v>
      </c>
      <c r="G246" s="1317">
        <v>118.28</v>
      </c>
      <c r="H246" s="1410">
        <v>101.08</v>
      </c>
      <c r="I246" s="1410">
        <v>101.17</v>
      </c>
      <c r="J246" s="1410">
        <v>100.97</v>
      </c>
      <c r="K246" s="1317">
        <v>91.87</v>
      </c>
      <c r="L246" s="1317">
        <v>92.19</v>
      </c>
      <c r="M246" s="1083">
        <v>90.35</v>
      </c>
      <c r="N246" s="1084">
        <v>42.9</v>
      </c>
      <c r="O246" s="1324">
        <v>55.6</v>
      </c>
      <c r="P246" s="1087">
        <v>38.9</v>
      </c>
      <c r="Q246" s="1318">
        <v>228.20000000000016</v>
      </c>
      <c r="R246" s="1318">
        <v>-67.499999999999716</v>
      </c>
      <c r="S246" s="1318">
        <v>-1111.100000000001</v>
      </c>
      <c r="T246" s="1319">
        <v>22.820000000000014</v>
      </c>
      <c r="U246" s="1319">
        <v>-6.7499999999999716</v>
      </c>
      <c r="V246" s="1409">
        <v>-111.1100000000001</v>
      </c>
      <c r="W246" s="1320">
        <v>68.2</v>
      </c>
      <c r="X246" s="1320">
        <v>70</v>
      </c>
      <c r="Y246" s="1320">
        <v>55.6</v>
      </c>
      <c r="Z246" s="1320">
        <v>99.9</v>
      </c>
      <c r="AA246" s="1320">
        <v>99.1</v>
      </c>
      <c r="AB246" s="1320">
        <v>97.4</v>
      </c>
      <c r="AD246" s="1306">
        <v>50</v>
      </c>
      <c r="AH246" s="1306">
        <v>4</v>
      </c>
    </row>
    <row r="247" spans="1:34">
      <c r="C247" s="1306">
        <v>5</v>
      </c>
      <c r="E247" s="1317">
        <v>124.05</v>
      </c>
      <c r="F247" s="1317">
        <v>121.03</v>
      </c>
      <c r="G247" s="1317">
        <v>118.97</v>
      </c>
      <c r="H247" s="1410">
        <v>102.67</v>
      </c>
      <c r="I247" s="1410">
        <v>101.6</v>
      </c>
      <c r="J247" s="1410">
        <v>101.62</v>
      </c>
      <c r="K247" s="1317">
        <v>93.62</v>
      </c>
      <c r="L247" s="1317">
        <v>92.28</v>
      </c>
      <c r="M247" s="1083">
        <v>90.95</v>
      </c>
      <c r="N247" s="1084">
        <v>85.7</v>
      </c>
      <c r="O247" s="1324">
        <v>55.6</v>
      </c>
      <c r="P247" s="1087">
        <v>50</v>
      </c>
      <c r="Q247" s="1318">
        <v>263.90000000000015</v>
      </c>
      <c r="R247" s="1318">
        <v>-61.899999999999714</v>
      </c>
      <c r="S247" s="1318">
        <v>-1111.100000000001</v>
      </c>
      <c r="T247" s="1319">
        <v>26.390000000000015</v>
      </c>
      <c r="U247" s="1319">
        <v>-6.1899999999999711</v>
      </c>
      <c r="V247" s="1409">
        <v>-111.1100000000001</v>
      </c>
      <c r="W247" s="1320">
        <v>81.8</v>
      </c>
      <c r="X247" s="1320">
        <v>70</v>
      </c>
      <c r="Y247" s="1320">
        <v>77.8</v>
      </c>
      <c r="Z247" s="1320">
        <v>100.8</v>
      </c>
      <c r="AA247" s="1320">
        <v>98.9</v>
      </c>
      <c r="AB247" s="1320">
        <v>98</v>
      </c>
      <c r="AD247" s="1306">
        <v>50</v>
      </c>
      <c r="AH247" s="1306">
        <v>5</v>
      </c>
    </row>
    <row r="248" spans="1:34">
      <c r="C248" s="1306">
        <v>6</v>
      </c>
      <c r="E248" s="1317">
        <v>125.13</v>
      </c>
      <c r="F248" s="1317">
        <v>122.49</v>
      </c>
      <c r="G248" s="1317">
        <v>120.35</v>
      </c>
      <c r="H248" s="1410">
        <v>102.93</v>
      </c>
      <c r="I248" s="1410">
        <v>102.23</v>
      </c>
      <c r="J248" s="1410">
        <v>101.82</v>
      </c>
      <c r="K248" s="1317">
        <v>90.72</v>
      </c>
      <c r="L248" s="1317">
        <v>92.07</v>
      </c>
      <c r="M248" s="1083">
        <v>91.42</v>
      </c>
      <c r="N248" s="1084">
        <v>71.400000000000006</v>
      </c>
      <c r="O248" s="1324">
        <v>77.8</v>
      </c>
      <c r="P248" s="1087">
        <v>66.7</v>
      </c>
      <c r="Q248" s="1318">
        <v>285.30000000000018</v>
      </c>
      <c r="R248" s="1318">
        <v>-34.099999999999717</v>
      </c>
      <c r="S248" s="1318">
        <v>-1094.400000000001</v>
      </c>
      <c r="T248" s="1319">
        <v>28.530000000000019</v>
      </c>
      <c r="U248" s="1319">
        <v>-3.4099999999999717</v>
      </c>
      <c r="V248" s="1409">
        <v>-109.4400000000001</v>
      </c>
      <c r="W248" s="1320">
        <v>68.2</v>
      </c>
      <c r="X248" s="1320">
        <v>80</v>
      </c>
      <c r="Y248" s="1320">
        <v>83.3</v>
      </c>
      <c r="Z248" s="1320">
        <v>100.2</v>
      </c>
      <c r="AA248" s="1320">
        <v>99.8</v>
      </c>
      <c r="AB248" s="1320">
        <v>97.8</v>
      </c>
      <c r="AD248" s="1306">
        <v>50</v>
      </c>
      <c r="AH248" s="1306">
        <v>6</v>
      </c>
    </row>
    <row r="249" spans="1:34">
      <c r="C249" s="1306">
        <v>7</v>
      </c>
      <c r="E249" s="1317">
        <v>121.78</v>
      </c>
      <c r="F249" s="1317">
        <v>123.65</v>
      </c>
      <c r="G249" s="1317">
        <v>120.93</v>
      </c>
      <c r="H249" s="1410">
        <v>104.84</v>
      </c>
      <c r="I249" s="1410">
        <v>103.48</v>
      </c>
      <c r="J249" s="1410">
        <v>102.52</v>
      </c>
      <c r="K249" s="1317">
        <v>94.43</v>
      </c>
      <c r="L249" s="1317">
        <v>92.92</v>
      </c>
      <c r="M249" s="1083">
        <v>92.46</v>
      </c>
      <c r="N249" s="1084">
        <v>85.7</v>
      </c>
      <c r="O249" s="1324">
        <v>88.9</v>
      </c>
      <c r="P249" s="1087">
        <v>61.1</v>
      </c>
      <c r="Q249" s="1318">
        <v>321.00000000000017</v>
      </c>
      <c r="R249" s="1318">
        <v>4.8000000000002885</v>
      </c>
      <c r="S249" s="1318">
        <v>-1083.3000000000011</v>
      </c>
      <c r="T249" s="1319">
        <v>32.100000000000016</v>
      </c>
      <c r="U249" s="1319">
        <v>0.48000000000002885</v>
      </c>
      <c r="V249" s="1409">
        <v>-108.33000000000011</v>
      </c>
      <c r="W249" s="1320">
        <v>68.2</v>
      </c>
      <c r="X249" s="1320">
        <v>80</v>
      </c>
      <c r="Y249" s="1320">
        <v>61.1</v>
      </c>
      <c r="Z249" s="1320">
        <v>102.2</v>
      </c>
      <c r="AA249" s="1320">
        <v>101</v>
      </c>
      <c r="AB249" s="1320">
        <v>98.1</v>
      </c>
      <c r="AD249" s="1306">
        <v>50</v>
      </c>
      <c r="AH249" s="1306">
        <v>7</v>
      </c>
    </row>
    <row r="250" spans="1:34">
      <c r="C250" s="1306">
        <v>8</v>
      </c>
      <c r="E250" s="1317">
        <v>123.26</v>
      </c>
      <c r="F250" s="1317">
        <v>123.39</v>
      </c>
      <c r="G250" s="1317">
        <v>121.57</v>
      </c>
      <c r="H250" s="1410">
        <v>102.93</v>
      </c>
      <c r="I250" s="1410">
        <v>103.57</v>
      </c>
      <c r="J250" s="1410">
        <v>102.89</v>
      </c>
      <c r="K250" s="1317">
        <v>93.11</v>
      </c>
      <c r="L250" s="1317">
        <v>92.75</v>
      </c>
      <c r="M250" s="1083">
        <v>92.63</v>
      </c>
      <c r="N250" s="1084">
        <v>57.1</v>
      </c>
      <c r="O250" s="1324">
        <v>55.6</v>
      </c>
      <c r="P250" s="1087">
        <v>44.4</v>
      </c>
      <c r="Q250" s="1318">
        <v>328.10000000000019</v>
      </c>
      <c r="R250" s="1318">
        <v>10.40000000000029</v>
      </c>
      <c r="S250" s="1318">
        <v>-1088.900000000001</v>
      </c>
      <c r="T250" s="1319">
        <v>32.810000000000016</v>
      </c>
      <c r="U250" s="1319">
        <v>1.0400000000000289</v>
      </c>
      <c r="V250" s="1409">
        <v>-108.8900000000001</v>
      </c>
      <c r="W250" s="1320">
        <v>54.5</v>
      </c>
      <c r="X250" s="1320">
        <v>65</v>
      </c>
      <c r="Y250" s="1320">
        <v>66.7</v>
      </c>
      <c r="Z250" s="1320">
        <v>101.2</v>
      </c>
      <c r="AA250" s="1320">
        <v>99.8</v>
      </c>
      <c r="AB250" s="1320">
        <v>98.3</v>
      </c>
      <c r="AD250" s="1306">
        <v>50</v>
      </c>
      <c r="AH250" s="1306">
        <v>8</v>
      </c>
    </row>
    <row r="251" spans="1:34">
      <c r="C251" s="1306">
        <v>9</v>
      </c>
      <c r="E251" s="1317">
        <v>125.14</v>
      </c>
      <c r="F251" s="1317">
        <v>123.39</v>
      </c>
      <c r="G251" s="1317">
        <v>122.63</v>
      </c>
      <c r="H251" s="1410">
        <v>103.52</v>
      </c>
      <c r="I251" s="1410">
        <v>103.76</v>
      </c>
      <c r="J251" s="1410">
        <v>103.38</v>
      </c>
      <c r="K251" s="1317">
        <v>93.49</v>
      </c>
      <c r="L251" s="1317">
        <v>93.68</v>
      </c>
      <c r="M251" s="1083">
        <v>92.66</v>
      </c>
      <c r="N251" s="1084">
        <v>42.9</v>
      </c>
      <c r="O251" s="1324">
        <v>50</v>
      </c>
      <c r="P251" s="1087">
        <v>66.7</v>
      </c>
      <c r="Q251" s="1318">
        <v>321.00000000000017</v>
      </c>
      <c r="R251" s="1318">
        <v>10.40000000000029</v>
      </c>
      <c r="S251" s="1318">
        <v>-1072.200000000001</v>
      </c>
      <c r="T251" s="1319">
        <v>32.100000000000016</v>
      </c>
      <c r="U251" s="1319">
        <v>1.0400000000000289</v>
      </c>
      <c r="V251" s="1409">
        <v>-107.2200000000001</v>
      </c>
      <c r="W251" s="1320">
        <v>54.5</v>
      </c>
      <c r="X251" s="1320">
        <v>70</v>
      </c>
      <c r="Y251" s="1320">
        <v>94.4</v>
      </c>
      <c r="Z251" s="1320">
        <v>101.6</v>
      </c>
      <c r="AA251" s="1320">
        <v>100.1</v>
      </c>
      <c r="AB251" s="1320">
        <v>99.2</v>
      </c>
      <c r="AD251" s="1306">
        <v>50</v>
      </c>
      <c r="AH251" s="1306">
        <v>9</v>
      </c>
    </row>
    <row r="252" spans="1:34">
      <c r="C252" s="1306">
        <v>10</v>
      </c>
      <c r="E252" s="1317">
        <v>125.73</v>
      </c>
      <c r="F252" s="1317">
        <v>124.71</v>
      </c>
      <c r="G252" s="1317">
        <v>123.34</v>
      </c>
      <c r="H252" s="1410">
        <v>104.34</v>
      </c>
      <c r="I252" s="1410">
        <v>103.6</v>
      </c>
      <c r="J252" s="1410">
        <v>103.71</v>
      </c>
      <c r="K252" s="1317">
        <v>97.45</v>
      </c>
      <c r="L252" s="1317">
        <v>94.68</v>
      </c>
      <c r="M252" s="1083">
        <v>93.53</v>
      </c>
      <c r="N252" s="1084">
        <v>71.400000000000006</v>
      </c>
      <c r="O252" s="1324">
        <v>22.2</v>
      </c>
      <c r="P252" s="1087">
        <v>44.4</v>
      </c>
      <c r="Q252" s="1318">
        <v>342.4000000000002</v>
      </c>
      <c r="R252" s="1318">
        <v>-17.399999999999711</v>
      </c>
      <c r="S252" s="1318">
        <v>-1077.8000000000009</v>
      </c>
      <c r="T252" s="1319">
        <v>34.240000000000023</v>
      </c>
      <c r="U252" s="1319">
        <v>-1.7399999999999711</v>
      </c>
      <c r="V252" s="1409">
        <v>-107.78000000000009</v>
      </c>
      <c r="W252" s="1320">
        <v>45.5</v>
      </c>
      <c r="X252" s="1320">
        <v>20</v>
      </c>
      <c r="Y252" s="1320">
        <v>61.1</v>
      </c>
      <c r="Z252" s="1320">
        <v>101.8</v>
      </c>
      <c r="AA252" s="1320">
        <v>99.5</v>
      </c>
      <c r="AB252" s="1320">
        <v>98.8</v>
      </c>
      <c r="AD252" s="1306">
        <v>50</v>
      </c>
      <c r="AH252" s="1306">
        <v>10</v>
      </c>
    </row>
    <row r="253" spans="1:34">
      <c r="C253" s="1306">
        <v>11</v>
      </c>
      <c r="E253" s="1317">
        <v>127.91</v>
      </c>
      <c r="F253" s="1317">
        <v>126.26</v>
      </c>
      <c r="G253" s="1317">
        <v>124.71</v>
      </c>
      <c r="H253" s="1410">
        <v>106.24</v>
      </c>
      <c r="I253" s="1410">
        <v>104.7</v>
      </c>
      <c r="J253" s="1410">
        <v>104.37</v>
      </c>
      <c r="K253" s="1317">
        <v>99.49</v>
      </c>
      <c r="L253" s="1317">
        <v>96.81</v>
      </c>
      <c r="M253" s="1083">
        <v>94.62</v>
      </c>
      <c r="N253" s="1084">
        <v>71.400000000000006</v>
      </c>
      <c r="O253" s="1324">
        <v>66.7</v>
      </c>
      <c r="P253" s="1087">
        <v>77.8</v>
      </c>
      <c r="Q253" s="1318">
        <v>363.80000000000018</v>
      </c>
      <c r="R253" s="1318">
        <v>-0.69999999999970797</v>
      </c>
      <c r="S253" s="1318">
        <v>-1050.0000000000009</v>
      </c>
      <c r="T253" s="1319">
        <v>36.380000000000017</v>
      </c>
      <c r="U253" s="1319">
        <v>-6.9999999999970794E-2</v>
      </c>
      <c r="V253" s="1409">
        <v>-105.00000000000009</v>
      </c>
      <c r="W253" s="1320">
        <v>63.6</v>
      </c>
      <c r="X253" s="1320">
        <v>60</v>
      </c>
      <c r="Y253" s="1320">
        <v>55.6</v>
      </c>
      <c r="Z253" s="1320">
        <v>101.9</v>
      </c>
      <c r="AA253" s="1320">
        <v>100.8</v>
      </c>
      <c r="AB253" s="1320">
        <v>99.1</v>
      </c>
      <c r="AD253" s="1306">
        <v>50</v>
      </c>
      <c r="AH253" s="1306">
        <v>11</v>
      </c>
    </row>
    <row r="254" spans="1:34">
      <c r="C254" s="1306">
        <v>12</v>
      </c>
      <c r="E254" s="1317">
        <v>129.27000000000001</v>
      </c>
      <c r="F254" s="1317">
        <v>127.64</v>
      </c>
      <c r="G254" s="1317">
        <v>125.46</v>
      </c>
      <c r="H254" s="1410">
        <v>106.89</v>
      </c>
      <c r="I254" s="1410">
        <v>105.82</v>
      </c>
      <c r="J254" s="1410">
        <v>104.78</v>
      </c>
      <c r="K254" s="1317">
        <v>98.76</v>
      </c>
      <c r="L254" s="1317">
        <v>98.57</v>
      </c>
      <c r="M254" s="1083">
        <v>95.35</v>
      </c>
      <c r="N254" s="1084">
        <v>71.400000000000006</v>
      </c>
      <c r="O254" s="1324">
        <v>66.7</v>
      </c>
      <c r="P254" s="1087">
        <v>77.8</v>
      </c>
      <c r="Q254" s="1318">
        <v>385.20000000000016</v>
      </c>
      <c r="R254" s="1318">
        <v>16.000000000000295</v>
      </c>
      <c r="S254" s="1318">
        <v>-1022.200000000001</v>
      </c>
      <c r="T254" s="1319">
        <v>38.520000000000017</v>
      </c>
      <c r="U254" s="1319">
        <v>1.6000000000000294</v>
      </c>
      <c r="V254" s="1409">
        <v>-102.2200000000001</v>
      </c>
      <c r="W254" s="1320">
        <v>50</v>
      </c>
      <c r="X254" s="1320">
        <v>20</v>
      </c>
      <c r="Y254" s="1320">
        <v>44.4</v>
      </c>
      <c r="Z254" s="1320">
        <v>102.4</v>
      </c>
      <c r="AA254" s="1320">
        <v>99.9</v>
      </c>
      <c r="AB254" s="1320">
        <v>99</v>
      </c>
      <c r="AD254" s="1306">
        <v>50</v>
      </c>
      <c r="AH254" s="1306">
        <v>12</v>
      </c>
    </row>
    <row r="255" spans="1:34" ht="26.25" customHeight="1">
      <c r="A255" s="1306">
        <v>2005</v>
      </c>
      <c r="B255" s="1307" t="s">
        <v>1</v>
      </c>
      <c r="C255" s="1306">
        <v>1</v>
      </c>
      <c r="E255" s="1317">
        <v>123.64</v>
      </c>
      <c r="F255" s="1317">
        <v>126.94</v>
      </c>
      <c r="G255" s="1317">
        <v>125.25</v>
      </c>
      <c r="H255" s="1410">
        <v>108.22</v>
      </c>
      <c r="I255" s="1410">
        <v>107.12</v>
      </c>
      <c r="J255" s="1410">
        <v>105.84</v>
      </c>
      <c r="K255" s="1317">
        <v>97.85</v>
      </c>
      <c r="L255" s="1317">
        <v>98.7</v>
      </c>
      <c r="M255" s="1083">
        <v>96.37</v>
      </c>
      <c r="N255" s="1084">
        <v>42.9</v>
      </c>
      <c r="O255" s="1324">
        <v>77.8</v>
      </c>
      <c r="P255" s="1087">
        <v>33.299999999999997</v>
      </c>
      <c r="Q255" s="1318">
        <v>378.10000000000014</v>
      </c>
      <c r="R255" s="1318">
        <v>43.800000000000296</v>
      </c>
      <c r="S255" s="1318">
        <v>-1038.900000000001</v>
      </c>
      <c r="T255" s="1319">
        <v>37.810000000000016</v>
      </c>
      <c r="U255" s="1319">
        <v>4.3800000000000292</v>
      </c>
      <c r="V255" s="1409">
        <v>-103.8900000000001</v>
      </c>
      <c r="W255" s="1320">
        <v>54.5</v>
      </c>
      <c r="X255" s="1320">
        <v>80</v>
      </c>
      <c r="Y255" s="1320">
        <v>72.2</v>
      </c>
      <c r="Z255" s="1320">
        <v>101.9</v>
      </c>
      <c r="AA255" s="1320">
        <v>100.6</v>
      </c>
      <c r="AB255" s="1320">
        <v>99.3</v>
      </c>
      <c r="AD255" s="1306">
        <v>50</v>
      </c>
      <c r="AF255" s="1321" t="s">
        <v>833</v>
      </c>
      <c r="AH255" s="1306">
        <v>1</v>
      </c>
    </row>
    <row r="256" spans="1:34">
      <c r="C256" s="1306">
        <v>2</v>
      </c>
      <c r="E256" s="1317">
        <v>119.32</v>
      </c>
      <c r="F256" s="1317">
        <v>124.08</v>
      </c>
      <c r="G256" s="1317">
        <v>124.9</v>
      </c>
      <c r="H256" s="1410">
        <v>105.47</v>
      </c>
      <c r="I256" s="1410">
        <v>106.86</v>
      </c>
      <c r="J256" s="1410">
        <v>106.23</v>
      </c>
      <c r="K256" s="1317">
        <v>99.67</v>
      </c>
      <c r="L256" s="1317">
        <v>98.76</v>
      </c>
      <c r="M256" s="1083">
        <v>97.12</v>
      </c>
      <c r="N256" s="1084">
        <v>28.6</v>
      </c>
      <c r="O256" s="1324">
        <v>33.299999999999997</v>
      </c>
      <c r="P256" s="1087">
        <v>50</v>
      </c>
      <c r="Q256" s="1318">
        <v>356.70000000000016</v>
      </c>
      <c r="R256" s="1318">
        <v>27.100000000000293</v>
      </c>
      <c r="S256" s="1318">
        <v>-1038.900000000001</v>
      </c>
      <c r="T256" s="1319">
        <v>35.670000000000016</v>
      </c>
      <c r="U256" s="1319">
        <v>2.7100000000000293</v>
      </c>
      <c r="V256" s="1409">
        <v>-103.8900000000001</v>
      </c>
      <c r="W256" s="1320">
        <v>45.5</v>
      </c>
      <c r="X256" s="1320">
        <v>25</v>
      </c>
      <c r="Y256" s="1320">
        <v>50</v>
      </c>
      <c r="Z256" s="1320">
        <v>101.3</v>
      </c>
      <c r="AA256" s="1320">
        <v>99.6</v>
      </c>
      <c r="AB256" s="1320">
        <v>99</v>
      </c>
      <c r="AD256" s="1306">
        <v>50</v>
      </c>
      <c r="AH256" s="1306">
        <v>2</v>
      </c>
    </row>
    <row r="257" spans="1:34">
      <c r="C257" s="1306">
        <v>3</v>
      </c>
      <c r="E257" s="1317">
        <v>118.9</v>
      </c>
      <c r="F257" s="1317">
        <v>120.62</v>
      </c>
      <c r="G257" s="1317">
        <v>124.27</v>
      </c>
      <c r="H257" s="1410">
        <v>107</v>
      </c>
      <c r="I257" s="1410">
        <v>106.9</v>
      </c>
      <c r="J257" s="1410">
        <v>106.76</v>
      </c>
      <c r="K257" s="1317">
        <v>99.82</v>
      </c>
      <c r="L257" s="1317">
        <v>99.11</v>
      </c>
      <c r="M257" s="1083">
        <v>98.08</v>
      </c>
      <c r="N257" s="1084">
        <v>28.6</v>
      </c>
      <c r="O257" s="1324">
        <v>44.4</v>
      </c>
      <c r="P257" s="1087">
        <v>55.6</v>
      </c>
      <c r="Q257" s="1318">
        <v>335.30000000000018</v>
      </c>
      <c r="R257" s="1318">
        <v>21.500000000000291</v>
      </c>
      <c r="S257" s="1318">
        <v>-1033.3000000000011</v>
      </c>
      <c r="T257" s="1319">
        <v>33.530000000000015</v>
      </c>
      <c r="U257" s="1319">
        <v>2.1500000000000292</v>
      </c>
      <c r="V257" s="1409">
        <v>-103.33000000000011</v>
      </c>
      <c r="W257" s="1320">
        <v>50</v>
      </c>
      <c r="X257" s="1320">
        <v>90</v>
      </c>
      <c r="Y257" s="1320">
        <v>55.6</v>
      </c>
      <c r="Z257" s="1320">
        <v>102.5</v>
      </c>
      <c r="AA257" s="1320">
        <v>100.7</v>
      </c>
      <c r="AB257" s="1320">
        <v>100.1</v>
      </c>
      <c r="AD257" s="1306">
        <v>50</v>
      </c>
      <c r="AH257" s="1306">
        <v>3</v>
      </c>
    </row>
    <row r="258" spans="1:34">
      <c r="C258" s="1306">
        <v>4</v>
      </c>
      <c r="E258" s="1317">
        <v>120.13</v>
      </c>
      <c r="F258" s="1317">
        <v>119.45</v>
      </c>
      <c r="G258" s="1317">
        <v>123.56</v>
      </c>
      <c r="H258" s="1410">
        <v>111.55</v>
      </c>
      <c r="I258" s="1410">
        <v>108.01</v>
      </c>
      <c r="J258" s="1410">
        <v>107.83</v>
      </c>
      <c r="K258" s="1317">
        <v>101.34</v>
      </c>
      <c r="L258" s="1317">
        <v>100.28</v>
      </c>
      <c r="M258" s="1083">
        <v>99.2</v>
      </c>
      <c r="N258" s="1084">
        <v>57.1</v>
      </c>
      <c r="O258" s="1324">
        <v>66.7</v>
      </c>
      <c r="P258" s="1087">
        <v>66.7</v>
      </c>
      <c r="Q258" s="1318">
        <v>342.4000000000002</v>
      </c>
      <c r="R258" s="1318">
        <v>38.200000000000294</v>
      </c>
      <c r="S258" s="1318">
        <v>-1016.600000000001</v>
      </c>
      <c r="T258" s="1319">
        <v>34.240000000000023</v>
      </c>
      <c r="U258" s="1319">
        <v>3.8200000000000296</v>
      </c>
      <c r="V258" s="1409">
        <v>-101.66000000000011</v>
      </c>
      <c r="W258" s="1320">
        <v>72.7</v>
      </c>
      <c r="X258" s="1320">
        <v>80</v>
      </c>
      <c r="Y258" s="1320">
        <v>77.8</v>
      </c>
      <c r="Z258" s="1320">
        <v>103.2</v>
      </c>
      <c r="AA258" s="1320">
        <v>101.9</v>
      </c>
      <c r="AB258" s="1320">
        <v>100</v>
      </c>
      <c r="AD258" s="1306">
        <v>50</v>
      </c>
      <c r="AH258" s="1306">
        <v>4</v>
      </c>
    </row>
    <row r="259" spans="1:34">
      <c r="C259" s="1306">
        <v>5</v>
      </c>
      <c r="E259" s="1317">
        <v>118.6</v>
      </c>
      <c r="F259" s="1317">
        <v>119.21</v>
      </c>
      <c r="G259" s="1317">
        <v>122.54</v>
      </c>
      <c r="H259" s="1410">
        <v>105.05</v>
      </c>
      <c r="I259" s="1410">
        <v>107.87</v>
      </c>
      <c r="J259" s="1410">
        <v>107.46</v>
      </c>
      <c r="K259" s="1317">
        <v>103.73</v>
      </c>
      <c r="L259" s="1317">
        <v>101.63</v>
      </c>
      <c r="M259" s="1083">
        <v>100.09</v>
      </c>
      <c r="N259" s="1084">
        <v>71.400000000000006</v>
      </c>
      <c r="O259" s="1324">
        <v>55.6</v>
      </c>
      <c r="P259" s="1087">
        <v>77.8</v>
      </c>
      <c r="Q259" s="1318">
        <v>363.80000000000018</v>
      </c>
      <c r="R259" s="1318">
        <v>43.800000000000296</v>
      </c>
      <c r="S259" s="1318">
        <v>-988.80000000000109</v>
      </c>
      <c r="T259" s="1319">
        <v>36.380000000000017</v>
      </c>
      <c r="U259" s="1319">
        <v>4.3800000000000292</v>
      </c>
      <c r="V259" s="1409">
        <v>-98.880000000000109</v>
      </c>
      <c r="W259" s="1320">
        <v>54.5</v>
      </c>
      <c r="X259" s="1320">
        <v>70</v>
      </c>
      <c r="Y259" s="1320">
        <v>66.7</v>
      </c>
      <c r="Z259" s="1320">
        <v>102.1</v>
      </c>
      <c r="AA259" s="1320">
        <v>100.7</v>
      </c>
      <c r="AB259" s="1320">
        <v>100.1</v>
      </c>
      <c r="AD259" s="1306">
        <v>50</v>
      </c>
      <c r="AH259" s="1306">
        <v>5</v>
      </c>
    </row>
    <row r="260" spans="1:34">
      <c r="C260" s="1306">
        <v>6</v>
      </c>
      <c r="E260" s="1317">
        <v>117.54</v>
      </c>
      <c r="F260" s="1317">
        <v>118.76</v>
      </c>
      <c r="G260" s="1317">
        <v>121.06</v>
      </c>
      <c r="H260" s="1410">
        <v>109.05</v>
      </c>
      <c r="I260" s="1410">
        <v>108.55</v>
      </c>
      <c r="J260" s="1410">
        <v>107.62</v>
      </c>
      <c r="K260" s="1317">
        <v>101.38</v>
      </c>
      <c r="L260" s="1317">
        <v>102.15</v>
      </c>
      <c r="M260" s="1083">
        <v>100.36</v>
      </c>
      <c r="N260" s="1084">
        <v>42.9</v>
      </c>
      <c r="O260" s="1324">
        <v>72.2</v>
      </c>
      <c r="P260" s="1087">
        <v>55.6</v>
      </c>
      <c r="Q260" s="1318">
        <v>356.70000000000016</v>
      </c>
      <c r="R260" s="1318">
        <v>66.000000000000298</v>
      </c>
      <c r="S260" s="1318">
        <v>-983.20000000000107</v>
      </c>
      <c r="T260" s="1319">
        <v>35.670000000000016</v>
      </c>
      <c r="U260" s="1319">
        <v>6.6000000000000298</v>
      </c>
      <c r="V260" s="1409">
        <v>-98.320000000000107</v>
      </c>
      <c r="W260" s="1320">
        <v>54.5</v>
      </c>
      <c r="X260" s="1320">
        <v>90</v>
      </c>
      <c r="Y260" s="1320">
        <v>66.7</v>
      </c>
      <c r="Z260" s="1320">
        <v>102.3</v>
      </c>
      <c r="AA260" s="1320">
        <v>101.4</v>
      </c>
      <c r="AB260" s="1320">
        <v>100.9</v>
      </c>
      <c r="AD260" s="1306">
        <v>50</v>
      </c>
      <c r="AH260" s="1306">
        <v>6</v>
      </c>
    </row>
    <row r="261" spans="1:34">
      <c r="C261" s="1306">
        <v>7</v>
      </c>
      <c r="E261" s="1317">
        <v>116.39</v>
      </c>
      <c r="F261" s="1317">
        <v>117.51</v>
      </c>
      <c r="G261" s="1317">
        <v>119.22</v>
      </c>
      <c r="H261" s="1410">
        <v>106.73</v>
      </c>
      <c r="I261" s="1410">
        <v>106.94</v>
      </c>
      <c r="J261" s="1410">
        <v>107.88</v>
      </c>
      <c r="K261" s="1317">
        <v>99.49</v>
      </c>
      <c r="L261" s="1317">
        <v>101.53</v>
      </c>
      <c r="M261" s="1083">
        <v>100.47</v>
      </c>
      <c r="N261" s="1084">
        <v>21.4</v>
      </c>
      <c r="O261" s="1324">
        <v>11.1</v>
      </c>
      <c r="P261" s="1087">
        <v>44.4</v>
      </c>
      <c r="Q261" s="1318">
        <v>328.10000000000014</v>
      </c>
      <c r="R261" s="1318">
        <v>27.1000000000003</v>
      </c>
      <c r="S261" s="1318">
        <v>-988.80000000000109</v>
      </c>
      <c r="T261" s="1319">
        <v>32.810000000000016</v>
      </c>
      <c r="U261" s="1319">
        <v>2.7100000000000302</v>
      </c>
      <c r="V261" s="1409">
        <v>-98.880000000000109</v>
      </c>
      <c r="W261" s="1320">
        <v>45.5</v>
      </c>
      <c r="X261" s="1320">
        <v>20</v>
      </c>
      <c r="Y261" s="1320">
        <v>38.9</v>
      </c>
      <c r="Z261" s="1320">
        <v>103.4</v>
      </c>
      <c r="AA261" s="1320">
        <v>100.7</v>
      </c>
      <c r="AB261" s="1320">
        <v>100.1</v>
      </c>
      <c r="AD261" s="1306">
        <v>50</v>
      </c>
      <c r="AH261" s="1306">
        <v>7</v>
      </c>
    </row>
    <row r="262" spans="1:34">
      <c r="C262" s="1306">
        <v>8</v>
      </c>
      <c r="E262" s="1317">
        <v>116.13</v>
      </c>
      <c r="F262" s="1317">
        <v>116.69</v>
      </c>
      <c r="G262" s="1317">
        <v>118.14</v>
      </c>
      <c r="H262" s="1410">
        <v>111.7</v>
      </c>
      <c r="I262" s="1410">
        <v>109.16</v>
      </c>
      <c r="J262" s="1410">
        <v>108.82</v>
      </c>
      <c r="K262" s="1317">
        <v>103.01</v>
      </c>
      <c r="L262" s="1317">
        <v>101.29</v>
      </c>
      <c r="M262" s="1083">
        <v>101.21</v>
      </c>
      <c r="N262" s="1084">
        <v>57.1</v>
      </c>
      <c r="O262" s="1324">
        <v>77.8</v>
      </c>
      <c r="P262" s="1087">
        <v>44.4</v>
      </c>
      <c r="Q262" s="1318">
        <v>335.20000000000016</v>
      </c>
      <c r="R262" s="1318">
        <v>54.900000000000297</v>
      </c>
      <c r="S262" s="1318">
        <v>-994.40000000000111</v>
      </c>
      <c r="T262" s="1319">
        <v>33.520000000000017</v>
      </c>
      <c r="U262" s="1319">
        <v>5.4900000000000295</v>
      </c>
      <c r="V262" s="1409">
        <v>-99.440000000000111</v>
      </c>
      <c r="W262" s="1320">
        <v>72.7</v>
      </c>
      <c r="X262" s="1320">
        <v>70</v>
      </c>
      <c r="Y262" s="1320">
        <v>66.7</v>
      </c>
      <c r="Z262" s="1320">
        <v>103.8</v>
      </c>
      <c r="AA262" s="1320">
        <v>101.5</v>
      </c>
      <c r="AB262" s="1320">
        <v>101.3</v>
      </c>
      <c r="AD262" s="1306">
        <v>50</v>
      </c>
      <c r="AH262" s="1306">
        <v>8</v>
      </c>
    </row>
    <row r="263" spans="1:34">
      <c r="C263" s="1306">
        <v>9</v>
      </c>
      <c r="E263" s="1317">
        <v>113.27</v>
      </c>
      <c r="F263" s="1317">
        <v>115.26</v>
      </c>
      <c r="G263" s="1317">
        <v>117.28</v>
      </c>
      <c r="H263" s="1410">
        <v>109.35</v>
      </c>
      <c r="I263" s="1410">
        <v>109.26</v>
      </c>
      <c r="J263" s="1410">
        <v>108.38</v>
      </c>
      <c r="K263" s="1317">
        <v>100.84</v>
      </c>
      <c r="L263" s="1317">
        <v>101.11</v>
      </c>
      <c r="M263" s="1083">
        <v>101.37</v>
      </c>
      <c r="N263" s="1084">
        <v>42.9</v>
      </c>
      <c r="O263" s="1324">
        <v>66.7</v>
      </c>
      <c r="P263" s="1087">
        <v>44.4</v>
      </c>
      <c r="Q263" s="1318">
        <v>328.10000000000014</v>
      </c>
      <c r="R263" s="1318">
        <v>71.600000000000307</v>
      </c>
      <c r="S263" s="1318">
        <v>-1000.0000000000011</v>
      </c>
      <c r="T263" s="1319">
        <v>32.810000000000016</v>
      </c>
      <c r="U263" s="1319">
        <v>7.1600000000000303</v>
      </c>
      <c r="V263" s="1409">
        <v>-100.00000000000011</v>
      </c>
      <c r="W263" s="1320">
        <v>63.6</v>
      </c>
      <c r="X263" s="1320">
        <v>75</v>
      </c>
      <c r="Y263" s="1320">
        <v>72.2</v>
      </c>
      <c r="Z263" s="1320">
        <v>103.4</v>
      </c>
      <c r="AA263" s="1320">
        <v>101.7</v>
      </c>
      <c r="AB263" s="1320">
        <v>101.6</v>
      </c>
      <c r="AD263" s="1306">
        <v>50</v>
      </c>
      <c r="AH263" s="1306">
        <v>9</v>
      </c>
    </row>
    <row r="264" spans="1:34">
      <c r="C264" s="1306">
        <v>10</v>
      </c>
      <c r="E264" s="1317">
        <v>112.91</v>
      </c>
      <c r="F264" s="1317">
        <v>114.1</v>
      </c>
      <c r="G264" s="1317">
        <v>116.42</v>
      </c>
      <c r="H264" s="1410">
        <v>107.98</v>
      </c>
      <c r="I264" s="1410">
        <v>109.68</v>
      </c>
      <c r="J264" s="1410">
        <v>108.96</v>
      </c>
      <c r="K264" s="1317">
        <v>101.45</v>
      </c>
      <c r="L264" s="1317">
        <v>101.77</v>
      </c>
      <c r="M264" s="1083">
        <v>101.61</v>
      </c>
      <c r="N264" s="1084">
        <v>14.3</v>
      </c>
      <c r="O264" s="1324">
        <v>55.6</v>
      </c>
      <c r="P264" s="1087">
        <v>55.6</v>
      </c>
      <c r="Q264" s="1318">
        <v>292.40000000000015</v>
      </c>
      <c r="R264" s="1318">
        <v>77.200000000000301</v>
      </c>
      <c r="S264" s="1318">
        <v>-994.40000000000111</v>
      </c>
      <c r="T264" s="1319">
        <v>29.240000000000016</v>
      </c>
      <c r="U264" s="1319">
        <v>7.7200000000000299</v>
      </c>
      <c r="V264" s="1409">
        <v>-99.440000000000111</v>
      </c>
      <c r="W264" s="1320">
        <v>63.6</v>
      </c>
      <c r="X264" s="1320">
        <v>90</v>
      </c>
      <c r="Y264" s="1320">
        <v>72.2</v>
      </c>
      <c r="Z264" s="1320">
        <v>105.1</v>
      </c>
      <c r="AA264" s="1320">
        <v>102</v>
      </c>
      <c r="AB264" s="1320">
        <v>100.8</v>
      </c>
      <c r="AD264" s="1306">
        <v>50</v>
      </c>
      <c r="AH264" s="1306">
        <v>10</v>
      </c>
    </row>
    <row r="265" spans="1:34">
      <c r="C265" s="1306">
        <v>11</v>
      </c>
      <c r="E265" s="1317">
        <v>118.08</v>
      </c>
      <c r="F265" s="1317">
        <v>114.75</v>
      </c>
      <c r="G265" s="1317">
        <v>116.13</v>
      </c>
      <c r="H265" s="1410">
        <v>109.94</v>
      </c>
      <c r="I265" s="1410">
        <v>109.09</v>
      </c>
      <c r="J265" s="1410">
        <v>109.14</v>
      </c>
      <c r="K265" s="1317">
        <v>102.08</v>
      </c>
      <c r="L265" s="1317">
        <v>101.46</v>
      </c>
      <c r="M265" s="1083">
        <v>101.71</v>
      </c>
      <c r="N265" s="1084">
        <v>57.1</v>
      </c>
      <c r="O265" s="1324">
        <v>38.9</v>
      </c>
      <c r="P265" s="1087">
        <v>33.299999999999997</v>
      </c>
      <c r="Q265" s="1318">
        <v>299.50000000000017</v>
      </c>
      <c r="R265" s="1318">
        <v>66.100000000000307</v>
      </c>
      <c r="S265" s="1318">
        <v>-1011.1000000000012</v>
      </c>
      <c r="T265" s="1319">
        <v>29.950000000000017</v>
      </c>
      <c r="U265" s="1319">
        <v>6.6100000000000305</v>
      </c>
      <c r="V265" s="1409">
        <v>-101.11000000000011</v>
      </c>
      <c r="W265" s="1320">
        <v>63.6</v>
      </c>
      <c r="X265" s="1320">
        <v>70</v>
      </c>
      <c r="Y265" s="1320">
        <v>55.6</v>
      </c>
      <c r="Z265" s="1320">
        <v>106.2</v>
      </c>
      <c r="AA265" s="1320">
        <v>102.9</v>
      </c>
      <c r="AB265" s="1320">
        <v>101.2</v>
      </c>
      <c r="AD265" s="1306">
        <v>50</v>
      </c>
      <c r="AH265" s="1306">
        <v>11</v>
      </c>
    </row>
    <row r="266" spans="1:34">
      <c r="C266" s="1306">
        <v>12</v>
      </c>
      <c r="E266" s="1317">
        <v>115.1</v>
      </c>
      <c r="F266" s="1317">
        <v>115.36</v>
      </c>
      <c r="G266" s="1317">
        <v>115.63</v>
      </c>
      <c r="H266" s="1410">
        <v>109.97</v>
      </c>
      <c r="I266" s="1410">
        <v>109.3</v>
      </c>
      <c r="J266" s="1410">
        <v>109.79</v>
      </c>
      <c r="K266" s="1317">
        <v>101.72</v>
      </c>
      <c r="L266" s="1317">
        <v>101.75</v>
      </c>
      <c r="M266" s="1083">
        <v>101.42</v>
      </c>
      <c r="N266" s="1084">
        <v>57.1</v>
      </c>
      <c r="O266" s="1324">
        <v>77.8</v>
      </c>
      <c r="P266" s="1087">
        <v>55.6</v>
      </c>
      <c r="Q266" s="1318">
        <v>306.60000000000019</v>
      </c>
      <c r="R266" s="1318">
        <v>93.900000000000304</v>
      </c>
      <c r="S266" s="1318">
        <v>-1005.5000000000011</v>
      </c>
      <c r="T266" s="1319">
        <v>30.660000000000018</v>
      </c>
      <c r="U266" s="1319">
        <v>9.3900000000000308</v>
      </c>
      <c r="V266" s="1409">
        <v>-100.55000000000011</v>
      </c>
      <c r="W266" s="1320">
        <v>77.3</v>
      </c>
      <c r="X266" s="1320">
        <v>90</v>
      </c>
      <c r="Y266" s="1320">
        <v>55.6</v>
      </c>
      <c r="Z266" s="1320">
        <v>106.2</v>
      </c>
      <c r="AA266" s="1320">
        <v>103.5</v>
      </c>
      <c r="AB266" s="1320">
        <v>101.7</v>
      </c>
      <c r="AD266" s="1306">
        <v>50</v>
      </c>
      <c r="AH266" s="1306">
        <v>12</v>
      </c>
    </row>
    <row r="267" spans="1:34" ht="27">
      <c r="A267" s="1306">
        <v>2006</v>
      </c>
      <c r="B267" s="1307" t="s">
        <v>2</v>
      </c>
      <c r="C267" s="1306">
        <v>1</v>
      </c>
      <c r="E267" s="1317">
        <v>125.25</v>
      </c>
      <c r="F267" s="1317">
        <v>119.48</v>
      </c>
      <c r="G267" s="1317">
        <v>116.73</v>
      </c>
      <c r="H267" s="1410">
        <v>113.66</v>
      </c>
      <c r="I267" s="1410">
        <v>111.19</v>
      </c>
      <c r="J267" s="1410">
        <v>110.18</v>
      </c>
      <c r="K267" s="1317">
        <v>100.81</v>
      </c>
      <c r="L267" s="1317">
        <v>101.54</v>
      </c>
      <c r="M267" s="1083">
        <v>101.34</v>
      </c>
      <c r="N267" s="1084">
        <v>100</v>
      </c>
      <c r="O267" s="1324">
        <v>77.8</v>
      </c>
      <c r="P267" s="1087">
        <v>33.299999999999997</v>
      </c>
      <c r="Q267" s="1318">
        <v>356.60000000000019</v>
      </c>
      <c r="R267" s="1318">
        <v>121.7000000000003</v>
      </c>
      <c r="S267" s="1318">
        <v>-1022.2000000000012</v>
      </c>
      <c r="T267" s="1319">
        <v>35.660000000000018</v>
      </c>
      <c r="U267" s="1319">
        <v>12.17000000000003</v>
      </c>
      <c r="V267" s="1409">
        <v>-102.22000000000011</v>
      </c>
      <c r="W267" s="1320">
        <v>54.5</v>
      </c>
      <c r="X267" s="1320">
        <v>100</v>
      </c>
      <c r="Y267" s="1320">
        <v>66.7</v>
      </c>
      <c r="Z267" s="1320">
        <v>106.7</v>
      </c>
      <c r="AA267" s="1320">
        <v>103.9</v>
      </c>
      <c r="AB267" s="1320">
        <v>101.5</v>
      </c>
      <c r="AD267" s="1306">
        <v>50</v>
      </c>
      <c r="AF267" s="1321" t="s">
        <v>834</v>
      </c>
      <c r="AH267" s="1306">
        <v>1</v>
      </c>
    </row>
    <row r="268" spans="1:34">
      <c r="C268" s="1306">
        <v>2</v>
      </c>
      <c r="E268" s="1317">
        <v>125.55</v>
      </c>
      <c r="F268" s="1317">
        <v>121.97</v>
      </c>
      <c r="G268" s="1317">
        <v>118.04</v>
      </c>
      <c r="H268" s="1410">
        <v>115.23</v>
      </c>
      <c r="I268" s="1410">
        <v>112.95</v>
      </c>
      <c r="J268" s="1410">
        <v>111.36</v>
      </c>
      <c r="K268" s="1317">
        <v>102.28</v>
      </c>
      <c r="L268" s="1317">
        <v>101.6</v>
      </c>
      <c r="M268" s="1083">
        <v>101.74</v>
      </c>
      <c r="N268" s="1084">
        <v>85.7</v>
      </c>
      <c r="O268" s="1324">
        <v>88.9</v>
      </c>
      <c r="P268" s="1087">
        <v>44.4</v>
      </c>
      <c r="Q268" s="1318">
        <v>392.30000000000018</v>
      </c>
      <c r="R268" s="1318">
        <v>160.60000000000031</v>
      </c>
      <c r="S268" s="1318">
        <v>-1027.8000000000011</v>
      </c>
      <c r="T268" s="1319">
        <v>39.230000000000018</v>
      </c>
      <c r="U268" s="1319">
        <v>16.060000000000031</v>
      </c>
      <c r="V268" s="1409">
        <v>-102.78000000000011</v>
      </c>
      <c r="W268" s="1320">
        <v>72.7</v>
      </c>
      <c r="X268" s="1320">
        <v>90</v>
      </c>
      <c r="Y268" s="1320">
        <v>72.2</v>
      </c>
      <c r="Z268" s="1320">
        <v>107.5</v>
      </c>
      <c r="AA268" s="1320">
        <v>104.5</v>
      </c>
      <c r="AB268" s="1320">
        <v>102.8</v>
      </c>
      <c r="AD268" s="1306">
        <v>50</v>
      </c>
      <c r="AH268" s="1306">
        <v>2</v>
      </c>
    </row>
    <row r="269" spans="1:34">
      <c r="C269" s="1306">
        <v>3</v>
      </c>
      <c r="E269" s="1317">
        <v>125.71</v>
      </c>
      <c r="F269" s="1317">
        <v>125.5</v>
      </c>
      <c r="G269" s="1317">
        <v>119.41</v>
      </c>
      <c r="H269" s="1410">
        <v>117.23</v>
      </c>
      <c r="I269" s="1410">
        <v>115.37</v>
      </c>
      <c r="J269" s="1410">
        <v>113.21</v>
      </c>
      <c r="K269" s="1317">
        <v>102.05</v>
      </c>
      <c r="L269" s="1317">
        <v>101.71</v>
      </c>
      <c r="M269" s="1083">
        <v>101.6</v>
      </c>
      <c r="N269" s="1084">
        <v>100</v>
      </c>
      <c r="O269" s="1324">
        <v>83.3</v>
      </c>
      <c r="P269" s="1087">
        <v>38.9</v>
      </c>
      <c r="Q269" s="1318">
        <v>442.30000000000018</v>
      </c>
      <c r="R269" s="1318">
        <v>193.90000000000032</v>
      </c>
      <c r="S269" s="1318">
        <v>-1038.900000000001</v>
      </c>
      <c r="T269" s="1319">
        <v>44.230000000000018</v>
      </c>
      <c r="U269" s="1319">
        <v>19.390000000000033</v>
      </c>
      <c r="V269" s="1409">
        <v>-103.8900000000001</v>
      </c>
      <c r="W269" s="1320">
        <v>63.6</v>
      </c>
      <c r="X269" s="1320">
        <v>70</v>
      </c>
      <c r="Y269" s="1320">
        <v>77.8</v>
      </c>
      <c r="Z269" s="1320">
        <v>105.7</v>
      </c>
      <c r="AA269" s="1320">
        <v>104.7</v>
      </c>
      <c r="AB269" s="1320">
        <v>102.8</v>
      </c>
      <c r="AD269" s="1306">
        <v>50</v>
      </c>
      <c r="AH269" s="1306">
        <v>3</v>
      </c>
    </row>
    <row r="270" spans="1:34">
      <c r="C270" s="1306">
        <v>4</v>
      </c>
      <c r="E270" s="1317">
        <v>126.32</v>
      </c>
      <c r="F270" s="1317">
        <v>125.86</v>
      </c>
      <c r="G270" s="1317">
        <v>121.27</v>
      </c>
      <c r="H270" s="1410">
        <v>116.44</v>
      </c>
      <c r="I270" s="1410">
        <v>116.3</v>
      </c>
      <c r="J270" s="1410">
        <v>114.51</v>
      </c>
      <c r="K270" s="1317">
        <v>105.69</v>
      </c>
      <c r="L270" s="1317">
        <v>103.34</v>
      </c>
      <c r="M270" s="1083">
        <v>102.3</v>
      </c>
      <c r="N270" s="1084">
        <v>71.400000000000006</v>
      </c>
      <c r="O270" s="1324">
        <v>88.9</v>
      </c>
      <c r="P270" s="1087">
        <v>77.8</v>
      </c>
      <c r="Q270" s="1318">
        <v>463.70000000000016</v>
      </c>
      <c r="R270" s="1318">
        <v>232.80000000000032</v>
      </c>
      <c r="S270" s="1318">
        <v>-1011.100000000001</v>
      </c>
      <c r="T270" s="1319">
        <v>46.370000000000019</v>
      </c>
      <c r="U270" s="1319">
        <v>23.280000000000033</v>
      </c>
      <c r="V270" s="1409">
        <v>-101.1100000000001</v>
      </c>
      <c r="W270" s="1320">
        <v>54.5</v>
      </c>
      <c r="X270" s="1320">
        <v>70</v>
      </c>
      <c r="Y270" s="1320">
        <v>83.3</v>
      </c>
      <c r="Z270" s="1320">
        <v>107.9</v>
      </c>
      <c r="AA270" s="1320">
        <v>105.2</v>
      </c>
      <c r="AB270" s="1320">
        <v>103.7</v>
      </c>
      <c r="AD270" s="1306">
        <v>50</v>
      </c>
      <c r="AH270" s="1306">
        <v>4</v>
      </c>
    </row>
    <row r="271" spans="1:34">
      <c r="C271" s="1306">
        <v>5</v>
      </c>
      <c r="E271" s="1317">
        <v>127.5</v>
      </c>
      <c r="F271" s="1317">
        <v>126.51</v>
      </c>
      <c r="G271" s="1317">
        <v>123.36</v>
      </c>
      <c r="H271" s="1410">
        <v>117.39</v>
      </c>
      <c r="I271" s="1410">
        <v>117.02</v>
      </c>
      <c r="J271" s="1410">
        <v>115.99</v>
      </c>
      <c r="K271" s="1317">
        <v>107.17</v>
      </c>
      <c r="L271" s="1317">
        <v>104.97</v>
      </c>
      <c r="M271" s="1083">
        <v>103.11</v>
      </c>
      <c r="N271" s="1084">
        <v>42.9</v>
      </c>
      <c r="O271" s="1324">
        <v>66.7</v>
      </c>
      <c r="P271" s="1087">
        <v>77.8</v>
      </c>
      <c r="Q271" s="1318">
        <v>456.60000000000014</v>
      </c>
      <c r="R271" s="1318">
        <v>249.50000000000034</v>
      </c>
      <c r="S271" s="1318">
        <v>-983.30000000000109</v>
      </c>
      <c r="T271" s="1319">
        <v>45.660000000000011</v>
      </c>
      <c r="U271" s="1319">
        <v>24.950000000000035</v>
      </c>
      <c r="V271" s="1409">
        <v>-98.330000000000112</v>
      </c>
      <c r="W271" s="1320">
        <v>54.5</v>
      </c>
      <c r="X271" s="1320">
        <v>60</v>
      </c>
      <c r="Y271" s="1320">
        <v>72.2</v>
      </c>
      <c r="Z271" s="1320">
        <v>107.5</v>
      </c>
      <c r="AA271" s="1320">
        <v>105.4</v>
      </c>
      <c r="AB271" s="1320">
        <v>104</v>
      </c>
      <c r="AD271" s="1306">
        <v>50</v>
      </c>
      <c r="AH271" s="1306">
        <v>5</v>
      </c>
    </row>
    <row r="272" spans="1:34">
      <c r="C272" s="1306">
        <v>6</v>
      </c>
      <c r="E272" s="1317">
        <v>127.67</v>
      </c>
      <c r="F272" s="1317">
        <v>127.16</v>
      </c>
      <c r="G272" s="1317">
        <v>124.73</v>
      </c>
      <c r="H272" s="1410">
        <v>119.2</v>
      </c>
      <c r="I272" s="1410">
        <v>117.68</v>
      </c>
      <c r="J272" s="1410">
        <v>117.1</v>
      </c>
      <c r="K272" s="1317">
        <v>109.37</v>
      </c>
      <c r="L272" s="1317">
        <v>107.41</v>
      </c>
      <c r="M272" s="1083">
        <v>104.16</v>
      </c>
      <c r="N272" s="1084">
        <v>50</v>
      </c>
      <c r="O272" s="1324">
        <v>77.8</v>
      </c>
      <c r="P272" s="1087">
        <v>88.9</v>
      </c>
      <c r="Q272" s="1318">
        <v>456.60000000000014</v>
      </c>
      <c r="R272" s="1318">
        <v>277.30000000000035</v>
      </c>
      <c r="S272" s="1318">
        <v>-944.40000000000111</v>
      </c>
      <c r="T272" s="1319">
        <v>45.660000000000011</v>
      </c>
      <c r="U272" s="1319">
        <v>27.730000000000036</v>
      </c>
      <c r="V272" s="1409">
        <v>-94.440000000000111</v>
      </c>
      <c r="W272" s="1320">
        <v>54.5</v>
      </c>
      <c r="X272" s="1320">
        <v>60</v>
      </c>
      <c r="Y272" s="1320">
        <v>88.9</v>
      </c>
      <c r="Z272" s="1320">
        <v>105.9</v>
      </c>
      <c r="AA272" s="1320">
        <v>105.7</v>
      </c>
      <c r="AB272" s="1320">
        <v>104.5</v>
      </c>
      <c r="AD272" s="1306">
        <v>50</v>
      </c>
      <c r="AH272" s="1306">
        <v>6</v>
      </c>
    </row>
    <row r="273" spans="1:40">
      <c r="C273" s="1306">
        <v>7</v>
      </c>
      <c r="E273" s="1317">
        <v>123.06</v>
      </c>
      <c r="F273" s="1317">
        <v>126.08</v>
      </c>
      <c r="G273" s="1317">
        <v>125.87</v>
      </c>
      <c r="H273" s="1410">
        <v>117.93</v>
      </c>
      <c r="I273" s="1410">
        <v>118.17</v>
      </c>
      <c r="J273" s="1410">
        <v>117.64</v>
      </c>
      <c r="K273" s="1317">
        <v>108.84</v>
      </c>
      <c r="L273" s="1317">
        <v>108.46</v>
      </c>
      <c r="M273" s="1083">
        <v>105.17</v>
      </c>
      <c r="N273" s="1084">
        <v>42.9</v>
      </c>
      <c r="O273" s="1324">
        <v>50</v>
      </c>
      <c r="P273" s="1087">
        <v>50</v>
      </c>
      <c r="Q273" s="1318">
        <v>449.50000000000011</v>
      </c>
      <c r="R273" s="1318">
        <v>277.30000000000035</v>
      </c>
      <c r="S273" s="1318">
        <v>-944.40000000000111</v>
      </c>
      <c r="T273" s="1319">
        <v>44.95000000000001</v>
      </c>
      <c r="U273" s="1319">
        <v>27.730000000000036</v>
      </c>
      <c r="V273" s="1409">
        <v>-94.440000000000111</v>
      </c>
      <c r="W273" s="1320">
        <v>36.4</v>
      </c>
      <c r="X273" s="1320">
        <v>70</v>
      </c>
      <c r="Y273" s="1320">
        <v>66.7</v>
      </c>
      <c r="Z273" s="1320">
        <v>105.2</v>
      </c>
      <c r="AA273" s="1320">
        <v>105.8</v>
      </c>
      <c r="AB273" s="1320">
        <v>105.3</v>
      </c>
      <c r="AD273" s="1306">
        <v>50</v>
      </c>
      <c r="AH273" s="1306">
        <v>7</v>
      </c>
    </row>
    <row r="274" spans="1:40">
      <c r="C274" s="1306">
        <v>8</v>
      </c>
      <c r="E274" s="1317">
        <v>123.9</v>
      </c>
      <c r="F274" s="1317">
        <v>124.88</v>
      </c>
      <c r="G274" s="1317">
        <v>125.67</v>
      </c>
      <c r="H274" s="1410">
        <v>120.23</v>
      </c>
      <c r="I274" s="1410">
        <v>119.12</v>
      </c>
      <c r="J274" s="1410">
        <v>118.24</v>
      </c>
      <c r="K274" s="1317">
        <v>111.94</v>
      </c>
      <c r="L274" s="1317">
        <v>110.05</v>
      </c>
      <c r="M274" s="1083">
        <v>106.76</v>
      </c>
      <c r="N274" s="1084">
        <v>28.6</v>
      </c>
      <c r="O274" s="1324">
        <v>66.7</v>
      </c>
      <c r="P274" s="1087">
        <v>88.9</v>
      </c>
      <c r="Q274" s="1318">
        <v>428.10000000000014</v>
      </c>
      <c r="R274" s="1318">
        <v>294.00000000000034</v>
      </c>
      <c r="S274" s="1318">
        <v>-905.50000000000114</v>
      </c>
      <c r="T274" s="1319">
        <v>42.810000000000016</v>
      </c>
      <c r="U274" s="1319">
        <v>29.400000000000034</v>
      </c>
      <c r="V274" s="1409">
        <v>-90.550000000000111</v>
      </c>
      <c r="W274" s="1320">
        <v>36.4</v>
      </c>
      <c r="X274" s="1320">
        <v>65</v>
      </c>
      <c r="Y274" s="1320">
        <v>55.6</v>
      </c>
      <c r="Z274" s="1320">
        <v>106.7</v>
      </c>
      <c r="AA274" s="1320">
        <v>106.2</v>
      </c>
      <c r="AB274" s="1320">
        <v>105.1</v>
      </c>
      <c r="AD274" s="1306">
        <v>50</v>
      </c>
      <c r="AH274" s="1306">
        <v>8</v>
      </c>
    </row>
    <row r="275" spans="1:40">
      <c r="C275" s="1306">
        <v>9</v>
      </c>
      <c r="E275" s="1317">
        <v>125.97</v>
      </c>
      <c r="F275" s="1317">
        <v>124.31</v>
      </c>
      <c r="G275" s="1317">
        <v>125.73</v>
      </c>
      <c r="H275" s="1410">
        <v>118.66</v>
      </c>
      <c r="I275" s="1410">
        <v>118.94</v>
      </c>
      <c r="J275" s="1410">
        <v>118.68</v>
      </c>
      <c r="K275" s="1317">
        <v>113.25</v>
      </c>
      <c r="L275" s="1317">
        <v>111.34</v>
      </c>
      <c r="M275" s="1083">
        <v>108.33</v>
      </c>
      <c r="N275" s="1084">
        <v>50</v>
      </c>
      <c r="O275" s="1324">
        <v>44.4</v>
      </c>
      <c r="P275" s="1087">
        <v>55.6</v>
      </c>
      <c r="Q275" s="1318">
        <v>428.10000000000014</v>
      </c>
      <c r="R275" s="1318">
        <v>288.40000000000032</v>
      </c>
      <c r="S275" s="1318">
        <v>-899.90000000000111</v>
      </c>
      <c r="T275" s="1319">
        <v>42.810000000000016</v>
      </c>
      <c r="U275" s="1319">
        <v>28.840000000000032</v>
      </c>
      <c r="V275" s="1409">
        <v>-89.990000000000109</v>
      </c>
      <c r="W275" s="1320">
        <v>54.5</v>
      </c>
      <c r="X275" s="1320">
        <v>70</v>
      </c>
      <c r="Y275" s="1320">
        <v>61.1</v>
      </c>
      <c r="Z275" s="1320">
        <v>105.6</v>
      </c>
      <c r="AA275" s="1320">
        <v>106</v>
      </c>
      <c r="AB275" s="1320">
        <v>105.2</v>
      </c>
      <c r="AD275" s="1306">
        <v>50</v>
      </c>
      <c r="AH275" s="1306">
        <v>9</v>
      </c>
    </row>
    <row r="276" spans="1:40">
      <c r="C276" s="1306">
        <v>10</v>
      </c>
      <c r="E276" s="1317">
        <v>122</v>
      </c>
      <c r="F276" s="1317">
        <v>123.96</v>
      </c>
      <c r="G276" s="1317">
        <v>125.2</v>
      </c>
      <c r="H276" s="1410">
        <v>117.82</v>
      </c>
      <c r="I276" s="1410">
        <v>118.9</v>
      </c>
      <c r="J276" s="1410">
        <v>118.77</v>
      </c>
      <c r="K276" s="1317">
        <v>113.78</v>
      </c>
      <c r="L276" s="1317">
        <v>112.99</v>
      </c>
      <c r="M276" s="1083">
        <v>110.01</v>
      </c>
      <c r="N276" s="1084">
        <v>42.9</v>
      </c>
      <c r="O276" s="1324">
        <v>55.6</v>
      </c>
      <c r="P276" s="1087">
        <v>66.7</v>
      </c>
      <c r="Q276" s="1318">
        <v>421.00000000000011</v>
      </c>
      <c r="R276" s="1318">
        <v>294.00000000000034</v>
      </c>
      <c r="S276" s="1318">
        <v>-883.20000000000107</v>
      </c>
      <c r="T276" s="1319">
        <v>42.100000000000009</v>
      </c>
      <c r="U276" s="1319">
        <v>29.400000000000034</v>
      </c>
      <c r="V276" s="1409">
        <v>-88.320000000000107</v>
      </c>
      <c r="W276" s="1320">
        <v>59.1</v>
      </c>
      <c r="X276" s="1320">
        <v>75</v>
      </c>
      <c r="Y276" s="1320">
        <v>55.6</v>
      </c>
      <c r="Z276" s="1320">
        <v>105.8</v>
      </c>
      <c r="AA276" s="1320">
        <v>106.3</v>
      </c>
      <c r="AB276" s="1320">
        <v>105.9</v>
      </c>
      <c r="AD276" s="1306">
        <v>50</v>
      </c>
      <c r="AH276" s="1306">
        <v>10</v>
      </c>
    </row>
    <row r="277" spans="1:40">
      <c r="C277" s="1306">
        <v>11</v>
      </c>
      <c r="E277" s="1317">
        <v>122.79</v>
      </c>
      <c r="F277" s="1317">
        <v>123.59</v>
      </c>
      <c r="G277" s="1317">
        <v>124.7</v>
      </c>
      <c r="H277" s="1410">
        <v>118.47</v>
      </c>
      <c r="I277" s="1410">
        <v>118.32</v>
      </c>
      <c r="J277" s="1410">
        <v>118.62</v>
      </c>
      <c r="K277" s="1317">
        <v>113.01</v>
      </c>
      <c r="L277" s="1317">
        <v>113.35</v>
      </c>
      <c r="M277" s="1083">
        <v>111.05</v>
      </c>
      <c r="N277" s="1084">
        <v>42.9</v>
      </c>
      <c r="O277" s="1324">
        <v>27.8</v>
      </c>
      <c r="P277" s="1087">
        <v>50</v>
      </c>
      <c r="Q277" s="1318">
        <v>413.90000000000009</v>
      </c>
      <c r="R277" s="1318">
        <v>271.80000000000035</v>
      </c>
      <c r="S277" s="1318">
        <v>-883.20000000000107</v>
      </c>
      <c r="T277" s="1319">
        <v>41.390000000000008</v>
      </c>
      <c r="U277" s="1319">
        <v>27.180000000000035</v>
      </c>
      <c r="V277" s="1409">
        <v>-88.320000000000107</v>
      </c>
      <c r="W277" s="1320">
        <v>54.5</v>
      </c>
      <c r="X277" s="1320">
        <v>50</v>
      </c>
      <c r="Y277" s="1320">
        <v>77.8</v>
      </c>
      <c r="Z277" s="1320">
        <v>106.7</v>
      </c>
      <c r="AA277" s="1320">
        <v>106.4</v>
      </c>
      <c r="AB277" s="1320">
        <v>106.7</v>
      </c>
      <c r="AD277" s="1306">
        <v>50</v>
      </c>
      <c r="AH277" s="1306">
        <v>11</v>
      </c>
    </row>
    <row r="278" spans="1:40">
      <c r="C278" s="1306">
        <v>12</v>
      </c>
      <c r="E278" s="1317">
        <v>122.81</v>
      </c>
      <c r="F278" s="1317">
        <v>122.53</v>
      </c>
      <c r="G278" s="1317">
        <v>124.03</v>
      </c>
      <c r="H278" s="1410">
        <v>117.41</v>
      </c>
      <c r="I278" s="1410">
        <v>117.9</v>
      </c>
      <c r="J278" s="1410">
        <v>118.52</v>
      </c>
      <c r="K278" s="1317">
        <v>114.54</v>
      </c>
      <c r="L278" s="1317">
        <v>113.78</v>
      </c>
      <c r="M278" s="1083">
        <v>112.1</v>
      </c>
      <c r="N278" s="1084">
        <v>42.9</v>
      </c>
      <c r="O278" s="1324">
        <v>55.6</v>
      </c>
      <c r="P278" s="1087">
        <v>55.6</v>
      </c>
      <c r="Q278" s="1318">
        <v>406.80000000000007</v>
      </c>
      <c r="R278" s="1318">
        <v>277.40000000000038</v>
      </c>
      <c r="S278" s="1318">
        <v>-877.60000000000105</v>
      </c>
      <c r="T278" s="1319">
        <v>40.680000000000007</v>
      </c>
      <c r="U278" s="1319">
        <v>27.740000000000038</v>
      </c>
      <c r="V278" s="1409">
        <v>-87.760000000000105</v>
      </c>
      <c r="W278" s="1320">
        <v>54.5</v>
      </c>
      <c r="X278" s="1320">
        <v>65</v>
      </c>
      <c r="Y278" s="1320">
        <v>77.8</v>
      </c>
      <c r="Z278" s="1320">
        <v>106.3</v>
      </c>
      <c r="AA278" s="1320">
        <v>106.3</v>
      </c>
      <c r="AB278" s="1320">
        <v>107</v>
      </c>
      <c r="AD278" s="1306">
        <v>50</v>
      </c>
      <c r="AH278" s="1306">
        <v>12</v>
      </c>
    </row>
    <row r="279" spans="1:40" ht="26.25" customHeight="1">
      <c r="A279" s="1306">
        <v>2007</v>
      </c>
      <c r="B279" s="1307" t="s">
        <v>32</v>
      </c>
      <c r="C279" s="1306">
        <v>1</v>
      </c>
      <c r="E279" s="1317">
        <v>116.37</v>
      </c>
      <c r="F279" s="1317">
        <v>120.66</v>
      </c>
      <c r="G279" s="1317">
        <v>122.41</v>
      </c>
      <c r="H279" s="1410">
        <v>116.04</v>
      </c>
      <c r="I279" s="1410">
        <v>117.31</v>
      </c>
      <c r="J279" s="1410">
        <v>117.68</v>
      </c>
      <c r="K279" s="1317">
        <v>116.46</v>
      </c>
      <c r="L279" s="1317">
        <v>114.67</v>
      </c>
      <c r="M279" s="1083">
        <v>113.12</v>
      </c>
      <c r="N279" s="1084">
        <v>42.9</v>
      </c>
      <c r="O279" s="1324">
        <v>50</v>
      </c>
      <c r="P279" s="1087">
        <v>55.6</v>
      </c>
      <c r="Q279" s="1318">
        <v>399.70000000000005</v>
      </c>
      <c r="R279" s="1318">
        <v>277.40000000000038</v>
      </c>
      <c r="S279" s="1318">
        <v>-872.00000000000102</v>
      </c>
      <c r="T279" s="1319">
        <v>39.970000000000006</v>
      </c>
      <c r="U279" s="1319">
        <v>27.740000000000038</v>
      </c>
      <c r="V279" s="1409">
        <v>-87.200000000000102</v>
      </c>
      <c r="W279" s="1320">
        <v>81.8</v>
      </c>
      <c r="X279" s="1320">
        <v>50</v>
      </c>
      <c r="Y279" s="1320">
        <v>72.2</v>
      </c>
      <c r="Z279" s="1320">
        <v>106.4</v>
      </c>
      <c r="AA279" s="1320">
        <v>106.4</v>
      </c>
      <c r="AB279" s="1320">
        <v>107.5</v>
      </c>
      <c r="AD279" s="1306">
        <v>50</v>
      </c>
      <c r="AF279" s="1321" t="s">
        <v>835</v>
      </c>
      <c r="AH279" s="1306">
        <v>1</v>
      </c>
    </row>
    <row r="280" spans="1:40">
      <c r="C280" s="1306">
        <v>2</v>
      </c>
      <c r="E280" s="1317">
        <v>118.78</v>
      </c>
      <c r="F280" s="1317">
        <v>119.32</v>
      </c>
      <c r="G280" s="1317">
        <v>121.8</v>
      </c>
      <c r="H280" s="1410">
        <v>119.69</v>
      </c>
      <c r="I280" s="1410">
        <v>117.71</v>
      </c>
      <c r="J280" s="1410">
        <v>117.89</v>
      </c>
      <c r="K280" s="1317">
        <v>118.59</v>
      </c>
      <c r="L280" s="1317">
        <v>116.53</v>
      </c>
      <c r="M280" s="1083">
        <v>114.51</v>
      </c>
      <c r="N280" s="1084">
        <v>57.1</v>
      </c>
      <c r="O280" s="1324">
        <v>66.7</v>
      </c>
      <c r="P280" s="1087">
        <v>77.8</v>
      </c>
      <c r="Q280" s="1318">
        <v>406.80000000000007</v>
      </c>
      <c r="R280" s="1318">
        <v>294.10000000000036</v>
      </c>
      <c r="S280" s="1318">
        <v>-844.20000000000107</v>
      </c>
      <c r="T280" s="1319">
        <v>40.680000000000007</v>
      </c>
      <c r="U280" s="1319">
        <v>29.410000000000036</v>
      </c>
      <c r="V280" s="1409">
        <v>-84.420000000000101</v>
      </c>
      <c r="W280" s="1320">
        <v>50</v>
      </c>
      <c r="X280" s="1320">
        <v>50</v>
      </c>
      <c r="Y280" s="1320">
        <v>27.8</v>
      </c>
      <c r="Z280" s="1320">
        <v>107</v>
      </c>
      <c r="AA280" s="1320">
        <v>106.2</v>
      </c>
      <c r="AB280" s="1320">
        <v>106.9</v>
      </c>
      <c r="AD280" s="1306">
        <v>50</v>
      </c>
      <c r="AH280" s="1306">
        <v>2</v>
      </c>
    </row>
    <row r="281" spans="1:40">
      <c r="C281" s="1306">
        <v>3</v>
      </c>
      <c r="E281" s="1317">
        <v>117.5</v>
      </c>
      <c r="F281" s="1317">
        <v>117.55</v>
      </c>
      <c r="G281" s="1317">
        <v>120.89</v>
      </c>
      <c r="H281" s="1410">
        <v>116.66</v>
      </c>
      <c r="I281" s="1410">
        <v>117.46</v>
      </c>
      <c r="J281" s="1410">
        <v>117.65</v>
      </c>
      <c r="K281" s="1317">
        <v>117.81</v>
      </c>
      <c r="L281" s="1317">
        <v>117.62</v>
      </c>
      <c r="M281" s="1083">
        <v>115.35</v>
      </c>
      <c r="N281" s="1084">
        <v>42.9</v>
      </c>
      <c r="O281" s="1324">
        <v>66.7</v>
      </c>
      <c r="P281" s="1087">
        <v>61.1</v>
      </c>
      <c r="Q281" s="1318">
        <v>399.70000000000005</v>
      </c>
      <c r="R281" s="1318">
        <v>310.80000000000035</v>
      </c>
      <c r="S281" s="1318">
        <v>-833.10000000000105</v>
      </c>
      <c r="T281" s="1319">
        <v>39.970000000000006</v>
      </c>
      <c r="U281" s="1319">
        <v>31.080000000000034</v>
      </c>
      <c r="V281" s="1409">
        <v>-83.310000000000102</v>
      </c>
      <c r="W281" s="1320">
        <v>45.5</v>
      </c>
      <c r="X281" s="1320">
        <v>30</v>
      </c>
      <c r="Y281" s="1320">
        <v>44.4</v>
      </c>
      <c r="Z281" s="1320">
        <v>106.3</v>
      </c>
      <c r="AA281" s="1320">
        <v>105.8</v>
      </c>
      <c r="AB281" s="1320">
        <v>106.9</v>
      </c>
      <c r="AD281" s="1306">
        <v>50</v>
      </c>
      <c r="AH281" s="1306">
        <v>3</v>
      </c>
      <c r="AJ281" s="1316"/>
      <c r="AK281" s="1316"/>
      <c r="AL281" s="1316"/>
    </row>
    <row r="282" spans="1:40">
      <c r="C282" s="1306">
        <v>4</v>
      </c>
      <c r="E282" s="1317">
        <v>113.69</v>
      </c>
      <c r="F282" s="1317">
        <v>116.66</v>
      </c>
      <c r="G282" s="1317">
        <v>119.13</v>
      </c>
      <c r="H282" s="1410">
        <v>117.16</v>
      </c>
      <c r="I282" s="1410">
        <v>117.84</v>
      </c>
      <c r="J282" s="1410">
        <v>117.39</v>
      </c>
      <c r="K282" s="1317">
        <v>122.58</v>
      </c>
      <c r="L282" s="1317">
        <v>119.66</v>
      </c>
      <c r="M282" s="1083">
        <v>116.68</v>
      </c>
      <c r="N282" s="1084">
        <v>57.1</v>
      </c>
      <c r="O282" s="1324">
        <v>77.8</v>
      </c>
      <c r="P282" s="1087">
        <v>88.9</v>
      </c>
      <c r="Q282" s="1318">
        <v>406.80000000000007</v>
      </c>
      <c r="R282" s="1318">
        <v>338.60000000000036</v>
      </c>
      <c r="S282" s="1318">
        <v>-794.20000000000107</v>
      </c>
      <c r="T282" s="1319">
        <v>40.680000000000007</v>
      </c>
      <c r="U282" s="1319">
        <v>33.860000000000035</v>
      </c>
      <c r="V282" s="1409">
        <v>-79.420000000000101</v>
      </c>
      <c r="W282" s="1320">
        <v>45.5</v>
      </c>
      <c r="X282" s="1320">
        <v>50</v>
      </c>
      <c r="Y282" s="1320">
        <v>44.4</v>
      </c>
      <c r="Z282" s="1320">
        <v>106.7</v>
      </c>
      <c r="AA282" s="1320">
        <v>106.5</v>
      </c>
      <c r="AB282" s="1320">
        <v>107.7</v>
      </c>
      <c r="AD282" s="1306">
        <v>50</v>
      </c>
      <c r="AH282" s="1306">
        <v>4</v>
      </c>
      <c r="AI282" s="1316"/>
      <c r="AJ282" s="1316"/>
      <c r="AK282" s="1316"/>
      <c r="AL282" s="1316"/>
    </row>
    <row r="283" spans="1:40">
      <c r="C283" s="1306">
        <v>5</v>
      </c>
      <c r="E283" s="1317">
        <v>116.49</v>
      </c>
      <c r="F283" s="1317">
        <v>115.89</v>
      </c>
      <c r="G283" s="1317">
        <v>118.35</v>
      </c>
      <c r="H283" s="1410">
        <v>117.56</v>
      </c>
      <c r="I283" s="1410">
        <v>117.13</v>
      </c>
      <c r="J283" s="1410">
        <v>117.42</v>
      </c>
      <c r="K283" s="1317">
        <v>125.86</v>
      </c>
      <c r="L283" s="1317">
        <v>122.08</v>
      </c>
      <c r="M283" s="1083">
        <v>118.41</v>
      </c>
      <c r="N283" s="1084">
        <v>42.9</v>
      </c>
      <c r="O283" s="1324">
        <v>55.6</v>
      </c>
      <c r="P283" s="1087">
        <v>77.8</v>
      </c>
      <c r="Q283" s="1318">
        <v>399.70000000000005</v>
      </c>
      <c r="R283" s="1318">
        <v>344.20000000000039</v>
      </c>
      <c r="S283" s="1318">
        <v>-766.40000000000111</v>
      </c>
      <c r="T283" s="1319">
        <v>39.970000000000006</v>
      </c>
      <c r="U283" s="1319">
        <v>34.420000000000037</v>
      </c>
      <c r="V283" s="1409">
        <v>-76.640000000000114</v>
      </c>
      <c r="W283" s="1320">
        <v>36.4</v>
      </c>
      <c r="X283" s="1320">
        <v>80</v>
      </c>
      <c r="Y283" s="1320">
        <v>77.8</v>
      </c>
      <c r="Z283" s="1320">
        <v>106.2</v>
      </c>
      <c r="AA283" s="1320">
        <v>107.3</v>
      </c>
      <c r="AB283" s="1320">
        <v>107.9</v>
      </c>
      <c r="AD283" s="1306">
        <v>50</v>
      </c>
      <c r="AH283" s="1306">
        <v>5</v>
      </c>
      <c r="AI283" s="1316"/>
      <c r="AJ283" s="1316"/>
      <c r="AK283" s="1316"/>
      <c r="AL283" s="1316"/>
    </row>
    <row r="284" spans="1:40">
      <c r="C284" s="1306">
        <v>6</v>
      </c>
      <c r="E284" s="1317">
        <v>108.39</v>
      </c>
      <c r="F284" s="1317">
        <v>112.86</v>
      </c>
      <c r="G284" s="1317">
        <v>116.29</v>
      </c>
      <c r="H284" s="1410">
        <v>113.47</v>
      </c>
      <c r="I284" s="1410">
        <v>116.06</v>
      </c>
      <c r="J284" s="1410">
        <v>116.91</v>
      </c>
      <c r="K284" s="1317">
        <v>121.57</v>
      </c>
      <c r="L284" s="1317">
        <v>123.34</v>
      </c>
      <c r="M284" s="1083">
        <v>119.63</v>
      </c>
      <c r="N284" s="1084">
        <v>14.3</v>
      </c>
      <c r="O284" s="1324">
        <v>55.6</v>
      </c>
      <c r="P284" s="1087">
        <v>55.6</v>
      </c>
      <c r="Q284" s="1318">
        <v>364.00000000000006</v>
      </c>
      <c r="R284" s="1318">
        <v>349.80000000000041</v>
      </c>
      <c r="S284" s="1318">
        <v>-760.80000000000109</v>
      </c>
      <c r="T284" s="1319">
        <v>36.400000000000006</v>
      </c>
      <c r="U284" s="1319">
        <v>34.98000000000004</v>
      </c>
      <c r="V284" s="1409">
        <v>-76.080000000000112</v>
      </c>
      <c r="W284" s="1320">
        <v>45.5</v>
      </c>
      <c r="X284" s="1320">
        <v>85</v>
      </c>
      <c r="Y284" s="1320">
        <v>77.8</v>
      </c>
      <c r="Z284" s="1320">
        <v>105.6</v>
      </c>
      <c r="AA284" s="1320">
        <v>106.8</v>
      </c>
      <c r="AB284" s="1320">
        <v>108.1</v>
      </c>
      <c r="AD284" s="1306">
        <v>50</v>
      </c>
      <c r="AH284" s="1306">
        <v>6</v>
      </c>
      <c r="AJ284" s="1316"/>
      <c r="AK284" s="1316"/>
      <c r="AL284" s="1316"/>
    </row>
    <row r="285" spans="1:40">
      <c r="C285" s="1306">
        <v>7</v>
      </c>
      <c r="D285" s="1306" t="s">
        <v>27</v>
      </c>
      <c r="E285" s="1317">
        <v>111.61</v>
      </c>
      <c r="F285" s="1317">
        <v>112.16</v>
      </c>
      <c r="G285" s="1317">
        <v>114.69</v>
      </c>
      <c r="H285" s="1410">
        <v>113.94</v>
      </c>
      <c r="I285" s="1410">
        <v>114.99</v>
      </c>
      <c r="J285" s="1410">
        <v>115.76</v>
      </c>
      <c r="K285" s="1317">
        <v>127.86</v>
      </c>
      <c r="L285" s="1317">
        <v>125.1</v>
      </c>
      <c r="M285" s="1083">
        <v>121.53</v>
      </c>
      <c r="N285" s="1084">
        <v>28.6</v>
      </c>
      <c r="O285" s="1324">
        <v>44.4</v>
      </c>
      <c r="P285" s="1087">
        <v>66.7</v>
      </c>
      <c r="Q285" s="1318">
        <v>342.60000000000008</v>
      </c>
      <c r="R285" s="1318">
        <v>344.20000000000039</v>
      </c>
      <c r="S285" s="1318">
        <v>-744.10000000000105</v>
      </c>
      <c r="T285" s="1319">
        <v>34.260000000000005</v>
      </c>
      <c r="U285" s="1319">
        <v>34.420000000000037</v>
      </c>
      <c r="V285" s="1409">
        <v>-74.41000000000011</v>
      </c>
      <c r="W285" s="1320">
        <v>45.5</v>
      </c>
      <c r="X285" s="1320">
        <v>50</v>
      </c>
      <c r="Y285" s="1320">
        <v>83.3</v>
      </c>
      <c r="Z285" s="1320">
        <v>105.5</v>
      </c>
      <c r="AA285" s="1320">
        <v>106</v>
      </c>
      <c r="AB285" s="1320">
        <v>108.6</v>
      </c>
      <c r="AD285" s="1306">
        <v>50</v>
      </c>
      <c r="AH285" s="1306">
        <v>7</v>
      </c>
      <c r="AI285" s="1308" t="s">
        <v>812</v>
      </c>
      <c r="AJ285" s="1316"/>
      <c r="AK285" s="1316"/>
      <c r="AL285" s="1316"/>
    </row>
    <row r="286" spans="1:40">
      <c r="C286" s="1306">
        <v>8</v>
      </c>
      <c r="E286" s="1317">
        <v>108.61</v>
      </c>
      <c r="F286" s="1317">
        <v>109.54</v>
      </c>
      <c r="G286" s="1317">
        <v>113.58</v>
      </c>
      <c r="H286" s="1410">
        <v>114.05</v>
      </c>
      <c r="I286" s="1410">
        <v>113.82</v>
      </c>
      <c r="J286" s="1410">
        <v>115.24</v>
      </c>
      <c r="K286" s="1317">
        <v>126.91</v>
      </c>
      <c r="L286" s="1317">
        <v>125.45</v>
      </c>
      <c r="M286" s="1083">
        <v>123.03</v>
      </c>
      <c r="N286" s="1084">
        <v>28.6</v>
      </c>
      <c r="O286" s="1324">
        <v>50</v>
      </c>
      <c r="P286" s="1087">
        <v>33.299999999999997</v>
      </c>
      <c r="Q286" s="1318">
        <v>321.2000000000001</v>
      </c>
      <c r="R286" s="1318">
        <v>344.20000000000039</v>
      </c>
      <c r="S286" s="1318">
        <v>-760.80000000000109</v>
      </c>
      <c r="T286" s="1319">
        <v>32.120000000000012</v>
      </c>
      <c r="U286" s="1319">
        <v>34.420000000000037</v>
      </c>
      <c r="V286" s="1409">
        <v>-76.080000000000112</v>
      </c>
      <c r="W286" s="1320">
        <v>22.7</v>
      </c>
      <c r="X286" s="1320">
        <v>50</v>
      </c>
      <c r="Y286" s="1320">
        <v>72.2</v>
      </c>
      <c r="Z286" s="1320">
        <v>103.6</v>
      </c>
      <c r="AA286" s="1320">
        <v>107.4</v>
      </c>
      <c r="AB286" s="1320">
        <v>108.7</v>
      </c>
      <c r="AD286" s="1306">
        <v>50</v>
      </c>
      <c r="AH286" s="1306">
        <v>8</v>
      </c>
      <c r="AI286" s="1316"/>
      <c r="AJ286" s="1316">
        <v>99.5</v>
      </c>
      <c r="AK286" s="1316">
        <v>159.5</v>
      </c>
      <c r="AL286" s="1316">
        <v>219.5</v>
      </c>
      <c r="AM286" s="1306">
        <v>139.5</v>
      </c>
      <c r="AN286" s="1306">
        <v>29.5</v>
      </c>
    </row>
    <row r="287" spans="1:40">
      <c r="C287" s="1306">
        <v>9</v>
      </c>
      <c r="E287" s="1317">
        <v>106.25</v>
      </c>
      <c r="F287" s="1317">
        <v>108.82</v>
      </c>
      <c r="G287" s="1317">
        <v>111.79</v>
      </c>
      <c r="H287" s="1410">
        <v>110.39</v>
      </c>
      <c r="I287" s="1410">
        <v>112.79</v>
      </c>
      <c r="J287" s="1410">
        <v>113.88</v>
      </c>
      <c r="K287" s="1317">
        <v>124.73</v>
      </c>
      <c r="L287" s="1317">
        <v>126.5</v>
      </c>
      <c r="M287" s="1083">
        <v>123.9</v>
      </c>
      <c r="N287" s="1084">
        <v>42.9</v>
      </c>
      <c r="O287" s="1324">
        <v>66.7</v>
      </c>
      <c r="P287" s="1087">
        <v>55.6</v>
      </c>
      <c r="Q287" s="1318">
        <v>314.10000000000008</v>
      </c>
      <c r="R287" s="1318">
        <v>360.90000000000038</v>
      </c>
      <c r="S287" s="1318">
        <v>-755.20000000000107</v>
      </c>
      <c r="T287" s="1319">
        <v>31.410000000000007</v>
      </c>
      <c r="U287" s="1319">
        <v>36.090000000000039</v>
      </c>
      <c r="V287" s="1409">
        <v>-75.52000000000011</v>
      </c>
      <c r="W287" s="1320">
        <v>18.2</v>
      </c>
      <c r="X287" s="1320">
        <v>50</v>
      </c>
      <c r="Y287" s="1320">
        <v>50</v>
      </c>
      <c r="Z287" s="1320">
        <v>102.6</v>
      </c>
      <c r="AA287" s="1320">
        <v>105.7</v>
      </c>
      <c r="AB287" s="1320">
        <v>108.6</v>
      </c>
      <c r="AD287" s="1306">
        <v>50</v>
      </c>
      <c r="AH287" s="1306">
        <v>9</v>
      </c>
      <c r="AI287" s="1316"/>
      <c r="AJ287" s="1316">
        <v>99.5</v>
      </c>
      <c r="AK287" s="1316">
        <v>159.5</v>
      </c>
      <c r="AL287" s="1316">
        <v>219.5</v>
      </c>
      <c r="AM287" s="1306">
        <v>139.5</v>
      </c>
      <c r="AN287" s="1306">
        <v>29.5</v>
      </c>
    </row>
    <row r="288" spans="1:40">
      <c r="C288" s="1306">
        <v>10</v>
      </c>
      <c r="E288" s="1317">
        <v>110.9</v>
      </c>
      <c r="F288" s="1317">
        <v>108.59</v>
      </c>
      <c r="G288" s="1317">
        <v>110.85</v>
      </c>
      <c r="H288" s="1410">
        <v>111.68</v>
      </c>
      <c r="I288" s="1410">
        <v>112.04</v>
      </c>
      <c r="J288" s="1410">
        <v>112.71</v>
      </c>
      <c r="K288" s="1317">
        <v>125.79</v>
      </c>
      <c r="L288" s="1317">
        <v>125.81</v>
      </c>
      <c r="M288" s="1083">
        <v>125.04</v>
      </c>
      <c r="N288" s="1084">
        <v>42.9</v>
      </c>
      <c r="O288" s="1324">
        <v>44.4</v>
      </c>
      <c r="P288" s="1087">
        <v>33.299999999999997</v>
      </c>
      <c r="Q288" s="1318">
        <v>307.00000000000006</v>
      </c>
      <c r="R288" s="1318">
        <v>355.30000000000035</v>
      </c>
      <c r="S288" s="1318">
        <v>-771.90000000000111</v>
      </c>
      <c r="T288" s="1319">
        <v>30.700000000000006</v>
      </c>
      <c r="U288" s="1319">
        <v>35.530000000000037</v>
      </c>
      <c r="V288" s="1409">
        <v>-77.190000000000111</v>
      </c>
      <c r="W288" s="1320">
        <v>27.3</v>
      </c>
      <c r="X288" s="1320">
        <v>70</v>
      </c>
      <c r="Y288" s="1320">
        <v>66.7</v>
      </c>
      <c r="Z288" s="1320">
        <v>104.3</v>
      </c>
      <c r="AA288" s="1320">
        <v>106.9</v>
      </c>
      <c r="AB288" s="1320">
        <v>109</v>
      </c>
      <c r="AD288" s="1306">
        <v>50</v>
      </c>
      <c r="AH288" s="1306">
        <v>10</v>
      </c>
      <c r="AI288" s="1316"/>
      <c r="AJ288" s="1316">
        <v>99.5</v>
      </c>
      <c r="AK288" s="1316">
        <v>159.5</v>
      </c>
      <c r="AL288" s="1316">
        <v>219.5</v>
      </c>
      <c r="AM288" s="1306">
        <v>139.5</v>
      </c>
      <c r="AN288" s="1306">
        <v>29.5</v>
      </c>
    </row>
    <row r="289" spans="1:40">
      <c r="C289" s="1306">
        <v>11</v>
      </c>
      <c r="E289" s="1317">
        <v>108.1</v>
      </c>
      <c r="F289" s="1317">
        <v>108.42</v>
      </c>
      <c r="G289" s="1317">
        <v>110.05</v>
      </c>
      <c r="H289" s="1410">
        <v>112.86</v>
      </c>
      <c r="I289" s="1410">
        <v>111.64</v>
      </c>
      <c r="J289" s="1410">
        <v>112.58</v>
      </c>
      <c r="K289" s="1317">
        <v>123.78</v>
      </c>
      <c r="L289" s="1317">
        <v>124.77</v>
      </c>
      <c r="M289" s="1083">
        <v>125.21</v>
      </c>
      <c r="N289" s="1084">
        <v>42.9</v>
      </c>
      <c r="O289" s="1324">
        <v>55.6</v>
      </c>
      <c r="P289" s="1087">
        <v>33.299999999999997</v>
      </c>
      <c r="Q289" s="1318">
        <v>299.90000000000003</v>
      </c>
      <c r="R289" s="1318">
        <v>360.90000000000038</v>
      </c>
      <c r="S289" s="1318">
        <v>-788.60000000000116</v>
      </c>
      <c r="T289" s="1319">
        <v>29.990000000000002</v>
      </c>
      <c r="U289" s="1319">
        <v>36.090000000000039</v>
      </c>
      <c r="V289" s="1409">
        <v>-78.860000000000113</v>
      </c>
      <c r="W289" s="1320">
        <v>45.5</v>
      </c>
      <c r="X289" s="1320">
        <v>50</v>
      </c>
      <c r="Y289" s="1320">
        <v>66.7</v>
      </c>
      <c r="Z289" s="1320">
        <v>102.5</v>
      </c>
      <c r="AA289" s="1320">
        <v>106.1</v>
      </c>
      <c r="AB289" s="1320">
        <v>110.5</v>
      </c>
      <c r="AD289" s="1306">
        <v>50</v>
      </c>
      <c r="AH289" s="1306">
        <v>11</v>
      </c>
      <c r="AI289" s="1316"/>
      <c r="AJ289" s="1316">
        <v>99.5</v>
      </c>
      <c r="AK289" s="1316">
        <v>159.5</v>
      </c>
      <c r="AL289" s="1316">
        <v>219.5</v>
      </c>
      <c r="AM289" s="1306">
        <v>139.5</v>
      </c>
      <c r="AN289" s="1306">
        <v>29.5</v>
      </c>
    </row>
    <row r="290" spans="1:40">
      <c r="C290" s="1306">
        <v>12</v>
      </c>
      <c r="E290" s="1317">
        <v>107.52</v>
      </c>
      <c r="F290" s="1317">
        <v>108.84</v>
      </c>
      <c r="G290" s="1317">
        <v>108.77</v>
      </c>
      <c r="H290" s="1410">
        <v>112.23</v>
      </c>
      <c r="I290" s="1410">
        <v>112.26</v>
      </c>
      <c r="J290" s="1410">
        <v>112.24</v>
      </c>
      <c r="K290" s="1317">
        <v>122.62</v>
      </c>
      <c r="L290" s="1317">
        <v>124.06</v>
      </c>
      <c r="M290" s="1083">
        <v>124.75</v>
      </c>
      <c r="N290" s="1084">
        <v>57.1</v>
      </c>
      <c r="O290" s="1324">
        <v>77.8</v>
      </c>
      <c r="P290" s="1087">
        <v>33.299999999999997</v>
      </c>
      <c r="Q290" s="1318">
        <v>307.00000000000006</v>
      </c>
      <c r="R290" s="1318">
        <v>388.70000000000039</v>
      </c>
      <c r="S290" s="1318">
        <v>-805.30000000000121</v>
      </c>
      <c r="T290" s="1319">
        <v>30.700000000000006</v>
      </c>
      <c r="U290" s="1319">
        <v>38.87000000000004</v>
      </c>
      <c r="V290" s="1409">
        <v>-80.530000000000115</v>
      </c>
      <c r="W290" s="1320">
        <v>50</v>
      </c>
      <c r="X290" s="1320">
        <v>65</v>
      </c>
      <c r="Y290" s="1320">
        <v>77.8</v>
      </c>
      <c r="Z290" s="1320">
        <v>102.1</v>
      </c>
      <c r="AA290" s="1320">
        <v>105.9</v>
      </c>
      <c r="AB290" s="1320">
        <v>110.2</v>
      </c>
      <c r="AD290" s="1306">
        <v>50</v>
      </c>
      <c r="AH290" s="1306">
        <v>12</v>
      </c>
      <c r="AI290" s="1316"/>
      <c r="AJ290" s="1316">
        <v>99.5</v>
      </c>
      <c r="AK290" s="1316">
        <v>159.5</v>
      </c>
      <c r="AL290" s="1316">
        <v>219.5</v>
      </c>
      <c r="AM290" s="1306">
        <v>139.5</v>
      </c>
      <c r="AN290" s="1306">
        <v>29.5</v>
      </c>
    </row>
    <row r="291" spans="1:40" ht="27">
      <c r="A291" s="1306">
        <v>2008</v>
      </c>
      <c r="B291" s="1307" t="s">
        <v>33</v>
      </c>
      <c r="C291" s="1306">
        <v>1</v>
      </c>
      <c r="E291" s="1317">
        <v>108.4</v>
      </c>
      <c r="F291" s="1317">
        <v>108.01</v>
      </c>
      <c r="G291" s="1317">
        <v>108.77</v>
      </c>
      <c r="H291" s="1410">
        <v>109.68</v>
      </c>
      <c r="I291" s="1410">
        <v>111.59</v>
      </c>
      <c r="J291" s="1410">
        <v>111.37</v>
      </c>
      <c r="K291" s="1317">
        <v>124.26</v>
      </c>
      <c r="L291" s="1317">
        <v>123.55</v>
      </c>
      <c r="M291" s="1083">
        <v>125.14</v>
      </c>
      <c r="N291" s="1084">
        <v>42.9</v>
      </c>
      <c r="O291" s="1324">
        <v>44.4</v>
      </c>
      <c r="P291" s="1087">
        <v>55.6</v>
      </c>
      <c r="Q291" s="1318">
        <v>299.90000000000003</v>
      </c>
      <c r="R291" s="1318">
        <v>383.10000000000036</v>
      </c>
      <c r="S291" s="1318">
        <v>-799.70000000000118</v>
      </c>
      <c r="T291" s="1319">
        <v>29.990000000000002</v>
      </c>
      <c r="U291" s="1319">
        <v>38.310000000000038</v>
      </c>
      <c r="V291" s="1409">
        <v>-79.970000000000113</v>
      </c>
      <c r="W291" s="1320">
        <v>45.5</v>
      </c>
      <c r="X291" s="1320">
        <v>30</v>
      </c>
      <c r="Y291" s="1320">
        <v>77.8</v>
      </c>
      <c r="Z291" s="1320">
        <v>102.1</v>
      </c>
      <c r="AA291" s="1320">
        <v>105.6</v>
      </c>
      <c r="AB291" s="1320">
        <v>109.7</v>
      </c>
      <c r="AD291" s="1306">
        <v>50</v>
      </c>
      <c r="AF291" s="1321" t="s">
        <v>836</v>
      </c>
      <c r="AH291" s="1306">
        <v>1</v>
      </c>
      <c r="AI291" s="1316"/>
      <c r="AJ291" s="1316">
        <v>99.5</v>
      </c>
      <c r="AK291" s="1316">
        <v>159.5</v>
      </c>
      <c r="AL291" s="1316">
        <v>219.5</v>
      </c>
      <c r="AM291" s="1306">
        <v>139.5</v>
      </c>
      <c r="AN291" s="1306">
        <v>29.5</v>
      </c>
    </row>
    <row r="292" spans="1:40">
      <c r="C292" s="1306">
        <v>2</v>
      </c>
      <c r="E292" s="1317">
        <v>111.78</v>
      </c>
      <c r="F292" s="1317">
        <v>109.23</v>
      </c>
      <c r="G292" s="1317">
        <v>108.79</v>
      </c>
      <c r="H292" s="1410">
        <v>110.73</v>
      </c>
      <c r="I292" s="1410">
        <v>110.88</v>
      </c>
      <c r="J292" s="1410">
        <v>111.44</v>
      </c>
      <c r="K292" s="1317">
        <v>123.91</v>
      </c>
      <c r="L292" s="1317">
        <v>123.6</v>
      </c>
      <c r="M292" s="1083">
        <v>124.57</v>
      </c>
      <c r="N292" s="1084">
        <v>71.400000000000006</v>
      </c>
      <c r="O292" s="1324">
        <v>44.4</v>
      </c>
      <c r="P292" s="1087">
        <v>66.7</v>
      </c>
      <c r="Q292" s="1318">
        <v>321.30000000000007</v>
      </c>
      <c r="R292" s="1318">
        <v>377.50000000000034</v>
      </c>
      <c r="S292" s="1318">
        <v>-783.00000000000114</v>
      </c>
      <c r="T292" s="1319">
        <v>32.13000000000001</v>
      </c>
      <c r="U292" s="1319">
        <v>37.750000000000036</v>
      </c>
      <c r="V292" s="1409">
        <v>-78.300000000000111</v>
      </c>
      <c r="W292" s="1320">
        <v>45.5</v>
      </c>
      <c r="X292" s="1320">
        <v>60</v>
      </c>
      <c r="Y292" s="1320">
        <v>44.4</v>
      </c>
      <c r="Z292" s="1320">
        <v>102.4</v>
      </c>
      <c r="AA292" s="1320">
        <v>105.8</v>
      </c>
      <c r="AB292" s="1320">
        <v>110.1</v>
      </c>
      <c r="AD292" s="1306">
        <v>50</v>
      </c>
      <c r="AH292" s="1306">
        <v>2</v>
      </c>
      <c r="AI292" s="1316"/>
      <c r="AJ292" s="1316">
        <v>99.5</v>
      </c>
      <c r="AK292" s="1316">
        <v>159.5</v>
      </c>
      <c r="AL292" s="1316">
        <v>219.5</v>
      </c>
      <c r="AM292" s="1306">
        <v>139.5</v>
      </c>
      <c r="AN292" s="1306">
        <v>29.5</v>
      </c>
    </row>
    <row r="293" spans="1:40">
      <c r="C293" s="1306">
        <v>3</v>
      </c>
      <c r="E293" s="1317">
        <v>109.06</v>
      </c>
      <c r="F293" s="1317">
        <v>109.75</v>
      </c>
      <c r="G293" s="1317">
        <v>108.86</v>
      </c>
      <c r="H293" s="1410">
        <v>108.82</v>
      </c>
      <c r="I293" s="1410">
        <v>109.74</v>
      </c>
      <c r="J293" s="1410">
        <v>110.86</v>
      </c>
      <c r="K293" s="1317">
        <v>128.35</v>
      </c>
      <c r="L293" s="1317">
        <v>125.51</v>
      </c>
      <c r="M293" s="1083">
        <v>124.78</v>
      </c>
      <c r="N293" s="1084">
        <v>71.400000000000006</v>
      </c>
      <c r="O293" s="1324">
        <v>22.2</v>
      </c>
      <c r="P293" s="1087">
        <v>77.8</v>
      </c>
      <c r="Q293" s="1318">
        <v>342.70000000000005</v>
      </c>
      <c r="R293" s="1318">
        <v>349.70000000000033</v>
      </c>
      <c r="S293" s="1318">
        <v>-755.20000000000118</v>
      </c>
      <c r="T293" s="1319">
        <v>34.270000000000003</v>
      </c>
      <c r="U293" s="1319">
        <v>34.970000000000034</v>
      </c>
      <c r="V293" s="1409">
        <v>-75.520000000000124</v>
      </c>
      <c r="W293" s="1320">
        <v>45.5</v>
      </c>
      <c r="X293" s="1320">
        <v>20</v>
      </c>
      <c r="Y293" s="1320">
        <v>38.9</v>
      </c>
      <c r="Z293" s="1320">
        <v>100.3</v>
      </c>
      <c r="AA293" s="1320">
        <v>104.8</v>
      </c>
      <c r="AB293" s="1320">
        <v>110.2</v>
      </c>
      <c r="AD293" s="1306">
        <v>50</v>
      </c>
      <c r="AH293" s="1306">
        <v>3</v>
      </c>
      <c r="AI293" s="1316"/>
      <c r="AJ293" s="1316">
        <v>99.5</v>
      </c>
      <c r="AK293" s="1316">
        <v>159.5</v>
      </c>
      <c r="AL293" s="1316">
        <v>219.5</v>
      </c>
      <c r="AM293" s="1306">
        <v>139.5</v>
      </c>
      <c r="AN293" s="1306">
        <v>29.5</v>
      </c>
    </row>
    <row r="294" spans="1:40">
      <c r="C294" s="1306">
        <v>4</v>
      </c>
      <c r="E294" s="1317">
        <v>114.75</v>
      </c>
      <c r="F294" s="1317">
        <v>111.86</v>
      </c>
      <c r="G294" s="1317">
        <v>110.07</v>
      </c>
      <c r="H294" s="1410">
        <v>108.01</v>
      </c>
      <c r="I294" s="1410">
        <v>109.19</v>
      </c>
      <c r="J294" s="1410">
        <v>109.89</v>
      </c>
      <c r="K294" s="1317">
        <v>127.85</v>
      </c>
      <c r="L294" s="1317">
        <v>126.7</v>
      </c>
      <c r="M294" s="1083">
        <v>125.22</v>
      </c>
      <c r="N294" s="1084">
        <v>100</v>
      </c>
      <c r="O294" s="1324">
        <v>22.2</v>
      </c>
      <c r="P294" s="1087">
        <v>77.8</v>
      </c>
      <c r="Q294" s="1318">
        <v>392.70000000000005</v>
      </c>
      <c r="R294" s="1318">
        <v>321.90000000000032</v>
      </c>
      <c r="S294" s="1318">
        <v>-727.40000000000123</v>
      </c>
      <c r="T294" s="1319">
        <v>39.270000000000003</v>
      </c>
      <c r="U294" s="1319">
        <v>32.190000000000033</v>
      </c>
      <c r="V294" s="1409">
        <v>-72.740000000000123</v>
      </c>
      <c r="W294" s="1320">
        <v>27.3</v>
      </c>
      <c r="X294" s="1320">
        <v>20</v>
      </c>
      <c r="Y294" s="1320">
        <v>11.1</v>
      </c>
      <c r="Z294" s="1320">
        <v>100.5</v>
      </c>
      <c r="AA294" s="1320">
        <v>104.1</v>
      </c>
      <c r="AB294" s="1320">
        <v>108.2</v>
      </c>
      <c r="AD294" s="1306">
        <v>50</v>
      </c>
      <c r="AH294" s="1306">
        <v>4</v>
      </c>
      <c r="AI294" s="1316"/>
      <c r="AJ294" s="1316">
        <v>99.5</v>
      </c>
      <c r="AK294" s="1316">
        <v>159.5</v>
      </c>
      <c r="AL294" s="1316">
        <v>219.5</v>
      </c>
      <c r="AM294" s="1306">
        <v>139.5</v>
      </c>
      <c r="AN294" s="1306">
        <v>29.5</v>
      </c>
    </row>
    <row r="295" spans="1:40">
      <c r="C295" s="1306">
        <v>5</v>
      </c>
      <c r="E295" s="1317">
        <v>111.8</v>
      </c>
      <c r="F295" s="1317">
        <v>111.87</v>
      </c>
      <c r="G295" s="1317">
        <v>110.2</v>
      </c>
      <c r="H295" s="1410">
        <v>109.06</v>
      </c>
      <c r="I295" s="1410">
        <v>108.63</v>
      </c>
      <c r="J295" s="1410">
        <v>109.26</v>
      </c>
      <c r="K295" s="1317">
        <v>126.07</v>
      </c>
      <c r="L295" s="1317">
        <v>127.42</v>
      </c>
      <c r="M295" s="1083">
        <v>125.26</v>
      </c>
      <c r="N295" s="1084">
        <v>57.1</v>
      </c>
      <c r="O295" s="1324">
        <v>33.299999999999997</v>
      </c>
      <c r="P295" s="1087">
        <v>66.7</v>
      </c>
      <c r="Q295" s="1318">
        <v>399.80000000000007</v>
      </c>
      <c r="R295" s="1318">
        <v>305.20000000000033</v>
      </c>
      <c r="S295" s="1318">
        <v>-710.70000000000118</v>
      </c>
      <c r="T295" s="1319">
        <v>39.980000000000004</v>
      </c>
      <c r="U295" s="1319">
        <v>30.520000000000032</v>
      </c>
      <c r="V295" s="1409">
        <v>-71.070000000000121</v>
      </c>
      <c r="W295" s="1320">
        <v>45.5</v>
      </c>
      <c r="X295" s="1320">
        <v>20</v>
      </c>
      <c r="Y295" s="1320">
        <v>22.2</v>
      </c>
      <c r="Z295" s="1320">
        <v>100</v>
      </c>
      <c r="AA295" s="1320">
        <v>104.6</v>
      </c>
      <c r="AB295" s="1320">
        <v>108.1</v>
      </c>
      <c r="AD295" s="1306">
        <v>50</v>
      </c>
      <c r="AH295" s="1306">
        <v>5</v>
      </c>
      <c r="AI295" s="1316"/>
      <c r="AJ295" s="1316">
        <v>99.5</v>
      </c>
      <c r="AK295" s="1316">
        <v>159.5</v>
      </c>
      <c r="AL295" s="1316">
        <v>219.5</v>
      </c>
      <c r="AM295" s="1306">
        <v>139.5</v>
      </c>
      <c r="AN295" s="1306">
        <v>29.5</v>
      </c>
    </row>
    <row r="296" spans="1:40">
      <c r="C296" s="1306">
        <v>6</v>
      </c>
      <c r="E296" s="1317">
        <v>110.22</v>
      </c>
      <c r="F296" s="1317">
        <v>112.26</v>
      </c>
      <c r="G296" s="1317">
        <v>110.5</v>
      </c>
      <c r="H296" s="1410">
        <v>104.93</v>
      </c>
      <c r="I296" s="1410">
        <v>107.33</v>
      </c>
      <c r="J296" s="1410">
        <v>108.31</v>
      </c>
      <c r="K296" s="1317">
        <v>125.43</v>
      </c>
      <c r="L296" s="1317">
        <v>126.45</v>
      </c>
      <c r="M296" s="1083">
        <v>125.5</v>
      </c>
      <c r="N296" s="1084">
        <v>57.1</v>
      </c>
      <c r="O296" s="1324">
        <v>33.299999999999997</v>
      </c>
      <c r="P296" s="1087">
        <v>50</v>
      </c>
      <c r="Q296" s="1318">
        <v>406.90000000000009</v>
      </c>
      <c r="R296" s="1318">
        <v>288.50000000000034</v>
      </c>
      <c r="S296" s="1318">
        <v>-710.70000000000118</v>
      </c>
      <c r="T296" s="1319">
        <v>40.690000000000012</v>
      </c>
      <c r="U296" s="1319">
        <v>28.850000000000033</v>
      </c>
      <c r="V296" s="1409">
        <v>-71.070000000000121</v>
      </c>
      <c r="W296" s="1320">
        <v>36.4</v>
      </c>
      <c r="X296" s="1320">
        <v>10</v>
      </c>
      <c r="Y296" s="1320">
        <v>22.2</v>
      </c>
      <c r="Z296" s="1320">
        <v>98.7</v>
      </c>
      <c r="AA296" s="1320">
        <v>101.9</v>
      </c>
      <c r="AB296" s="1320">
        <v>107.3</v>
      </c>
      <c r="AD296" s="1306">
        <v>50</v>
      </c>
      <c r="AH296" s="1306">
        <v>6</v>
      </c>
      <c r="AI296" s="1316"/>
      <c r="AJ296" s="1316">
        <v>99.5</v>
      </c>
      <c r="AK296" s="1316">
        <v>159.5</v>
      </c>
      <c r="AL296" s="1316">
        <v>219.5</v>
      </c>
      <c r="AM296" s="1306">
        <v>139.5</v>
      </c>
      <c r="AN296" s="1306">
        <v>29.5</v>
      </c>
    </row>
    <row r="297" spans="1:40">
      <c r="C297" s="1306">
        <v>7</v>
      </c>
      <c r="E297" s="1317">
        <v>106.82</v>
      </c>
      <c r="F297" s="1317">
        <v>109.61</v>
      </c>
      <c r="G297" s="1317">
        <v>110.4</v>
      </c>
      <c r="H297" s="1410">
        <v>108.65</v>
      </c>
      <c r="I297" s="1410">
        <v>107.55</v>
      </c>
      <c r="J297" s="1410">
        <v>107.89</v>
      </c>
      <c r="K297" s="1317">
        <v>126.64</v>
      </c>
      <c r="L297" s="1317">
        <v>126.05</v>
      </c>
      <c r="M297" s="1083">
        <v>126.07</v>
      </c>
      <c r="N297" s="1084">
        <v>14.3</v>
      </c>
      <c r="O297" s="1324">
        <v>77.8</v>
      </c>
      <c r="P297" s="1087">
        <v>55.6</v>
      </c>
      <c r="Q297" s="1318">
        <v>371.2000000000001</v>
      </c>
      <c r="R297" s="1318">
        <v>316.30000000000035</v>
      </c>
      <c r="S297" s="1318">
        <v>-705.10000000000116</v>
      </c>
      <c r="T297" s="1319">
        <v>37.120000000000012</v>
      </c>
      <c r="U297" s="1319">
        <v>31.630000000000035</v>
      </c>
      <c r="V297" s="1409">
        <v>-70.510000000000119</v>
      </c>
      <c r="W297" s="1320">
        <v>18.2</v>
      </c>
      <c r="X297" s="1320">
        <v>30</v>
      </c>
      <c r="Y297" s="1320">
        <v>33.299999999999997</v>
      </c>
      <c r="Z297" s="1320">
        <v>97.9</v>
      </c>
      <c r="AA297" s="1320">
        <v>101.7</v>
      </c>
      <c r="AB297" s="1320">
        <v>107.4</v>
      </c>
      <c r="AD297" s="1306">
        <v>50</v>
      </c>
      <c r="AH297" s="1306">
        <v>7</v>
      </c>
      <c r="AI297" s="1316"/>
      <c r="AJ297" s="1316">
        <v>99.5</v>
      </c>
      <c r="AK297" s="1316">
        <v>159.5</v>
      </c>
      <c r="AL297" s="1316">
        <v>219.5</v>
      </c>
      <c r="AM297" s="1306">
        <v>139.5</v>
      </c>
      <c r="AN297" s="1306">
        <v>29.5</v>
      </c>
    </row>
    <row r="298" spans="1:40">
      <c r="C298" s="1306">
        <v>8</v>
      </c>
      <c r="E298" s="1317">
        <v>104.16</v>
      </c>
      <c r="F298" s="1317">
        <v>107.07</v>
      </c>
      <c r="G298" s="1317">
        <v>109.8</v>
      </c>
      <c r="H298" s="1410">
        <v>102.95</v>
      </c>
      <c r="I298" s="1410">
        <v>105.51</v>
      </c>
      <c r="J298" s="1410">
        <v>106.72</v>
      </c>
      <c r="K298" s="1317">
        <v>126.43</v>
      </c>
      <c r="L298" s="1317">
        <v>126.17</v>
      </c>
      <c r="M298" s="1083">
        <v>126.38</v>
      </c>
      <c r="N298" s="1084">
        <v>14.3</v>
      </c>
      <c r="O298" s="1324">
        <v>33.299999999999997</v>
      </c>
      <c r="P298" s="1087">
        <v>44.4</v>
      </c>
      <c r="Q298" s="1318">
        <v>335.50000000000011</v>
      </c>
      <c r="R298" s="1318">
        <v>299.60000000000036</v>
      </c>
      <c r="S298" s="1318">
        <v>-710.70000000000118</v>
      </c>
      <c r="T298" s="1319">
        <v>33.550000000000011</v>
      </c>
      <c r="U298" s="1319">
        <v>29.960000000000036</v>
      </c>
      <c r="V298" s="1409">
        <v>-71.070000000000121</v>
      </c>
      <c r="W298" s="1320">
        <v>27.3</v>
      </c>
      <c r="X298" s="1320">
        <v>10</v>
      </c>
      <c r="Y298" s="1320">
        <v>11.1</v>
      </c>
      <c r="Z298" s="1320">
        <v>96.2</v>
      </c>
      <c r="AA298" s="1320">
        <v>98.3</v>
      </c>
      <c r="AB298" s="1320">
        <v>106.2</v>
      </c>
      <c r="AD298" s="1306">
        <v>50</v>
      </c>
      <c r="AH298" s="1306">
        <v>8</v>
      </c>
      <c r="AI298" s="1316"/>
      <c r="AJ298" s="1316">
        <v>99.5</v>
      </c>
      <c r="AK298" s="1316">
        <v>159.5</v>
      </c>
      <c r="AL298" s="1316">
        <v>219.5</v>
      </c>
      <c r="AM298" s="1306">
        <v>139.5</v>
      </c>
      <c r="AN298" s="1306">
        <v>29.5</v>
      </c>
    </row>
    <row r="299" spans="1:40">
      <c r="C299" s="1306">
        <v>9</v>
      </c>
      <c r="E299" s="1317">
        <v>100.71</v>
      </c>
      <c r="F299" s="1317">
        <v>103.9</v>
      </c>
      <c r="G299" s="1317">
        <v>108.22</v>
      </c>
      <c r="H299" s="1410">
        <v>102.04</v>
      </c>
      <c r="I299" s="1410">
        <v>104.55</v>
      </c>
      <c r="J299" s="1410">
        <v>105.53</v>
      </c>
      <c r="K299" s="1317">
        <v>126.99</v>
      </c>
      <c r="L299" s="1317">
        <v>126.69</v>
      </c>
      <c r="M299" s="1083">
        <v>126.82</v>
      </c>
      <c r="N299" s="1084">
        <v>0</v>
      </c>
      <c r="O299" s="1324">
        <v>33.299999999999997</v>
      </c>
      <c r="P299" s="1087">
        <v>66.7</v>
      </c>
      <c r="Q299" s="1318">
        <v>285.50000000000011</v>
      </c>
      <c r="R299" s="1318">
        <v>282.90000000000038</v>
      </c>
      <c r="S299" s="1318">
        <v>-694.00000000000114</v>
      </c>
      <c r="T299" s="1319">
        <v>28.550000000000011</v>
      </c>
      <c r="U299" s="1319">
        <v>28.290000000000038</v>
      </c>
      <c r="V299" s="1409">
        <v>-69.400000000000119</v>
      </c>
      <c r="W299" s="1320">
        <v>13.6</v>
      </c>
      <c r="X299" s="1320">
        <v>0</v>
      </c>
      <c r="Y299" s="1320">
        <v>33.299999999999997</v>
      </c>
      <c r="Z299" s="1320">
        <v>95</v>
      </c>
      <c r="AA299" s="1320">
        <v>97.4</v>
      </c>
      <c r="AB299" s="1320">
        <v>105.7</v>
      </c>
      <c r="AD299" s="1306">
        <v>50</v>
      </c>
      <c r="AH299" s="1306">
        <v>9</v>
      </c>
      <c r="AI299" s="1316"/>
      <c r="AJ299" s="1316">
        <v>99.5</v>
      </c>
      <c r="AK299" s="1316">
        <v>159.5</v>
      </c>
      <c r="AL299" s="1316">
        <v>219.5</v>
      </c>
      <c r="AM299" s="1306">
        <v>139.5</v>
      </c>
      <c r="AN299" s="1306">
        <v>29.5</v>
      </c>
    </row>
    <row r="300" spans="1:40">
      <c r="C300" s="1306">
        <v>10</v>
      </c>
      <c r="E300" s="1317">
        <v>95.25</v>
      </c>
      <c r="F300" s="1317">
        <v>100.04</v>
      </c>
      <c r="G300" s="1317">
        <v>106.24</v>
      </c>
      <c r="H300" s="1410">
        <v>101.86</v>
      </c>
      <c r="I300" s="1410">
        <v>102.28</v>
      </c>
      <c r="J300" s="1410">
        <v>104.09</v>
      </c>
      <c r="K300" s="1317">
        <v>124.03</v>
      </c>
      <c r="L300" s="1317">
        <v>125.82</v>
      </c>
      <c r="M300" s="1083">
        <v>126.21</v>
      </c>
      <c r="N300" s="1084">
        <v>0</v>
      </c>
      <c r="O300" s="1324">
        <v>0</v>
      </c>
      <c r="P300" s="1087">
        <v>44.4</v>
      </c>
      <c r="Q300" s="1318">
        <v>235.50000000000011</v>
      </c>
      <c r="R300" s="1318">
        <v>232.90000000000038</v>
      </c>
      <c r="S300" s="1318">
        <v>-699.60000000000116</v>
      </c>
      <c r="T300" s="1319">
        <v>23.550000000000011</v>
      </c>
      <c r="U300" s="1319">
        <v>23.290000000000038</v>
      </c>
      <c r="V300" s="1409">
        <v>-69.960000000000122</v>
      </c>
      <c r="W300" s="1320">
        <v>0</v>
      </c>
      <c r="X300" s="1320">
        <v>10</v>
      </c>
      <c r="Y300" s="1320">
        <v>11.1</v>
      </c>
      <c r="Z300" s="1320">
        <v>89.6</v>
      </c>
      <c r="AA300" s="1320">
        <v>94.2</v>
      </c>
      <c r="AB300" s="1320">
        <v>105.1</v>
      </c>
      <c r="AD300" s="1306">
        <v>50</v>
      </c>
      <c r="AH300" s="1306">
        <v>10</v>
      </c>
      <c r="AI300" s="1316"/>
      <c r="AJ300" s="1316">
        <v>99.5</v>
      </c>
      <c r="AK300" s="1316">
        <v>159.5</v>
      </c>
      <c r="AL300" s="1316">
        <v>219.5</v>
      </c>
      <c r="AM300" s="1306">
        <v>139.5</v>
      </c>
      <c r="AN300" s="1306">
        <v>29.5</v>
      </c>
    </row>
    <row r="301" spans="1:40">
      <c r="C301" s="1306">
        <v>11</v>
      </c>
      <c r="E301" s="1317">
        <v>85.52</v>
      </c>
      <c r="F301" s="1317">
        <v>93.83</v>
      </c>
      <c r="G301" s="1317">
        <v>102.07</v>
      </c>
      <c r="H301" s="1410">
        <v>93.73</v>
      </c>
      <c r="I301" s="1410">
        <v>99.21</v>
      </c>
      <c r="J301" s="1410">
        <v>101.85</v>
      </c>
      <c r="K301" s="1317">
        <v>123.15</v>
      </c>
      <c r="L301" s="1317">
        <v>124.72</v>
      </c>
      <c r="M301" s="1083">
        <v>125.53</v>
      </c>
      <c r="N301" s="1084">
        <v>0</v>
      </c>
      <c r="O301" s="1324">
        <v>11.1</v>
      </c>
      <c r="P301" s="1087">
        <v>22.2</v>
      </c>
      <c r="Q301" s="1318">
        <v>185.50000000000011</v>
      </c>
      <c r="R301" s="1318">
        <v>194.00000000000037</v>
      </c>
      <c r="S301" s="1318">
        <v>-727.40000000000111</v>
      </c>
      <c r="T301" s="1319">
        <v>18.550000000000011</v>
      </c>
      <c r="U301" s="1319">
        <v>19.400000000000038</v>
      </c>
      <c r="V301" s="1409">
        <v>-72.740000000000109</v>
      </c>
      <c r="W301" s="1320">
        <v>0</v>
      </c>
      <c r="X301" s="1320">
        <v>0</v>
      </c>
      <c r="Y301" s="1320">
        <v>44.4</v>
      </c>
      <c r="Z301" s="1320">
        <v>84.4</v>
      </c>
      <c r="AA301" s="1320">
        <v>88.2</v>
      </c>
      <c r="AB301" s="1320">
        <v>102.5</v>
      </c>
      <c r="AD301" s="1306">
        <v>50</v>
      </c>
      <c r="AH301" s="1306">
        <v>11</v>
      </c>
      <c r="AI301" s="1316"/>
      <c r="AJ301" s="1316">
        <v>99.5</v>
      </c>
      <c r="AK301" s="1316">
        <v>159.5</v>
      </c>
      <c r="AL301" s="1316">
        <v>219.5</v>
      </c>
      <c r="AM301" s="1306">
        <v>139.5</v>
      </c>
      <c r="AN301" s="1306">
        <v>29.5</v>
      </c>
    </row>
    <row r="302" spans="1:40">
      <c r="C302" s="1306">
        <v>12</v>
      </c>
      <c r="E302" s="1317">
        <v>80.209999999999994</v>
      </c>
      <c r="F302" s="1317">
        <v>86.99</v>
      </c>
      <c r="G302" s="1317">
        <v>97.56</v>
      </c>
      <c r="H302" s="1410">
        <v>89.45</v>
      </c>
      <c r="I302" s="1410">
        <v>95.01</v>
      </c>
      <c r="J302" s="1410">
        <v>98.01</v>
      </c>
      <c r="K302" s="1317">
        <v>120.03</v>
      </c>
      <c r="L302" s="1317">
        <v>122.4</v>
      </c>
      <c r="M302" s="1083">
        <v>124.67</v>
      </c>
      <c r="N302" s="1084">
        <v>28.6</v>
      </c>
      <c r="O302" s="1324">
        <v>0</v>
      </c>
      <c r="P302" s="1087">
        <v>33.299999999999997</v>
      </c>
      <c r="Q302" s="1318">
        <v>164.10000000000011</v>
      </c>
      <c r="R302" s="1318">
        <v>144.00000000000037</v>
      </c>
      <c r="S302" s="1318">
        <v>-744.10000000000116</v>
      </c>
      <c r="T302" s="1319">
        <v>16.410000000000011</v>
      </c>
      <c r="U302" s="1319">
        <v>14.400000000000038</v>
      </c>
      <c r="V302" s="1409">
        <v>-74.41000000000011</v>
      </c>
      <c r="W302" s="1320">
        <v>9.1</v>
      </c>
      <c r="X302" s="1320">
        <v>0</v>
      </c>
      <c r="Y302" s="1320">
        <v>0</v>
      </c>
      <c r="Z302" s="1320">
        <v>81.099999999999994</v>
      </c>
      <c r="AA302" s="1320">
        <v>83.2</v>
      </c>
      <c r="AB302" s="1320">
        <v>99</v>
      </c>
      <c r="AD302" s="1306">
        <v>50</v>
      </c>
      <c r="AH302" s="1306">
        <v>12</v>
      </c>
      <c r="AI302" s="1316"/>
      <c r="AJ302" s="1316">
        <v>99.5</v>
      </c>
      <c r="AK302" s="1316">
        <v>159.5</v>
      </c>
      <c r="AL302" s="1316">
        <v>219.5</v>
      </c>
      <c r="AM302" s="1306">
        <v>139.5</v>
      </c>
      <c r="AN302" s="1306">
        <v>29.5</v>
      </c>
    </row>
    <row r="303" spans="1:40" ht="27">
      <c r="A303" s="1306">
        <v>2009</v>
      </c>
      <c r="B303" s="1307" t="s">
        <v>34</v>
      </c>
      <c r="C303" s="1306">
        <v>1</v>
      </c>
      <c r="E303" s="1317">
        <v>69.540000000000006</v>
      </c>
      <c r="F303" s="1317">
        <v>78.42</v>
      </c>
      <c r="G303" s="1317">
        <v>91.74</v>
      </c>
      <c r="H303" s="1410">
        <v>82.37</v>
      </c>
      <c r="I303" s="1410">
        <v>88.52</v>
      </c>
      <c r="J303" s="1410">
        <v>93.89</v>
      </c>
      <c r="K303" s="1317">
        <v>114.03</v>
      </c>
      <c r="L303" s="1317">
        <v>119.07</v>
      </c>
      <c r="M303" s="1083">
        <v>123.04</v>
      </c>
      <c r="N303" s="1084">
        <v>7.1</v>
      </c>
      <c r="O303" s="1324">
        <v>22.2</v>
      </c>
      <c r="P303" s="1087">
        <v>33.299999999999997</v>
      </c>
      <c r="Q303" s="1318">
        <v>121.2000000000001</v>
      </c>
      <c r="R303" s="1318">
        <v>116.20000000000037</v>
      </c>
      <c r="S303" s="1318">
        <v>-760.80000000000121</v>
      </c>
      <c r="T303" s="1319">
        <v>12.12000000000001</v>
      </c>
      <c r="U303" s="1319">
        <v>11.620000000000037</v>
      </c>
      <c r="V303" s="1409">
        <v>-76.080000000000126</v>
      </c>
      <c r="W303" s="1320">
        <v>9.1</v>
      </c>
      <c r="X303" s="1320">
        <v>0</v>
      </c>
      <c r="Y303" s="1320">
        <v>0</v>
      </c>
      <c r="Z303" s="1320">
        <v>75.7</v>
      </c>
      <c r="AA303" s="1320">
        <v>75.7</v>
      </c>
      <c r="AB303" s="1320">
        <v>97.2</v>
      </c>
      <c r="AD303" s="1306">
        <v>50</v>
      </c>
      <c r="AF303" s="1321" t="s">
        <v>837</v>
      </c>
      <c r="AH303" s="1306">
        <v>1</v>
      </c>
      <c r="AI303" s="1316"/>
      <c r="AJ303" s="1316">
        <v>99.5</v>
      </c>
      <c r="AK303" s="1316">
        <v>159.5</v>
      </c>
      <c r="AL303" s="1316">
        <v>219.5</v>
      </c>
      <c r="AM303" s="1306">
        <v>139.5</v>
      </c>
      <c r="AN303" s="1306">
        <v>29.5</v>
      </c>
    </row>
    <row r="304" spans="1:40">
      <c r="C304" s="1306">
        <v>2</v>
      </c>
      <c r="E304" s="1317">
        <v>65.34</v>
      </c>
      <c r="F304" s="1317">
        <v>71.7</v>
      </c>
      <c r="G304" s="1317">
        <v>85.82</v>
      </c>
      <c r="H304" s="1410">
        <v>77.489999999999995</v>
      </c>
      <c r="I304" s="1410">
        <v>83.1</v>
      </c>
      <c r="J304" s="1410">
        <v>88.98</v>
      </c>
      <c r="K304" s="1317">
        <v>110.78</v>
      </c>
      <c r="L304" s="1317">
        <v>114.95</v>
      </c>
      <c r="M304" s="1083">
        <v>120.78</v>
      </c>
      <c r="N304" s="1084">
        <v>14.3</v>
      </c>
      <c r="O304" s="1324">
        <v>22.2</v>
      </c>
      <c r="P304" s="1087">
        <v>22.2</v>
      </c>
      <c r="Q304" s="1318">
        <v>85.500000000000099</v>
      </c>
      <c r="R304" s="1318">
        <v>88.400000000000375</v>
      </c>
      <c r="S304" s="1318">
        <v>-788.60000000000116</v>
      </c>
      <c r="T304" s="1319">
        <v>8.5500000000000096</v>
      </c>
      <c r="U304" s="1319">
        <v>8.8400000000000372</v>
      </c>
      <c r="V304" s="1409">
        <v>-78.860000000000113</v>
      </c>
      <c r="W304" s="1320">
        <v>9.1</v>
      </c>
      <c r="X304" s="1320">
        <v>0</v>
      </c>
      <c r="Y304" s="1320">
        <v>0</v>
      </c>
      <c r="Z304" s="1320">
        <v>73.2</v>
      </c>
      <c r="AA304" s="1320">
        <v>71.7</v>
      </c>
      <c r="AB304" s="1320">
        <v>94.2</v>
      </c>
      <c r="AD304" s="1306">
        <v>50</v>
      </c>
      <c r="AH304" s="1306">
        <v>2</v>
      </c>
      <c r="AI304" s="1316"/>
      <c r="AJ304" s="1316">
        <v>99.5</v>
      </c>
      <c r="AK304" s="1316">
        <v>159.5</v>
      </c>
      <c r="AL304" s="1316">
        <v>219.5</v>
      </c>
      <c r="AM304" s="1306">
        <v>139.5</v>
      </c>
      <c r="AN304" s="1306">
        <v>29.5</v>
      </c>
    </row>
    <row r="305" spans="1:40">
      <c r="C305" s="1306">
        <v>3</v>
      </c>
      <c r="D305" s="1306" t="s">
        <v>28</v>
      </c>
      <c r="E305" s="1317">
        <v>73.19</v>
      </c>
      <c r="F305" s="1317">
        <v>69.36</v>
      </c>
      <c r="G305" s="1317">
        <v>81.39</v>
      </c>
      <c r="H305" s="1410">
        <v>77.569999999999993</v>
      </c>
      <c r="I305" s="1410">
        <v>79.14</v>
      </c>
      <c r="J305" s="1410">
        <v>84.12</v>
      </c>
      <c r="K305" s="1317">
        <v>104.55</v>
      </c>
      <c r="L305" s="1317">
        <v>109.79</v>
      </c>
      <c r="M305" s="1083">
        <v>117.65</v>
      </c>
      <c r="N305" s="1084">
        <v>0</v>
      </c>
      <c r="O305" s="1324">
        <v>22.2</v>
      </c>
      <c r="P305" s="1087">
        <v>11.1</v>
      </c>
      <c r="Q305" s="1318">
        <v>35.500000000000099</v>
      </c>
      <c r="R305" s="1318">
        <v>60.600000000000378</v>
      </c>
      <c r="S305" s="1318">
        <v>-827.50000000000114</v>
      </c>
      <c r="T305" s="1319">
        <v>3.55000000000001</v>
      </c>
      <c r="U305" s="1319">
        <v>6.0600000000000378</v>
      </c>
      <c r="V305" s="1409">
        <v>-82.750000000000114</v>
      </c>
      <c r="W305" s="1320">
        <v>18.2</v>
      </c>
      <c r="X305" s="1320">
        <v>0</v>
      </c>
      <c r="Y305" s="1320">
        <v>11.1</v>
      </c>
      <c r="Z305" s="1320">
        <v>74.8</v>
      </c>
      <c r="AA305" s="1320">
        <v>71.5</v>
      </c>
      <c r="AB305" s="1320">
        <v>92.5</v>
      </c>
      <c r="AD305" s="1306">
        <v>50</v>
      </c>
      <c r="AH305" s="1306">
        <v>3</v>
      </c>
      <c r="AI305" s="1308" t="s">
        <v>814</v>
      </c>
      <c r="AJ305" s="1316">
        <v>99.5</v>
      </c>
      <c r="AK305" s="1316">
        <v>159.5</v>
      </c>
      <c r="AL305" s="1316">
        <v>219.5</v>
      </c>
      <c r="AM305" s="1306">
        <v>139.5</v>
      </c>
      <c r="AN305" s="1306">
        <v>29.5</v>
      </c>
    </row>
    <row r="306" spans="1:40">
      <c r="C306" s="1306">
        <v>4</v>
      </c>
      <c r="E306" s="1317">
        <v>72.290000000000006</v>
      </c>
      <c r="F306" s="1317">
        <v>70.27</v>
      </c>
      <c r="G306" s="1317">
        <v>77.33</v>
      </c>
      <c r="H306" s="1410">
        <v>77.819999999999993</v>
      </c>
      <c r="I306" s="1410">
        <v>77.63</v>
      </c>
      <c r="J306" s="1410">
        <v>80.94</v>
      </c>
      <c r="K306" s="1317">
        <v>102.2</v>
      </c>
      <c r="L306" s="1317">
        <v>105.84</v>
      </c>
      <c r="M306" s="1083">
        <v>114.11</v>
      </c>
      <c r="N306" s="1084">
        <v>42.9</v>
      </c>
      <c r="O306" s="1324">
        <v>22.2</v>
      </c>
      <c r="P306" s="1087">
        <v>33.299999999999997</v>
      </c>
      <c r="Q306" s="1318">
        <v>28.400000000000098</v>
      </c>
      <c r="R306" s="1318">
        <v>32.800000000000381</v>
      </c>
      <c r="S306" s="1318">
        <v>-844.20000000000118</v>
      </c>
      <c r="T306" s="1319">
        <v>2.8400000000000096</v>
      </c>
      <c r="U306" s="1319">
        <v>3.280000000000038</v>
      </c>
      <c r="V306" s="1409">
        <v>-84.420000000000115</v>
      </c>
      <c r="W306" s="1320">
        <v>72.7</v>
      </c>
      <c r="X306" s="1320">
        <v>30</v>
      </c>
      <c r="Y306" s="1320">
        <v>11.1</v>
      </c>
      <c r="Z306" s="1320">
        <v>78.2</v>
      </c>
      <c r="AA306" s="1320">
        <v>72.8</v>
      </c>
      <c r="AB306" s="1320">
        <v>91</v>
      </c>
      <c r="AD306" s="1306">
        <v>50</v>
      </c>
      <c r="AH306" s="1306">
        <v>4</v>
      </c>
      <c r="AJ306" s="1316"/>
      <c r="AK306" s="1316"/>
      <c r="AL306" s="1316"/>
    </row>
    <row r="307" spans="1:40">
      <c r="C307" s="1306">
        <v>5</v>
      </c>
      <c r="E307" s="1317">
        <v>70.22</v>
      </c>
      <c r="F307" s="1317">
        <v>71.900000000000006</v>
      </c>
      <c r="G307" s="1317">
        <v>73.760000000000005</v>
      </c>
      <c r="H307" s="1410">
        <v>76.209999999999994</v>
      </c>
      <c r="I307" s="1410">
        <v>77.2</v>
      </c>
      <c r="J307" s="1410">
        <v>78.290000000000006</v>
      </c>
      <c r="K307" s="1317">
        <v>99.98</v>
      </c>
      <c r="L307" s="1317">
        <v>102.24</v>
      </c>
      <c r="M307" s="1083">
        <v>110.67</v>
      </c>
      <c r="N307" s="1084">
        <v>57.1</v>
      </c>
      <c r="O307" s="1324">
        <v>66.7</v>
      </c>
      <c r="P307" s="1087">
        <v>22.2</v>
      </c>
      <c r="Q307" s="1318">
        <v>35.500000000000099</v>
      </c>
      <c r="R307" s="1318">
        <v>49.500000000000384</v>
      </c>
      <c r="S307" s="1318">
        <v>-872.00000000000114</v>
      </c>
      <c r="T307" s="1319">
        <v>3.55000000000001</v>
      </c>
      <c r="U307" s="1319">
        <v>4.9500000000000384</v>
      </c>
      <c r="V307" s="1409">
        <v>-87.200000000000117</v>
      </c>
      <c r="W307" s="1320">
        <v>81.8</v>
      </c>
      <c r="X307" s="1320">
        <v>60</v>
      </c>
      <c r="Y307" s="1320">
        <v>22.2</v>
      </c>
      <c r="Z307" s="1320">
        <v>80.7</v>
      </c>
      <c r="AA307" s="1320">
        <v>74.2</v>
      </c>
      <c r="AB307" s="1320">
        <v>88.4</v>
      </c>
      <c r="AD307" s="1306">
        <v>50</v>
      </c>
      <c r="AH307" s="1306">
        <v>5</v>
      </c>
      <c r="AI307" s="1316"/>
      <c r="AJ307" s="1316"/>
      <c r="AK307" s="1316"/>
      <c r="AL307" s="1316"/>
    </row>
    <row r="308" spans="1:40">
      <c r="C308" s="1306">
        <v>6</v>
      </c>
      <c r="E308" s="1317">
        <v>74.45</v>
      </c>
      <c r="F308" s="1317">
        <v>72.319999999999993</v>
      </c>
      <c r="G308" s="1317">
        <v>72.180000000000007</v>
      </c>
      <c r="H308" s="1410">
        <v>77.95</v>
      </c>
      <c r="I308" s="1410">
        <v>77.33</v>
      </c>
      <c r="J308" s="1410">
        <v>77.41</v>
      </c>
      <c r="K308" s="1317">
        <v>97.43</v>
      </c>
      <c r="L308" s="1317">
        <v>99.87</v>
      </c>
      <c r="M308" s="1083">
        <v>107</v>
      </c>
      <c r="N308" s="1084">
        <v>42.9</v>
      </c>
      <c r="O308" s="1324">
        <v>44.4</v>
      </c>
      <c r="P308" s="1087">
        <v>33.299999999999997</v>
      </c>
      <c r="Q308" s="1318">
        <v>28.400000000000098</v>
      </c>
      <c r="R308" s="1318">
        <v>43.900000000000382</v>
      </c>
      <c r="S308" s="1318">
        <v>-888.70000000000118</v>
      </c>
      <c r="T308" s="1319">
        <v>2.8400000000000096</v>
      </c>
      <c r="U308" s="1319">
        <v>4.3900000000000379</v>
      </c>
      <c r="V308" s="1409">
        <v>-88.870000000000118</v>
      </c>
      <c r="W308" s="1320">
        <v>81.8</v>
      </c>
      <c r="X308" s="1320">
        <v>80</v>
      </c>
      <c r="Y308" s="1320">
        <v>11.1</v>
      </c>
      <c r="Z308" s="1320">
        <v>83.9</v>
      </c>
      <c r="AA308" s="1320">
        <v>75.7</v>
      </c>
      <c r="AB308" s="1320">
        <v>87.5</v>
      </c>
      <c r="AD308" s="1306">
        <v>50</v>
      </c>
      <c r="AH308" s="1306">
        <v>6</v>
      </c>
      <c r="AI308" s="1316"/>
      <c r="AJ308" s="1316"/>
      <c r="AK308" s="1316"/>
      <c r="AL308" s="1316"/>
    </row>
    <row r="309" spans="1:40">
      <c r="C309" s="1306">
        <v>7</v>
      </c>
      <c r="E309" s="1317">
        <v>78.540000000000006</v>
      </c>
      <c r="F309" s="1317">
        <v>74.400000000000006</v>
      </c>
      <c r="G309" s="1317">
        <v>71.94</v>
      </c>
      <c r="H309" s="1410">
        <v>78.260000000000005</v>
      </c>
      <c r="I309" s="1410">
        <v>77.47</v>
      </c>
      <c r="J309" s="1410">
        <v>77.56</v>
      </c>
      <c r="K309" s="1317">
        <v>92.04</v>
      </c>
      <c r="L309" s="1317">
        <v>96.48</v>
      </c>
      <c r="M309" s="1083">
        <v>103</v>
      </c>
      <c r="N309" s="1084">
        <v>57.1</v>
      </c>
      <c r="O309" s="1324">
        <v>44.4</v>
      </c>
      <c r="P309" s="1087">
        <v>44.4</v>
      </c>
      <c r="Q309" s="1318">
        <v>35.500000000000099</v>
      </c>
      <c r="R309" s="1318">
        <v>38.300000000000381</v>
      </c>
      <c r="S309" s="1318">
        <v>-894.30000000000121</v>
      </c>
      <c r="T309" s="1319">
        <v>3.55000000000001</v>
      </c>
      <c r="U309" s="1319">
        <v>3.8300000000000383</v>
      </c>
      <c r="V309" s="1409">
        <v>-89.430000000000121</v>
      </c>
      <c r="W309" s="1320">
        <v>68.2</v>
      </c>
      <c r="X309" s="1320">
        <v>70</v>
      </c>
      <c r="Y309" s="1320">
        <v>11.1</v>
      </c>
      <c r="Z309" s="1320">
        <v>85.7</v>
      </c>
      <c r="AA309" s="1320">
        <v>76.599999999999994</v>
      </c>
      <c r="AB309" s="1320">
        <v>86</v>
      </c>
      <c r="AD309" s="1306">
        <v>50</v>
      </c>
      <c r="AH309" s="1306">
        <v>7</v>
      </c>
      <c r="AI309" s="1316"/>
      <c r="AJ309" s="1316"/>
      <c r="AK309" s="1316"/>
      <c r="AL309" s="1316"/>
    </row>
    <row r="310" spans="1:40">
      <c r="C310" s="1306">
        <v>8</v>
      </c>
      <c r="E310" s="1317">
        <v>79.63</v>
      </c>
      <c r="F310" s="1317">
        <v>77.540000000000006</v>
      </c>
      <c r="G310" s="1317">
        <v>73.38</v>
      </c>
      <c r="H310" s="1410">
        <v>78.739999999999995</v>
      </c>
      <c r="I310" s="1410">
        <v>78.319999999999993</v>
      </c>
      <c r="J310" s="1410">
        <v>77.8</v>
      </c>
      <c r="K310" s="1317">
        <v>90.64</v>
      </c>
      <c r="L310" s="1317">
        <v>93.37</v>
      </c>
      <c r="M310" s="1083">
        <v>99.66</v>
      </c>
      <c r="N310" s="1084">
        <v>71.400000000000006</v>
      </c>
      <c r="O310" s="1324">
        <v>77.8</v>
      </c>
      <c r="P310" s="1087">
        <v>22.2</v>
      </c>
      <c r="Q310" s="1318">
        <v>56.900000000000105</v>
      </c>
      <c r="R310" s="1318">
        <v>66.100000000000378</v>
      </c>
      <c r="S310" s="1318">
        <v>-922.10000000000116</v>
      </c>
      <c r="T310" s="1319">
        <v>5.6900000000000102</v>
      </c>
      <c r="U310" s="1319">
        <v>6.6100000000000376</v>
      </c>
      <c r="V310" s="1409">
        <v>-92.210000000000122</v>
      </c>
      <c r="W310" s="1320">
        <v>81.8</v>
      </c>
      <c r="X310" s="1320">
        <v>90</v>
      </c>
      <c r="Y310" s="1320">
        <v>33.299999999999997</v>
      </c>
      <c r="Z310" s="1320">
        <v>87.4</v>
      </c>
      <c r="AA310" s="1320">
        <v>78.099999999999994</v>
      </c>
      <c r="AB310" s="1320">
        <v>86.3</v>
      </c>
      <c r="AD310" s="1306">
        <v>50</v>
      </c>
      <c r="AH310" s="1306">
        <v>8</v>
      </c>
      <c r="AI310" s="1316"/>
      <c r="AJ310" s="1316"/>
      <c r="AK310" s="1316"/>
      <c r="AL310" s="1316"/>
    </row>
    <row r="311" spans="1:40">
      <c r="C311" s="1306">
        <v>9</v>
      </c>
      <c r="E311" s="1317">
        <v>87.78</v>
      </c>
      <c r="F311" s="1317">
        <v>81.98</v>
      </c>
      <c r="G311" s="1317">
        <v>76.59</v>
      </c>
      <c r="H311" s="1410">
        <v>80.010000000000005</v>
      </c>
      <c r="I311" s="1410">
        <v>79</v>
      </c>
      <c r="J311" s="1410">
        <v>78.23</v>
      </c>
      <c r="K311" s="1317">
        <v>89.95</v>
      </c>
      <c r="L311" s="1317">
        <v>90.88</v>
      </c>
      <c r="M311" s="1083">
        <v>96.68</v>
      </c>
      <c r="N311" s="1084">
        <v>85.7</v>
      </c>
      <c r="O311" s="1324">
        <v>77.8</v>
      </c>
      <c r="P311" s="1087">
        <v>16.7</v>
      </c>
      <c r="Q311" s="1318">
        <v>92.600000000000108</v>
      </c>
      <c r="R311" s="1318">
        <v>93.900000000000375</v>
      </c>
      <c r="S311" s="1318">
        <v>-955.40000000000111</v>
      </c>
      <c r="T311" s="1319">
        <v>9.2600000000000104</v>
      </c>
      <c r="U311" s="1319">
        <v>9.3900000000000379</v>
      </c>
      <c r="V311" s="1409">
        <v>-95.540000000000106</v>
      </c>
      <c r="W311" s="1320">
        <v>81.8</v>
      </c>
      <c r="X311" s="1320">
        <v>90</v>
      </c>
      <c r="Y311" s="1320">
        <v>33.299999999999997</v>
      </c>
      <c r="Z311" s="1320">
        <v>89.8</v>
      </c>
      <c r="AA311" s="1320">
        <v>80.099999999999994</v>
      </c>
      <c r="AB311" s="1320">
        <v>86</v>
      </c>
      <c r="AD311" s="1306">
        <v>50</v>
      </c>
      <c r="AH311" s="1306">
        <v>9</v>
      </c>
      <c r="AI311" s="1316"/>
      <c r="AJ311" s="1316"/>
      <c r="AK311" s="1316"/>
      <c r="AL311" s="1316"/>
    </row>
    <row r="312" spans="1:40">
      <c r="C312" s="1306">
        <v>10</v>
      </c>
      <c r="E312" s="1317">
        <v>91.48</v>
      </c>
      <c r="F312" s="1317">
        <v>86.3</v>
      </c>
      <c r="G312" s="1317">
        <v>79.2</v>
      </c>
      <c r="H312" s="1410">
        <v>81.510000000000005</v>
      </c>
      <c r="I312" s="1410">
        <v>80.09</v>
      </c>
      <c r="J312" s="1410">
        <v>79.290000000000006</v>
      </c>
      <c r="K312" s="1317">
        <v>91</v>
      </c>
      <c r="L312" s="1317">
        <v>90.53</v>
      </c>
      <c r="M312" s="1083">
        <v>94.75</v>
      </c>
      <c r="N312" s="1084">
        <v>85.7</v>
      </c>
      <c r="O312" s="1324">
        <v>83.3</v>
      </c>
      <c r="P312" s="1087">
        <v>55.6</v>
      </c>
      <c r="Q312" s="1318">
        <v>128.30000000000013</v>
      </c>
      <c r="R312" s="1318">
        <v>127.20000000000037</v>
      </c>
      <c r="S312" s="1318">
        <v>-949.80000000000109</v>
      </c>
      <c r="T312" s="1319">
        <v>12.830000000000013</v>
      </c>
      <c r="U312" s="1319">
        <v>12.720000000000038</v>
      </c>
      <c r="V312" s="1409">
        <v>-94.980000000000103</v>
      </c>
      <c r="W312" s="1320">
        <v>90.9</v>
      </c>
      <c r="X312" s="1320">
        <v>90</v>
      </c>
      <c r="Y312" s="1320">
        <v>38.9</v>
      </c>
      <c r="Z312" s="1320">
        <v>92.1</v>
      </c>
      <c r="AA312" s="1320">
        <v>82.2</v>
      </c>
      <c r="AB312" s="1320">
        <v>85.6</v>
      </c>
      <c r="AD312" s="1306">
        <v>50</v>
      </c>
      <c r="AH312" s="1306">
        <v>10</v>
      </c>
      <c r="AI312" s="1316"/>
      <c r="AJ312" s="1316"/>
      <c r="AK312" s="1316"/>
      <c r="AL312" s="1316"/>
    </row>
    <row r="313" spans="1:40">
      <c r="C313" s="1306">
        <v>11</v>
      </c>
      <c r="E313" s="1317">
        <v>99.82</v>
      </c>
      <c r="F313" s="1317">
        <v>93.03</v>
      </c>
      <c r="G313" s="1317">
        <v>83.13</v>
      </c>
      <c r="H313" s="1410">
        <v>82.12</v>
      </c>
      <c r="I313" s="1410">
        <v>81.209999999999994</v>
      </c>
      <c r="J313" s="1410">
        <v>80.13</v>
      </c>
      <c r="K313" s="1317">
        <v>90.47</v>
      </c>
      <c r="L313" s="1317">
        <v>90.47</v>
      </c>
      <c r="M313" s="1083">
        <v>93.07</v>
      </c>
      <c r="N313" s="1084">
        <v>85.7</v>
      </c>
      <c r="O313" s="1324">
        <v>83.3</v>
      </c>
      <c r="P313" s="1087">
        <v>55.6</v>
      </c>
      <c r="Q313" s="1318">
        <v>164.00000000000011</v>
      </c>
      <c r="R313" s="1318">
        <v>160.50000000000037</v>
      </c>
      <c r="S313" s="1318">
        <v>-944.20000000000107</v>
      </c>
      <c r="T313" s="1319">
        <v>16.400000000000013</v>
      </c>
      <c r="U313" s="1319">
        <v>16.050000000000036</v>
      </c>
      <c r="V313" s="1409">
        <v>-94.420000000000101</v>
      </c>
      <c r="W313" s="1320">
        <v>90.9</v>
      </c>
      <c r="X313" s="1320">
        <v>95</v>
      </c>
      <c r="Y313" s="1320">
        <v>33.299999999999997</v>
      </c>
      <c r="Z313" s="1320">
        <v>91.8</v>
      </c>
      <c r="AA313" s="1320">
        <v>83.7</v>
      </c>
      <c r="AB313" s="1320">
        <v>85.8</v>
      </c>
      <c r="AD313" s="1306">
        <v>50</v>
      </c>
      <c r="AH313" s="1306">
        <v>11</v>
      </c>
      <c r="AI313" s="1316"/>
      <c r="AJ313" s="1316"/>
      <c r="AK313" s="1316"/>
      <c r="AL313" s="1316"/>
    </row>
    <row r="314" spans="1:40">
      <c r="C314" s="1306">
        <v>12</v>
      </c>
      <c r="E314" s="1317">
        <v>98.78</v>
      </c>
      <c r="F314" s="1317">
        <v>96.69</v>
      </c>
      <c r="G314" s="1317">
        <v>87.21</v>
      </c>
      <c r="H314" s="1410">
        <v>83.27</v>
      </c>
      <c r="I314" s="1410">
        <v>82.3</v>
      </c>
      <c r="J314" s="1410">
        <v>81.13</v>
      </c>
      <c r="K314" s="1317">
        <v>90.65</v>
      </c>
      <c r="L314" s="1317">
        <v>90.71</v>
      </c>
      <c r="M314" s="1083">
        <v>91.74</v>
      </c>
      <c r="N314" s="1084">
        <v>85.7</v>
      </c>
      <c r="O314" s="1324">
        <v>77.8</v>
      </c>
      <c r="P314" s="1087">
        <v>55.6</v>
      </c>
      <c r="Q314" s="1318">
        <v>199.7000000000001</v>
      </c>
      <c r="R314" s="1318">
        <v>188.30000000000035</v>
      </c>
      <c r="S314" s="1318">
        <v>-938.60000000000105</v>
      </c>
      <c r="T314" s="1319">
        <v>19.97000000000001</v>
      </c>
      <c r="U314" s="1319">
        <v>18.830000000000034</v>
      </c>
      <c r="V314" s="1409">
        <v>-93.860000000000099</v>
      </c>
      <c r="W314" s="1320">
        <v>72.7</v>
      </c>
      <c r="X314" s="1320">
        <v>100</v>
      </c>
      <c r="Y314" s="1320">
        <v>55.6</v>
      </c>
      <c r="Z314" s="1320">
        <v>93.7</v>
      </c>
      <c r="AA314" s="1320">
        <v>85.1</v>
      </c>
      <c r="AB314" s="1320">
        <v>86.1</v>
      </c>
      <c r="AD314" s="1306">
        <v>50</v>
      </c>
      <c r="AH314" s="1306">
        <v>12</v>
      </c>
      <c r="AI314" s="1316"/>
      <c r="AJ314" s="1316"/>
      <c r="AK314" s="1316"/>
      <c r="AL314" s="1316"/>
    </row>
    <row r="315" spans="1:40" ht="27">
      <c r="A315" s="1306">
        <v>2010</v>
      </c>
      <c r="B315" s="1307" t="s">
        <v>35</v>
      </c>
      <c r="C315" s="1306">
        <v>1</v>
      </c>
      <c r="E315" s="1317">
        <v>105.4</v>
      </c>
      <c r="F315" s="1317">
        <v>101.33</v>
      </c>
      <c r="G315" s="1317">
        <v>91.63</v>
      </c>
      <c r="H315" s="1410">
        <v>85.16</v>
      </c>
      <c r="I315" s="1410">
        <v>83.52</v>
      </c>
      <c r="J315" s="1410">
        <v>82.41</v>
      </c>
      <c r="K315" s="1317">
        <v>91.35</v>
      </c>
      <c r="L315" s="1317">
        <v>90.82</v>
      </c>
      <c r="M315" s="1083">
        <v>90.87</v>
      </c>
      <c r="N315" s="1084">
        <v>85.7</v>
      </c>
      <c r="O315" s="1324">
        <v>72.2</v>
      </c>
      <c r="P315" s="1087">
        <v>38.9</v>
      </c>
      <c r="Q315" s="1318">
        <v>235.40000000000009</v>
      </c>
      <c r="R315" s="1318">
        <v>210.50000000000034</v>
      </c>
      <c r="S315" s="1318">
        <v>-949.70000000000107</v>
      </c>
      <c r="T315" s="1319">
        <v>23.54000000000001</v>
      </c>
      <c r="U315" s="1319">
        <v>21.050000000000033</v>
      </c>
      <c r="V315" s="1409">
        <v>-94.970000000000113</v>
      </c>
      <c r="W315" s="1320">
        <v>63.6</v>
      </c>
      <c r="X315" s="1320">
        <v>90</v>
      </c>
      <c r="Y315" s="1320">
        <v>66.7</v>
      </c>
      <c r="Z315" s="1320">
        <v>94.8</v>
      </c>
      <c r="AA315" s="1320">
        <v>87.7</v>
      </c>
      <c r="AB315" s="1320">
        <v>87</v>
      </c>
      <c r="AD315" s="1306">
        <v>50</v>
      </c>
      <c r="AF315" s="1321" t="s">
        <v>838</v>
      </c>
      <c r="AH315" s="1306">
        <v>1</v>
      </c>
      <c r="AI315" s="1316"/>
      <c r="AJ315" s="1316"/>
      <c r="AK315" s="1316"/>
      <c r="AL315" s="1316"/>
    </row>
    <row r="316" spans="1:40">
      <c r="C316" s="1306">
        <v>2</v>
      </c>
      <c r="E316" s="1317">
        <v>108.14</v>
      </c>
      <c r="F316" s="1317">
        <v>104.11</v>
      </c>
      <c r="G316" s="1317">
        <v>95.86</v>
      </c>
      <c r="H316" s="1410">
        <v>84.93</v>
      </c>
      <c r="I316" s="1410">
        <v>84.45</v>
      </c>
      <c r="J316" s="1410">
        <v>83.4</v>
      </c>
      <c r="K316" s="1317">
        <v>91.93</v>
      </c>
      <c r="L316" s="1317">
        <v>91.31</v>
      </c>
      <c r="M316" s="1083">
        <v>90.86</v>
      </c>
      <c r="N316" s="1084">
        <v>71.400000000000006</v>
      </c>
      <c r="O316" s="1324">
        <v>100</v>
      </c>
      <c r="P316" s="1087">
        <v>66.7</v>
      </c>
      <c r="Q316" s="1318">
        <v>256.80000000000007</v>
      </c>
      <c r="R316" s="1318">
        <v>260.50000000000034</v>
      </c>
      <c r="S316" s="1318">
        <v>-933.00000000000102</v>
      </c>
      <c r="T316" s="1319">
        <v>25.680000000000007</v>
      </c>
      <c r="U316" s="1319">
        <v>26.050000000000033</v>
      </c>
      <c r="V316" s="1409">
        <v>-93.300000000000097</v>
      </c>
      <c r="W316" s="1320">
        <v>72.7</v>
      </c>
      <c r="X316" s="1320">
        <v>90</v>
      </c>
      <c r="Y316" s="1320">
        <v>55.6</v>
      </c>
      <c r="Z316" s="1320">
        <v>93.7</v>
      </c>
      <c r="AA316" s="1320">
        <v>88.5</v>
      </c>
      <c r="AB316" s="1320">
        <v>86.9</v>
      </c>
      <c r="AD316" s="1306">
        <v>50</v>
      </c>
      <c r="AH316" s="1306">
        <v>2</v>
      </c>
      <c r="AI316" s="1316"/>
      <c r="AJ316" s="1316"/>
      <c r="AK316" s="1316"/>
      <c r="AL316" s="1316"/>
    </row>
    <row r="317" spans="1:40">
      <c r="C317" s="1306">
        <v>3</v>
      </c>
      <c r="E317" s="1317">
        <v>111.68</v>
      </c>
      <c r="F317" s="1317">
        <v>108.41</v>
      </c>
      <c r="G317" s="1317">
        <v>100.44</v>
      </c>
      <c r="H317" s="1410">
        <v>86.49</v>
      </c>
      <c r="I317" s="1410">
        <v>85.53</v>
      </c>
      <c r="J317" s="1410">
        <v>84.39</v>
      </c>
      <c r="K317" s="1317">
        <v>91.77</v>
      </c>
      <c r="L317" s="1317">
        <v>91.68</v>
      </c>
      <c r="M317" s="1083">
        <v>91.02</v>
      </c>
      <c r="N317" s="1084">
        <v>85.7</v>
      </c>
      <c r="O317" s="1324">
        <v>66.7</v>
      </c>
      <c r="P317" s="1087">
        <v>55.6</v>
      </c>
      <c r="Q317" s="1318">
        <v>292.50000000000006</v>
      </c>
      <c r="R317" s="1318">
        <v>277.20000000000033</v>
      </c>
      <c r="S317" s="1318">
        <v>-927.400000000001</v>
      </c>
      <c r="T317" s="1319">
        <v>29.250000000000007</v>
      </c>
      <c r="U317" s="1319">
        <v>27.720000000000034</v>
      </c>
      <c r="V317" s="1409">
        <v>-92.740000000000094</v>
      </c>
      <c r="W317" s="1320">
        <v>90.9</v>
      </c>
      <c r="X317" s="1320">
        <v>90</v>
      </c>
      <c r="Y317" s="1320">
        <v>66.7</v>
      </c>
      <c r="Z317" s="1320">
        <v>97.1</v>
      </c>
      <c r="AA317" s="1320">
        <v>89.7</v>
      </c>
      <c r="AB317" s="1320">
        <v>87.3</v>
      </c>
      <c r="AD317" s="1306">
        <v>50</v>
      </c>
      <c r="AH317" s="1306">
        <v>3</v>
      </c>
      <c r="AI317" s="1316"/>
      <c r="AJ317" s="1316"/>
      <c r="AK317" s="1316"/>
      <c r="AL317" s="1316"/>
    </row>
    <row r="318" spans="1:40">
      <c r="C318" s="1306">
        <v>4</v>
      </c>
      <c r="E318" s="1317">
        <v>112.31</v>
      </c>
      <c r="F318" s="1317">
        <v>110.71</v>
      </c>
      <c r="G318" s="1317">
        <v>103.94</v>
      </c>
      <c r="H318" s="1410">
        <v>88.29</v>
      </c>
      <c r="I318" s="1410">
        <v>86.57</v>
      </c>
      <c r="J318" s="1410">
        <v>85.63</v>
      </c>
      <c r="K318" s="1317">
        <v>89.16</v>
      </c>
      <c r="L318" s="1317">
        <v>90.95</v>
      </c>
      <c r="M318" s="1083">
        <v>90.9</v>
      </c>
      <c r="N318" s="1084">
        <v>57.1</v>
      </c>
      <c r="O318" s="1324">
        <v>77.8</v>
      </c>
      <c r="P318" s="1087">
        <v>44.4</v>
      </c>
      <c r="Q318" s="1318">
        <v>299.60000000000008</v>
      </c>
      <c r="R318" s="1318">
        <v>305.00000000000034</v>
      </c>
      <c r="S318" s="1318">
        <v>-933.00000000000102</v>
      </c>
      <c r="T318" s="1319">
        <v>29.960000000000008</v>
      </c>
      <c r="U318" s="1319">
        <v>30.500000000000036</v>
      </c>
      <c r="V318" s="1409">
        <v>-93.300000000000097</v>
      </c>
      <c r="W318" s="1320">
        <v>81.8</v>
      </c>
      <c r="X318" s="1320">
        <v>90</v>
      </c>
      <c r="Y318" s="1320">
        <v>33.299999999999997</v>
      </c>
      <c r="Z318" s="1320">
        <v>98.5</v>
      </c>
      <c r="AA318" s="1320">
        <v>90.7</v>
      </c>
      <c r="AB318" s="1320">
        <v>86.9</v>
      </c>
      <c r="AD318" s="1306">
        <v>50</v>
      </c>
      <c r="AH318" s="1306">
        <v>4</v>
      </c>
      <c r="AI318" s="1316"/>
      <c r="AJ318" s="1316"/>
      <c r="AK318" s="1316"/>
      <c r="AL318" s="1316"/>
    </row>
    <row r="319" spans="1:40">
      <c r="C319" s="1306">
        <v>5</v>
      </c>
      <c r="E319" s="1317">
        <v>112.21</v>
      </c>
      <c r="F319" s="1317">
        <v>112.07</v>
      </c>
      <c r="G319" s="1317">
        <v>106.91</v>
      </c>
      <c r="H319" s="1410">
        <v>89.62</v>
      </c>
      <c r="I319" s="1410">
        <v>88.13</v>
      </c>
      <c r="J319" s="1410">
        <v>86.9</v>
      </c>
      <c r="K319" s="1317">
        <v>90.62</v>
      </c>
      <c r="L319" s="1317">
        <v>90.52</v>
      </c>
      <c r="M319" s="1083">
        <v>90.85</v>
      </c>
      <c r="N319" s="1084">
        <v>71.400000000000006</v>
      </c>
      <c r="O319" s="1324">
        <v>100</v>
      </c>
      <c r="P319" s="1087">
        <v>22.2</v>
      </c>
      <c r="Q319" s="1318">
        <v>321.00000000000011</v>
      </c>
      <c r="R319" s="1318">
        <v>355.00000000000034</v>
      </c>
      <c r="S319" s="1318">
        <v>-960.80000000000098</v>
      </c>
      <c r="T319" s="1319">
        <v>32.100000000000009</v>
      </c>
      <c r="U319" s="1319">
        <v>35.500000000000036</v>
      </c>
      <c r="V319" s="1409">
        <v>-96.080000000000098</v>
      </c>
      <c r="W319" s="1320">
        <v>100</v>
      </c>
      <c r="X319" s="1320">
        <v>50</v>
      </c>
      <c r="Y319" s="1320">
        <v>50</v>
      </c>
      <c r="Z319" s="1320">
        <v>97.5</v>
      </c>
      <c r="AA319" s="1320">
        <v>90.2</v>
      </c>
      <c r="AB319" s="1320">
        <v>87.8</v>
      </c>
      <c r="AD319" s="1306">
        <v>50</v>
      </c>
      <c r="AH319" s="1306">
        <v>5</v>
      </c>
      <c r="AI319" s="1316"/>
      <c r="AJ319" s="1316"/>
      <c r="AK319" s="1316"/>
      <c r="AL319" s="1316"/>
    </row>
    <row r="320" spans="1:40">
      <c r="C320" s="1306">
        <v>6</v>
      </c>
      <c r="E320" s="1317">
        <v>108.27</v>
      </c>
      <c r="F320" s="1317">
        <v>110.93</v>
      </c>
      <c r="G320" s="1317">
        <v>108.11</v>
      </c>
      <c r="H320" s="1410">
        <v>90.52</v>
      </c>
      <c r="I320" s="1410">
        <v>89.48</v>
      </c>
      <c r="J320" s="1410">
        <v>87.97</v>
      </c>
      <c r="K320" s="1317">
        <v>92.08</v>
      </c>
      <c r="L320" s="1317">
        <v>90.62</v>
      </c>
      <c r="M320" s="1083">
        <v>91.08</v>
      </c>
      <c r="N320" s="1084">
        <v>42.9</v>
      </c>
      <c r="O320" s="1324">
        <v>88.9</v>
      </c>
      <c r="P320" s="1087">
        <v>33.299999999999997</v>
      </c>
      <c r="Q320" s="1318">
        <v>313.90000000000009</v>
      </c>
      <c r="R320" s="1318">
        <v>393.90000000000032</v>
      </c>
      <c r="S320" s="1318">
        <v>-977.50000000000102</v>
      </c>
      <c r="T320" s="1319">
        <v>31.390000000000008</v>
      </c>
      <c r="U320" s="1319">
        <v>39.390000000000029</v>
      </c>
      <c r="V320" s="1409">
        <v>-97.750000000000099</v>
      </c>
      <c r="W320" s="1320">
        <v>63.6</v>
      </c>
      <c r="X320" s="1320">
        <v>50</v>
      </c>
      <c r="Y320" s="1320">
        <v>44.4</v>
      </c>
      <c r="Z320" s="1320">
        <v>97.7</v>
      </c>
      <c r="AA320" s="1320">
        <v>90.8</v>
      </c>
      <c r="AB320" s="1320">
        <v>88.1</v>
      </c>
      <c r="AD320" s="1306">
        <v>50</v>
      </c>
      <c r="AH320" s="1306">
        <v>6</v>
      </c>
      <c r="AI320" s="1316"/>
      <c r="AJ320" s="1316"/>
      <c r="AK320" s="1316"/>
      <c r="AL320" s="1316"/>
    </row>
    <row r="321" spans="1:38">
      <c r="C321" s="1306">
        <v>7</v>
      </c>
      <c r="E321" s="1317">
        <v>111.02</v>
      </c>
      <c r="F321" s="1317">
        <v>110.5</v>
      </c>
      <c r="G321" s="1317">
        <v>109.86</v>
      </c>
      <c r="H321" s="1410">
        <v>92.38</v>
      </c>
      <c r="I321" s="1410">
        <v>90.84</v>
      </c>
      <c r="J321" s="1410">
        <v>89.46</v>
      </c>
      <c r="K321" s="1317">
        <v>92.22</v>
      </c>
      <c r="L321" s="1317">
        <v>91.64</v>
      </c>
      <c r="M321" s="1083">
        <v>91.3</v>
      </c>
      <c r="N321" s="1084">
        <v>57.1</v>
      </c>
      <c r="O321" s="1324">
        <v>100</v>
      </c>
      <c r="P321" s="1087">
        <v>88.9</v>
      </c>
      <c r="Q321" s="1318">
        <v>321.00000000000011</v>
      </c>
      <c r="R321" s="1318">
        <v>443.90000000000032</v>
      </c>
      <c r="S321" s="1318">
        <v>-938.60000000000105</v>
      </c>
      <c r="T321" s="1319">
        <v>32.100000000000009</v>
      </c>
      <c r="U321" s="1319">
        <v>44.390000000000029</v>
      </c>
      <c r="V321" s="1409">
        <v>-93.860000000000099</v>
      </c>
      <c r="W321" s="1320">
        <v>54.5</v>
      </c>
      <c r="X321" s="1320">
        <v>50</v>
      </c>
      <c r="Y321" s="1320">
        <v>88.9</v>
      </c>
      <c r="Z321" s="1320">
        <v>97.7</v>
      </c>
      <c r="AA321" s="1320">
        <v>91.5</v>
      </c>
      <c r="AB321" s="1320">
        <v>89</v>
      </c>
      <c r="AD321" s="1306">
        <v>50</v>
      </c>
      <c r="AH321" s="1306">
        <v>7</v>
      </c>
      <c r="AI321" s="1316"/>
      <c r="AJ321" s="1316"/>
      <c r="AK321" s="1316"/>
      <c r="AL321" s="1316"/>
    </row>
    <row r="322" spans="1:38">
      <c r="C322" s="1306">
        <v>8</v>
      </c>
      <c r="E322" s="1317">
        <v>108.96</v>
      </c>
      <c r="F322" s="1317">
        <v>109.42</v>
      </c>
      <c r="G322" s="1317">
        <v>110.37</v>
      </c>
      <c r="H322" s="1410">
        <v>93.61</v>
      </c>
      <c r="I322" s="1410">
        <v>92.17</v>
      </c>
      <c r="J322" s="1410">
        <v>90.88</v>
      </c>
      <c r="K322" s="1317">
        <v>94.31</v>
      </c>
      <c r="L322" s="1317">
        <v>92.87</v>
      </c>
      <c r="M322" s="1083">
        <v>91.73</v>
      </c>
      <c r="N322" s="1084">
        <v>57.1</v>
      </c>
      <c r="O322" s="1324">
        <v>88.9</v>
      </c>
      <c r="P322" s="1087">
        <v>77.8</v>
      </c>
      <c r="Q322" s="1318">
        <v>328.10000000000014</v>
      </c>
      <c r="R322" s="1318">
        <v>482.8000000000003</v>
      </c>
      <c r="S322" s="1318">
        <v>-910.80000000000109</v>
      </c>
      <c r="T322" s="1319">
        <v>32.810000000000016</v>
      </c>
      <c r="U322" s="1319">
        <v>48.28000000000003</v>
      </c>
      <c r="V322" s="1409">
        <v>-91.080000000000112</v>
      </c>
      <c r="W322" s="1320">
        <v>45.5</v>
      </c>
      <c r="X322" s="1320">
        <v>80</v>
      </c>
      <c r="Y322" s="1320">
        <v>66.7</v>
      </c>
      <c r="Z322" s="1320">
        <v>98</v>
      </c>
      <c r="AA322" s="1320">
        <v>91.6</v>
      </c>
      <c r="AB322" s="1320">
        <v>88.6</v>
      </c>
      <c r="AD322" s="1306">
        <v>50</v>
      </c>
      <c r="AH322" s="1306">
        <v>8</v>
      </c>
      <c r="AI322" s="1316"/>
      <c r="AJ322" s="1316"/>
      <c r="AK322" s="1316"/>
      <c r="AL322" s="1316"/>
    </row>
    <row r="323" spans="1:38">
      <c r="C323" s="1306">
        <v>9</v>
      </c>
      <c r="E323" s="1317">
        <v>112.33</v>
      </c>
      <c r="F323" s="1317">
        <v>110.77</v>
      </c>
      <c r="G323" s="1317">
        <v>110.97</v>
      </c>
      <c r="H323" s="1410">
        <v>95.43</v>
      </c>
      <c r="I323" s="1410">
        <v>93.81</v>
      </c>
      <c r="J323" s="1410">
        <v>92.31</v>
      </c>
      <c r="K323" s="1317">
        <v>93.33</v>
      </c>
      <c r="L323" s="1317">
        <v>93.29</v>
      </c>
      <c r="M323" s="1083">
        <v>91.93</v>
      </c>
      <c r="N323" s="1084">
        <v>57.1</v>
      </c>
      <c r="O323" s="1324">
        <v>100</v>
      </c>
      <c r="P323" s="1087">
        <v>72.2</v>
      </c>
      <c r="Q323" s="1318">
        <v>335.20000000000016</v>
      </c>
      <c r="R323" s="1318">
        <v>532.8000000000003</v>
      </c>
      <c r="S323" s="1318">
        <v>-888.60000000000105</v>
      </c>
      <c r="T323" s="1319">
        <v>33.520000000000017</v>
      </c>
      <c r="U323" s="1319">
        <v>53.28000000000003</v>
      </c>
      <c r="V323" s="1409">
        <v>-88.860000000000099</v>
      </c>
      <c r="W323" s="1320">
        <v>54.5</v>
      </c>
      <c r="X323" s="1320">
        <v>70</v>
      </c>
      <c r="Y323" s="1320">
        <v>50</v>
      </c>
      <c r="Z323" s="1320">
        <v>97.4</v>
      </c>
      <c r="AA323" s="1320">
        <v>92.4</v>
      </c>
      <c r="AB323" s="1320">
        <v>88.9</v>
      </c>
      <c r="AD323" s="1306">
        <v>50</v>
      </c>
      <c r="AH323" s="1306">
        <v>9</v>
      </c>
      <c r="AI323" s="1316"/>
      <c r="AJ323" s="1316"/>
      <c r="AK323" s="1316"/>
      <c r="AL323" s="1316"/>
    </row>
    <row r="324" spans="1:38">
      <c r="C324" s="1306">
        <v>10</v>
      </c>
      <c r="E324" s="1317">
        <v>105.88</v>
      </c>
      <c r="F324" s="1317">
        <v>109.06</v>
      </c>
      <c r="G324" s="1317">
        <v>110.14</v>
      </c>
      <c r="H324" s="1410">
        <v>94.67</v>
      </c>
      <c r="I324" s="1410">
        <v>94.57</v>
      </c>
      <c r="J324" s="1410">
        <v>93.32</v>
      </c>
      <c r="K324" s="1317">
        <v>97.31</v>
      </c>
      <c r="L324" s="1317">
        <v>94.98</v>
      </c>
      <c r="M324" s="1083">
        <v>92.72</v>
      </c>
      <c r="N324" s="1084">
        <v>14.3</v>
      </c>
      <c r="O324" s="1324">
        <v>77.8</v>
      </c>
      <c r="P324" s="1087">
        <v>77.8</v>
      </c>
      <c r="Q324" s="1318">
        <v>299.50000000000017</v>
      </c>
      <c r="R324" s="1318">
        <v>560.60000000000025</v>
      </c>
      <c r="S324" s="1318">
        <v>-860.80000000000109</v>
      </c>
      <c r="T324" s="1319">
        <v>29.950000000000017</v>
      </c>
      <c r="U324" s="1319">
        <v>56.060000000000024</v>
      </c>
      <c r="V324" s="1409">
        <v>-86.080000000000112</v>
      </c>
      <c r="W324" s="1320">
        <v>54.5</v>
      </c>
      <c r="X324" s="1320">
        <v>50</v>
      </c>
      <c r="Y324" s="1320">
        <v>44.4</v>
      </c>
      <c r="Z324" s="1320">
        <v>97.3</v>
      </c>
      <c r="AA324" s="1320">
        <v>91.9</v>
      </c>
      <c r="AB324" s="1320">
        <v>89.6</v>
      </c>
      <c r="AD324" s="1306">
        <v>50</v>
      </c>
      <c r="AH324" s="1306">
        <v>10</v>
      </c>
      <c r="AI324" s="1316"/>
      <c r="AJ324" s="1316"/>
      <c r="AK324" s="1316"/>
      <c r="AL324" s="1316"/>
    </row>
    <row r="325" spans="1:38">
      <c r="C325" s="1306">
        <v>11</v>
      </c>
      <c r="E325" s="1317">
        <v>104.82</v>
      </c>
      <c r="F325" s="1317">
        <v>107.68</v>
      </c>
      <c r="G325" s="1317">
        <v>109.07</v>
      </c>
      <c r="H325" s="1410">
        <v>93.57</v>
      </c>
      <c r="I325" s="1410">
        <v>94.56</v>
      </c>
      <c r="J325" s="1410">
        <v>93.93</v>
      </c>
      <c r="K325" s="1317">
        <v>94.75</v>
      </c>
      <c r="L325" s="1317">
        <v>95.13</v>
      </c>
      <c r="M325" s="1083">
        <v>93.52</v>
      </c>
      <c r="N325" s="1084">
        <v>57.1</v>
      </c>
      <c r="O325" s="1324">
        <v>33.299999999999997</v>
      </c>
      <c r="P325" s="1087">
        <v>55.6</v>
      </c>
      <c r="Q325" s="1318">
        <v>306.60000000000019</v>
      </c>
      <c r="R325" s="1318">
        <v>543.9000000000002</v>
      </c>
      <c r="S325" s="1318">
        <v>-855.20000000000107</v>
      </c>
      <c r="T325" s="1319">
        <v>30.660000000000018</v>
      </c>
      <c r="U325" s="1319">
        <v>54.390000000000022</v>
      </c>
      <c r="V325" s="1409">
        <v>-85.52000000000011</v>
      </c>
      <c r="W325" s="1320">
        <v>45.5</v>
      </c>
      <c r="X325" s="1320">
        <v>80</v>
      </c>
      <c r="Y325" s="1320">
        <v>77.8</v>
      </c>
      <c r="Z325" s="1320">
        <v>98.1</v>
      </c>
      <c r="AA325" s="1320">
        <v>93.8</v>
      </c>
      <c r="AB325" s="1320">
        <v>89.6</v>
      </c>
      <c r="AD325" s="1306">
        <v>50</v>
      </c>
      <c r="AH325" s="1306">
        <v>11</v>
      </c>
      <c r="AI325" s="1316"/>
      <c r="AJ325" s="1316"/>
      <c r="AK325" s="1316"/>
      <c r="AL325" s="1316"/>
    </row>
    <row r="326" spans="1:38">
      <c r="C326" s="1306">
        <v>12</v>
      </c>
      <c r="E326" s="1317">
        <v>110.33</v>
      </c>
      <c r="F326" s="1317">
        <v>107.01</v>
      </c>
      <c r="G326" s="1317">
        <v>108.8</v>
      </c>
      <c r="H326" s="1410">
        <v>95.28</v>
      </c>
      <c r="I326" s="1410">
        <v>94.51</v>
      </c>
      <c r="J326" s="1410">
        <v>94.51</v>
      </c>
      <c r="K326" s="1317">
        <v>93.38</v>
      </c>
      <c r="L326" s="1317">
        <v>95.15</v>
      </c>
      <c r="M326" s="1083">
        <v>93.91</v>
      </c>
      <c r="N326" s="1084">
        <v>71.400000000000006</v>
      </c>
      <c r="O326" s="1324">
        <v>44.4</v>
      </c>
      <c r="P326" s="1087">
        <v>55.6</v>
      </c>
      <c r="Q326" s="1318">
        <v>328.00000000000023</v>
      </c>
      <c r="R326" s="1318">
        <v>538.30000000000018</v>
      </c>
      <c r="S326" s="1318">
        <v>-849.60000000000105</v>
      </c>
      <c r="T326" s="1319">
        <v>32.800000000000026</v>
      </c>
      <c r="U326" s="1319">
        <v>53.83000000000002</v>
      </c>
      <c r="V326" s="1409">
        <v>-84.960000000000107</v>
      </c>
      <c r="W326" s="1320">
        <v>63.6</v>
      </c>
      <c r="X326" s="1320">
        <v>70</v>
      </c>
      <c r="Y326" s="1320">
        <v>66.7</v>
      </c>
      <c r="Z326" s="1320">
        <v>98.6</v>
      </c>
      <c r="AA326" s="1320">
        <v>94.1</v>
      </c>
      <c r="AB326" s="1320">
        <v>89.9</v>
      </c>
      <c r="AD326" s="1306">
        <v>50</v>
      </c>
      <c r="AH326" s="1306">
        <v>12</v>
      </c>
      <c r="AI326" s="1316"/>
      <c r="AJ326" s="1316"/>
      <c r="AK326" s="1316"/>
      <c r="AL326" s="1316"/>
    </row>
    <row r="327" spans="1:38" ht="27">
      <c r="A327" s="1306">
        <v>2011</v>
      </c>
      <c r="B327" s="1307" t="s">
        <v>37</v>
      </c>
      <c r="C327" s="1306">
        <v>1</v>
      </c>
      <c r="E327" s="1317">
        <v>115.99</v>
      </c>
      <c r="F327" s="1317">
        <v>110.38</v>
      </c>
      <c r="G327" s="1317">
        <v>109.9</v>
      </c>
      <c r="H327" s="1410">
        <v>95.64</v>
      </c>
      <c r="I327" s="1410">
        <v>94.83</v>
      </c>
      <c r="J327" s="1410">
        <v>94.92</v>
      </c>
      <c r="K327" s="1317">
        <v>93.81</v>
      </c>
      <c r="L327" s="1317">
        <v>93.98</v>
      </c>
      <c r="M327" s="1083">
        <v>94.16</v>
      </c>
      <c r="N327" s="1084">
        <v>100</v>
      </c>
      <c r="O327" s="1324">
        <v>50</v>
      </c>
      <c r="P327" s="1087">
        <v>27.8</v>
      </c>
      <c r="Q327" s="1318">
        <v>378.00000000000023</v>
      </c>
      <c r="R327" s="1318">
        <v>538.30000000000018</v>
      </c>
      <c r="S327" s="1318">
        <v>-871.80000000000109</v>
      </c>
      <c r="T327" s="1319">
        <v>37.800000000000026</v>
      </c>
      <c r="U327" s="1319">
        <v>53.83000000000002</v>
      </c>
      <c r="V327" s="1409">
        <v>-87.180000000000106</v>
      </c>
      <c r="W327" s="1320">
        <v>72.7</v>
      </c>
      <c r="X327" s="1320">
        <v>80</v>
      </c>
      <c r="Y327" s="1320">
        <v>55.6</v>
      </c>
      <c r="Z327" s="1320">
        <v>99.2</v>
      </c>
      <c r="AA327" s="1320">
        <v>93.9</v>
      </c>
      <c r="AB327" s="1320">
        <v>90.3</v>
      </c>
      <c r="AD327" s="1306">
        <v>50</v>
      </c>
      <c r="AF327" s="1321" t="s">
        <v>839</v>
      </c>
      <c r="AH327" s="1306">
        <v>1</v>
      </c>
      <c r="AI327" s="1316"/>
      <c r="AJ327" s="1316"/>
      <c r="AK327" s="1316"/>
      <c r="AL327" s="1316"/>
    </row>
    <row r="328" spans="1:38">
      <c r="C328" s="1306">
        <v>2</v>
      </c>
      <c r="D328" s="1306" t="s">
        <v>27</v>
      </c>
      <c r="E328" s="1317">
        <v>117.32</v>
      </c>
      <c r="F328" s="1317">
        <v>114.55</v>
      </c>
      <c r="G328" s="1317">
        <v>110.8</v>
      </c>
      <c r="H328" s="1410">
        <v>99.07</v>
      </c>
      <c r="I328" s="1410">
        <v>96.66</v>
      </c>
      <c r="J328" s="1410">
        <v>95.65</v>
      </c>
      <c r="K328" s="1317">
        <v>96.3</v>
      </c>
      <c r="L328" s="1317">
        <v>94.5</v>
      </c>
      <c r="M328" s="1083">
        <v>94.74</v>
      </c>
      <c r="N328" s="1084">
        <v>100</v>
      </c>
      <c r="O328" s="1324">
        <v>88.9</v>
      </c>
      <c r="P328" s="1087">
        <v>44.4</v>
      </c>
      <c r="Q328" s="1318">
        <v>428.00000000000023</v>
      </c>
      <c r="R328" s="1318">
        <v>577.20000000000016</v>
      </c>
      <c r="S328" s="1318">
        <v>-877.40000000000111</v>
      </c>
      <c r="T328" s="1319">
        <v>42.800000000000026</v>
      </c>
      <c r="U328" s="1319">
        <v>57.720000000000013</v>
      </c>
      <c r="V328" s="1409">
        <v>-87.740000000000109</v>
      </c>
      <c r="W328" s="1320">
        <v>45.5</v>
      </c>
      <c r="X328" s="1320">
        <v>80</v>
      </c>
      <c r="Y328" s="1320">
        <v>66.7</v>
      </c>
      <c r="Z328" s="1320">
        <v>99.9</v>
      </c>
      <c r="AA328" s="1320">
        <v>95.2</v>
      </c>
      <c r="AB328" s="1320">
        <v>90.9</v>
      </c>
      <c r="AD328" s="1306">
        <v>50</v>
      </c>
      <c r="AH328" s="1306">
        <v>2</v>
      </c>
      <c r="AI328" s="1316" t="s">
        <v>812</v>
      </c>
      <c r="AJ328" s="1316"/>
      <c r="AK328" s="1316"/>
      <c r="AL328" s="1316"/>
    </row>
    <row r="329" spans="1:38">
      <c r="C329" s="1306">
        <v>3</v>
      </c>
      <c r="E329" s="1317">
        <v>112.69</v>
      </c>
      <c r="F329" s="1317">
        <v>115.33</v>
      </c>
      <c r="G329" s="1317">
        <v>111.34</v>
      </c>
      <c r="H329" s="1410">
        <v>97.26</v>
      </c>
      <c r="I329" s="1410">
        <v>97.32</v>
      </c>
      <c r="J329" s="1410">
        <v>96.16</v>
      </c>
      <c r="K329" s="1317">
        <v>93.62</v>
      </c>
      <c r="L329" s="1317">
        <v>94.58</v>
      </c>
      <c r="M329" s="1083">
        <v>94.64</v>
      </c>
      <c r="N329" s="1084">
        <v>57.1</v>
      </c>
      <c r="O329" s="1324">
        <v>77.8</v>
      </c>
      <c r="P329" s="1087">
        <v>66.7</v>
      </c>
      <c r="Q329" s="1318">
        <v>435.10000000000025</v>
      </c>
      <c r="R329" s="1318">
        <v>605.00000000000011</v>
      </c>
      <c r="S329" s="1318">
        <v>-860.70000000000107</v>
      </c>
      <c r="T329" s="1319">
        <v>43.510000000000026</v>
      </c>
      <c r="U329" s="1319">
        <v>60.500000000000014</v>
      </c>
      <c r="V329" s="1409">
        <v>-86.070000000000107</v>
      </c>
      <c r="W329" s="1320">
        <v>45.5</v>
      </c>
      <c r="X329" s="1320">
        <v>10</v>
      </c>
      <c r="Y329" s="1320">
        <v>27.8</v>
      </c>
      <c r="Z329" s="1320">
        <v>97.6</v>
      </c>
      <c r="AA329" s="1320">
        <v>88</v>
      </c>
      <c r="AB329" s="1320">
        <v>88.9</v>
      </c>
      <c r="AD329" s="1306">
        <v>50</v>
      </c>
      <c r="AH329" s="1306">
        <v>3</v>
      </c>
      <c r="AI329" s="1316"/>
      <c r="AJ329" s="1316"/>
      <c r="AK329" s="1316">
        <v>159.5</v>
      </c>
      <c r="AL329" s="1316"/>
    </row>
    <row r="330" spans="1:38">
      <c r="C330" s="1306">
        <v>4</v>
      </c>
      <c r="E330" s="1317">
        <v>107.72</v>
      </c>
      <c r="F330" s="1317">
        <v>112.58</v>
      </c>
      <c r="G330" s="1317">
        <v>110.68</v>
      </c>
      <c r="H330" s="1410">
        <v>97.78</v>
      </c>
      <c r="I330" s="1410">
        <v>98.04</v>
      </c>
      <c r="J330" s="1410">
        <v>97.01</v>
      </c>
      <c r="K330" s="1317">
        <v>95.66</v>
      </c>
      <c r="L330" s="1317">
        <v>95.19</v>
      </c>
      <c r="M330" s="1083">
        <v>94.98</v>
      </c>
      <c r="N330" s="1084">
        <v>28.6</v>
      </c>
      <c r="O330" s="1324">
        <v>77.8</v>
      </c>
      <c r="P330" s="1087">
        <v>66.7</v>
      </c>
      <c r="Q330" s="1318">
        <v>413.70000000000027</v>
      </c>
      <c r="R330" s="1318">
        <v>632.80000000000007</v>
      </c>
      <c r="S330" s="1318">
        <v>-844.00000000000102</v>
      </c>
      <c r="T330" s="1319">
        <v>41.370000000000026</v>
      </c>
      <c r="U330" s="1319">
        <v>63.280000000000008</v>
      </c>
      <c r="V330" s="1409">
        <v>-84.400000000000105</v>
      </c>
      <c r="W330" s="1320">
        <v>18.2</v>
      </c>
      <c r="X330" s="1320">
        <v>10</v>
      </c>
      <c r="Y330" s="1320">
        <v>33.299999999999997</v>
      </c>
      <c r="Z330" s="1320">
        <v>94.9</v>
      </c>
      <c r="AA330" s="1320">
        <v>86.5</v>
      </c>
      <c r="AB330" s="1320">
        <v>90</v>
      </c>
      <c r="AD330" s="1306">
        <v>50</v>
      </c>
      <c r="AH330" s="1306">
        <v>4</v>
      </c>
      <c r="AI330" s="1316"/>
      <c r="AJ330" s="1316"/>
      <c r="AK330" s="1316">
        <v>159.5</v>
      </c>
      <c r="AL330" s="1316"/>
    </row>
    <row r="331" spans="1:38">
      <c r="C331" s="1306">
        <v>5</v>
      </c>
      <c r="E331" s="1317">
        <v>108.79</v>
      </c>
      <c r="F331" s="1317">
        <v>109.73</v>
      </c>
      <c r="G331" s="1317">
        <v>111.09</v>
      </c>
      <c r="H331" s="1410">
        <v>97.59</v>
      </c>
      <c r="I331" s="1410">
        <v>97.54</v>
      </c>
      <c r="J331" s="1410">
        <v>97.47</v>
      </c>
      <c r="K331" s="1317">
        <v>98.91</v>
      </c>
      <c r="L331" s="1317">
        <v>96.06</v>
      </c>
      <c r="M331" s="1083">
        <v>95.2</v>
      </c>
      <c r="N331" s="1084">
        <v>14.3</v>
      </c>
      <c r="O331" s="1324">
        <v>11.1</v>
      </c>
      <c r="P331" s="1087">
        <v>44.4</v>
      </c>
      <c r="Q331" s="1318">
        <v>378.00000000000028</v>
      </c>
      <c r="R331" s="1318">
        <v>593.90000000000009</v>
      </c>
      <c r="S331" s="1318">
        <v>-849.60000000000105</v>
      </c>
      <c r="T331" s="1319">
        <v>37.800000000000026</v>
      </c>
      <c r="U331" s="1319">
        <v>59.390000000000008</v>
      </c>
      <c r="V331" s="1409">
        <v>-84.960000000000107</v>
      </c>
      <c r="W331" s="1320">
        <v>36.4</v>
      </c>
      <c r="X331" s="1320">
        <v>0</v>
      </c>
      <c r="Y331" s="1320">
        <v>22.2</v>
      </c>
      <c r="Z331" s="1320">
        <v>95.6</v>
      </c>
      <c r="AA331" s="1320">
        <v>88.7</v>
      </c>
      <c r="AB331" s="1320">
        <v>90.3</v>
      </c>
      <c r="AD331" s="1306">
        <v>50</v>
      </c>
      <c r="AH331" s="1306">
        <v>5</v>
      </c>
      <c r="AI331" s="1316"/>
      <c r="AJ331" s="1316"/>
      <c r="AK331" s="1316">
        <v>159.5</v>
      </c>
      <c r="AL331" s="1316"/>
    </row>
    <row r="332" spans="1:38">
      <c r="C332" s="1306">
        <v>6</v>
      </c>
      <c r="E332" s="1317">
        <v>113.64</v>
      </c>
      <c r="F332" s="1317">
        <v>110.05</v>
      </c>
      <c r="G332" s="1317">
        <v>112.35</v>
      </c>
      <c r="H332" s="1410">
        <v>98.09</v>
      </c>
      <c r="I332" s="1410">
        <v>97.82</v>
      </c>
      <c r="J332" s="1410">
        <v>97.96</v>
      </c>
      <c r="K332" s="1317">
        <v>98.82</v>
      </c>
      <c r="L332" s="1317">
        <v>97.8</v>
      </c>
      <c r="M332" s="1083">
        <v>95.79</v>
      </c>
      <c r="N332" s="1084">
        <v>42.9</v>
      </c>
      <c r="O332" s="1324">
        <v>55.6</v>
      </c>
      <c r="P332" s="1087">
        <v>66.7</v>
      </c>
      <c r="Q332" s="1318">
        <v>370.90000000000026</v>
      </c>
      <c r="R332" s="1318">
        <v>599.50000000000011</v>
      </c>
      <c r="S332" s="1318">
        <v>-832.900000000001</v>
      </c>
      <c r="T332" s="1319">
        <v>37.090000000000025</v>
      </c>
      <c r="U332" s="1319">
        <v>59.95000000000001</v>
      </c>
      <c r="V332" s="1409">
        <v>-83.290000000000106</v>
      </c>
      <c r="W332" s="1320">
        <v>45.5</v>
      </c>
      <c r="X332" s="1320">
        <v>85</v>
      </c>
      <c r="Y332" s="1320">
        <v>66.7</v>
      </c>
      <c r="Z332" s="1320">
        <v>97.9</v>
      </c>
      <c r="AA332" s="1320">
        <v>90.9</v>
      </c>
      <c r="AB332" s="1320">
        <v>90.3</v>
      </c>
      <c r="AD332" s="1306">
        <v>50</v>
      </c>
      <c r="AH332" s="1306">
        <v>6</v>
      </c>
      <c r="AI332" s="1316"/>
      <c r="AJ332" s="1316"/>
      <c r="AK332" s="1316">
        <v>159.5</v>
      </c>
      <c r="AL332" s="1316"/>
    </row>
    <row r="333" spans="1:38">
      <c r="C333" s="1306">
        <v>7</v>
      </c>
      <c r="E333" s="1317">
        <v>112.75</v>
      </c>
      <c r="F333" s="1317">
        <v>111.73</v>
      </c>
      <c r="G333" s="1317">
        <v>112.7</v>
      </c>
      <c r="H333" s="1410">
        <v>98.01</v>
      </c>
      <c r="I333" s="1410">
        <v>97.9</v>
      </c>
      <c r="J333" s="1410">
        <v>97.75</v>
      </c>
      <c r="K333" s="1317">
        <v>100.95</v>
      </c>
      <c r="L333" s="1317">
        <v>99.56</v>
      </c>
      <c r="M333" s="1083">
        <v>96.87</v>
      </c>
      <c r="N333" s="1084">
        <v>42.9</v>
      </c>
      <c r="O333" s="1324">
        <v>61.1</v>
      </c>
      <c r="P333" s="1087">
        <v>66.7</v>
      </c>
      <c r="Q333" s="1318">
        <v>363.80000000000024</v>
      </c>
      <c r="R333" s="1318">
        <v>610.60000000000014</v>
      </c>
      <c r="S333" s="1318">
        <v>-816.20000000000095</v>
      </c>
      <c r="T333" s="1319">
        <v>36.380000000000024</v>
      </c>
      <c r="U333" s="1319">
        <v>61.060000000000016</v>
      </c>
      <c r="V333" s="1409">
        <v>-81.62000000000009</v>
      </c>
      <c r="W333" s="1320">
        <v>72.7</v>
      </c>
      <c r="X333" s="1320">
        <v>95</v>
      </c>
      <c r="Y333" s="1320">
        <v>50</v>
      </c>
      <c r="Z333" s="1320">
        <v>99.8</v>
      </c>
      <c r="AA333" s="1320">
        <v>91.9</v>
      </c>
      <c r="AB333" s="1320">
        <v>90.6</v>
      </c>
      <c r="AD333" s="1306">
        <v>50</v>
      </c>
      <c r="AH333" s="1306">
        <v>7</v>
      </c>
      <c r="AI333" s="1316"/>
      <c r="AJ333" s="1316"/>
      <c r="AK333" s="1316">
        <v>159.5</v>
      </c>
      <c r="AL333" s="1316"/>
    </row>
    <row r="334" spans="1:38">
      <c r="C334" s="1306">
        <v>8</v>
      </c>
      <c r="E334" s="1317">
        <v>119.05</v>
      </c>
      <c r="F334" s="1317">
        <v>115.15</v>
      </c>
      <c r="G334" s="1317">
        <v>113.14</v>
      </c>
      <c r="H334" s="1410">
        <v>98.28</v>
      </c>
      <c r="I334" s="1410">
        <v>98.13</v>
      </c>
      <c r="J334" s="1410">
        <v>97.95</v>
      </c>
      <c r="K334" s="1317">
        <v>101.92</v>
      </c>
      <c r="L334" s="1317">
        <v>100.56</v>
      </c>
      <c r="M334" s="1083">
        <v>98.03</v>
      </c>
      <c r="N334" s="1084">
        <v>57.1</v>
      </c>
      <c r="O334" s="1324">
        <v>44.4</v>
      </c>
      <c r="P334" s="1087">
        <v>66.7</v>
      </c>
      <c r="Q334" s="1318">
        <v>370.90000000000026</v>
      </c>
      <c r="R334" s="1318">
        <v>605.00000000000011</v>
      </c>
      <c r="S334" s="1318">
        <v>-799.50000000000091</v>
      </c>
      <c r="T334" s="1319">
        <v>37.090000000000025</v>
      </c>
      <c r="U334" s="1319">
        <v>60.500000000000014</v>
      </c>
      <c r="V334" s="1409">
        <v>-79.950000000000088</v>
      </c>
      <c r="W334" s="1320">
        <v>77.3</v>
      </c>
      <c r="X334" s="1320">
        <v>90</v>
      </c>
      <c r="Y334" s="1320">
        <v>77.8</v>
      </c>
      <c r="Z334" s="1320">
        <v>99.5</v>
      </c>
      <c r="AA334" s="1320">
        <v>93.1</v>
      </c>
      <c r="AB334" s="1320">
        <v>91.5</v>
      </c>
      <c r="AD334" s="1306">
        <v>50</v>
      </c>
      <c r="AH334" s="1306">
        <v>8</v>
      </c>
      <c r="AI334" s="1316"/>
      <c r="AJ334" s="1316"/>
      <c r="AK334" s="1316">
        <v>159.5</v>
      </c>
      <c r="AL334" s="1316"/>
    </row>
    <row r="335" spans="1:38">
      <c r="C335" s="1306">
        <v>9</v>
      </c>
      <c r="E335" s="1317">
        <v>112</v>
      </c>
      <c r="F335" s="1317">
        <v>114.6</v>
      </c>
      <c r="G335" s="1317">
        <v>112.38</v>
      </c>
      <c r="H335" s="1410">
        <v>96.41</v>
      </c>
      <c r="I335" s="1410">
        <v>97.57</v>
      </c>
      <c r="J335" s="1410">
        <v>97.68</v>
      </c>
      <c r="K335" s="1317">
        <v>99.09</v>
      </c>
      <c r="L335" s="1317">
        <v>100.65</v>
      </c>
      <c r="M335" s="1083">
        <v>98.42</v>
      </c>
      <c r="N335" s="1084">
        <v>42.9</v>
      </c>
      <c r="O335" s="1324">
        <v>11.1</v>
      </c>
      <c r="P335" s="1087">
        <v>33.299999999999997</v>
      </c>
      <c r="Q335" s="1318">
        <v>363.80000000000024</v>
      </c>
      <c r="R335" s="1318">
        <v>566.10000000000014</v>
      </c>
      <c r="S335" s="1318">
        <v>-816.20000000000095</v>
      </c>
      <c r="T335" s="1319">
        <v>36.380000000000024</v>
      </c>
      <c r="U335" s="1319">
        <v>56.610000000000014</v>
      </c>
      <c r="V335" s="1409">
        <v>-81.62000000000009</v>
      </c>
      <c r="W335" s="1320">
        <v>36.4</v>
      </c>
      <c r="X335" s="1320">
        <v>70</v>
      </c>
      <c r="Y335" s="1320">
        <v>77.8</v>
      </c>
      <c r="Z335" s="1320">
        <v>98.1</v>
      </c>
      <c r="AA335" s="1320">
        <v>93.8</v>
      </c>
      <c r="AB335" s="1320">
        <v>92.4</v>
      </c>
      <c r="AD335" s="1306">
        <v>50</v>
      </c>
      <c r="AH335" s="1306">
        <v>9</v>
      </c>
      <c r="AI335" s="1316"/>
      <c r="AJ335" s="1316"/>
      <c r="AK335" s="1316">
        <v>159.5</v>
      </c>
      <c r="AL335" s="1316"/>
    </row>
    <row r="336" spans="1:38">
      <c r="C336" s="1306">
        <v>10</v>
      </c>
      <c r="E336" s="1317">
        <v>112.53</v>
      </c>
      <c r="F336" s="1317">
        <v>114.53</v>
      </c>
      <c r="G336" s="1317">
        <v>112.35</v>
      </c>
      <c r="H336" s="1410">
        <v>98.31</v>
      </c>
      <c r="I336" s="1410">
        <v>97.67</v>
      </c>
      <c r="J336" s="1410">
        <v>97.82</v>
      </c>
      <c r="K336" s="1317">
        <v>99.41</v>
      </c>
      <c r="L336" s="1317">
        <v>100.14</v>
      </c>
      <c r="M336" s="1083">
        <v>99.25</v>
      </c>
      <c r="N336" s="1084">
        <v>42.9</v>
      </c>
      <c r="O336" s="1324">
        <v>33.299999999999997</v>
      </c>
      <c r="P336" s="1087">
        <v>44.4</v>
      </c>
      <c r="Q336" s="1318">
        <v>356.70000000000022</v>
      </c>
      <c r="R336" s="1318">
        <v>549.40000000000009</v>
      </c>
      <c r="S336" s="1318">
        <v>-821.80000000000098</v>
      </c>
      <c r="T336" s="1319">
        <v>35.670000000000023</v>
      </c>
      <c r="U336" s="1319">
        <v>54.940000000000012</v>
      </c>
      <c r="V336" s="1409">
        <v>-82.180000000000092</v>
      </c>
      <c r="W336" s="1320">
        <v>45.5</v>
      </c>
      <c r="X336" s="1320">
        <v>70</v>
      </c>
      <c r="Y336" s="1320">
        <v>66.7</v>
      </c>
      <c r="Z336" s="1320">
        <v>98.4</v>
      </c>
      <c r="AA336" s="1320">
        <v>95.1</v>
      </c>
      <c r="AB336" s="1320">
        <v>91.9</v>
      </c>
      <c r="AD336" s="1306">
        <v>50</v>
      </c>
      <c r="AH336" s="1306">
        <v>10</v>
      </c>
      <c r="AI336" s="1316"/>
      <c r="AJ336" s="1316"/>
      <c r="AK336" s="1316">
        <v>159.5</v>
      </c>
      <c r="AL336" s="1316"/>
    </row>
    <row r="337" spans="1:38">
      <c r="C337" s="1306">
        <v>11</v>
      </c>
      <c r="E337" s="1317">
        <v>112.9</v>
      </c>
      <c r="F337" s="1317">
        <v>112.48</v>
      </c>
      <c r="G337" s="1317">
        <v>113.09</v>
      </c>
      <c r="H337" s="1410">
        <v>99.23</v>
      </c>
      <c r="I337" s="1410">
        <v>97.98</v>
      </c>
      <c r="J337" s="1410">
        <v>98.05</v>
      </c>
      <c r="K337" s="1317">
        <v>99.35</v>
      </c>
      <c r="L337" s="1317">
        <v>99.28</v>
      </c>
      <c r="M337" s="1083">
        <v>99.78</v>
      </c>
      <c r="N337" s="1084">
        <v>28.6</v>
      </c>
      <c r="O337" s="1324">
        <v>55.6</v>
      </c>
      <c r="P337" s="1087">
        <v>22.2</v>
      </c>
      <c r="Q337" s="1318">
        <v>335.30000000000024</v>
      </c>
      <c r="R337" s="1318">
        <v>555.00000000000011</v>
      </c>
      <c r="S337" s="1318">
        <v>-849.60000000000093</v>
      </c>
      <c r="T337" s="1319">
        <v>33.530000000000022</v>
      </c>
      <c r="U337" s="1319">
        <v>55.500000000000014</v>
      </c>
      <c r="V337" s="1409">
        <v>-84.960000000000093</v>
      </c>
      <c r="W337" s="1320">
        <v>31.8</v>
      </c>
      <c r="X337" s="1320">
        <v>40</v>
      </c>
      <c r="Y337" s="1320">
        <v>55.6</v>
      </c>
      <c r="Z337" s="1320">
        <v>98.1</v>
      </c>
      <c r="AA337" s="1320">
        <v>93.7</v>
      </c>
      <c r="AB337" s="1320">
        <v>92.1</v>
      </c>
      <c r="AD337" s="1306">
        <v>50</v>
      </c>
      <c r="AH337" s="1306">
        <v>11</v>
      </c>
      <c r="AI337" s="1316"/>
      <c r="AJ337" s="1316"/>
      <c r="AK337" s="1316">
        <v>159.5</v>
      </c>
      <c r="AL337" s="1316"/>
    </row>
    <row r="338" spans="1:38">
      <c r="C338" s="1306">
        <v>12</v>
      </c>
      <c r="E338" s="1317">
        <v>110.66</v>
      </c>
      <c r="F338" s="1317">
        <v>112.03</v>
      </c>
      <c r="G338" s="1317">
        <v>113.36</v>
      </c>
      <c r="H338" s="1410">
        <v>98.65</v>
      </c>
      <c r="I338" s="1410">
        <v>98.73</v>
      </c>
      <c r="J338" s="1410">
        <v>98.18</v>
      </c>
      <c r="K338" s="1317">
        <v>99.27</v>
      </c>
      <c r="L338" s="1317">
        <v>99.34</v>
      </c>
      <c r="M338" s="1083">
        <v>99.83</v>
      </c>
      <c r="N338" s="1084">
        <v>71.400000000000006</v>
      </c>
      <c r="O338" s="1324">
        <v>72.2</v>
      </c>
      <c r="P338" s="1087">
        <v>50</v>
      </c>
      <c r="Q338" s="1318">
        <v>356.70000000000027</v>
      </c>
      <c r="R338" s="1318">
        <v>577.20000000000016</v>
      </c>
      <c r="S338" s="1318">
        <v>-849.60000000000093</v>
      </c>
      <c r="T338" s="1319">
        <v>35.67000000000003</v>
      </c>
      <c r="U338" s="1319">
        <v>57.720000000000013</v>
      </c>
      <c r="V338" s="1409">
        <v>-84.960000000000093</v>
      </c>
      <c r="W338" s="1320">
        <v>63.6</v>
      </c>
      <c r="X338" s="1320">
        <v>60</v>
      </c>
      <c r="Y338" s="1320">
        <v>38.9</v>
      </c>
      <c r="Z338" s="1320">
        <v>98.6</v>
      </c>
      <c r="AA338" s="1320">
        <v>95.5</v>
      </c>
      <c r="AB338" s="1320">
        <v>92.8</v>
      </c>
      <c r="AD338" s="1306">
        <v>50</v>
      </c>
      <c r="AH338" s="1306">
        <v>12</v>
      </c>
      <c r="AI338" s="1316"/>
      <c r="AJ338" s="1316"/>
      <c r="AK338" s="1316">
        <v>159.5</v>
      </c>
      <c r="AL338" s="1316"/>
    </row>
    <row r="339" spans="1:38" ht="27" customHeight="1">
      <c r="A339" s="1306">
        <v>2012</v>
      </c>
      <c r="B339" s="1307" t="s">
        <v>38</v>
      </c>
      <c r="C339" s="1306">
        <v>1</v>
      </c>
      <c r="E339" s="1317">
        <v>114.55</v>
      </c>
      <c r="F339" s="1317">
        <v>112.7</v>
      </c>
      <c r="G339" s="1317">
        <v>113.49</v>
      </c>
      <c r="H339" s="1410">
        <v>100.53</v>
      </c>
      <c r="I339" s="1410">
        <v>99.47</v>
      </c>
      <c r="J339" s="1410">
        <v>98.63</v>
      </c>
      <c r="K339" s="1317">
        <v>102.68</v>
      </c>
      <c r="L339" s="1317">
        <v>100.43</v>
      </c>
      <c r="M339" s="1083">
        <v>100.38</v>
      </c>
      <c r="N339" s="1084">
        <v>57.1</v>
      </c>
      <c r="O339" s="1324">
        <v>66.7</v>
      </c>
      <c r="P339" s="1087">
        <v>88.9</v>
      </c>
      <c r="Q339" s="1318">
        <v>363.8000000000003</v>
      </c>
      <c r="R339" s="1318">
        <v>593.9000000000002</v>
      </c>
      <c r="S339" s="1318">
        <v>-810.70000000000095</v>
      </c>
      <c r="T339" s="1319">
        <v>36.380000000000031</v>
      </c>
      <c r="U339" s="1319">
        <v>59.390000000000022</v>
      </c>
      <c r="V339" s="1409">
        <v>-81.070000000000093</v>
      </c>
      <c r="W339" s="1320">
        <v>63.6</v>
      </c>
      <c r="X339" s="1320">
        <v>80</v>
      </c>
      <c r="Y339" s="1320">
        <v>27.8</v>
      </c>
      <c r="Z339" s="1320">
        <v>99.1</v>
      </c>
      <c r="AA339" s="1320">
        <v>95.5</v>
      </c>
      <c r="AB339" s="1320">
        <v>92.2</v>
      </c>
      <c r="AD339" s="1306">
        <v>50</v>
      </c>
      <c r="AF339" s="1321" t="s">
        <v>840</v>
      </c>
      <c r="AH339" s="1306">
        <v>1</v>
      </c>
      <c r="AK339" s="1316">
        <v>159.5</v>
      </c>
    </row>
    <row r="340" spans="1:38">
      <c r="C340" s="1306">
        <v>2</v>
      </c>
      <c r="E340" s="1317">
        <v>110.56</v>
      </c>
      <c r="F340" s="1317">
        <v>111.92</v>
      </c>
      <c r="G340" s="1317">
        <v>113.18</v>
      </c>
      <c r="H340" s="1410">
        <v>100.3</v>
      </c>
      <c r="I340" s="1410">
        <v>99.83</v>
      </c>
      <c r="J340" s="1410">
        <v>99.4</v>
      </c>
      <c r="K340" s="1317">
        <v>102.53</v>
      </c>
      <c r="L340" s="1317">
        <v>101.49</v>
      </c>
      <c r="M340" s="1083">
        <v>100.61</v>
      </c>
      <c r="N340" s="1084">
        <v>42.9</v>
      </c>
      <c r="O340" s="1324">
        <v>33.299999999999997</v>
      </c>
      <c r="P340" s="1087">
        <v>72.2</v>
      </c>
      <c r="Q340" s="1318">
        <v>356.70000000000027</v>
      </c>
      <c r="R340" s="1318">
        <v>577.20000000000016</v>
      </c>
      <c r="S340" s="1318">
        <v>-788.50000000000091</v>
      </c>
      <c r="T340" s="1319">
        <v>35.67000000000003</v>
      </c>
      <c r="U340" s="1319">
        <v>57.720000000000013</v>
      </c>
      <c r="V340" s="1409">
        <v>-78.850000000000094</v>
      </c>
      <c r="W340" s="1320">
        <v>72.7</v>
      </c>
      <c r="X340" s="1320">
        <v>90</v>
      </c>
      <c r="Y340" s="1320">
        <v>55.6</v>
      </c>
      <c r="Z340" s="1320">
        <v>100.4</v>
      </c>
      <c r="AA340" s="1320">
        <v>96.8</v>
      </c>
      <c r="AB340" s="1320">
        <v>93.4</v>
      </c>
      <c r="AD340" s="1306">
        <v>50</v>
      </c>
      <c r="AH340" s="1306">
        <v>2</v>
      </c>
      <c r="AK340" s="1316">
        <v>159.5</v>
      </c>
    </row>
    <row r="341" spans="1:38">
      <c r="C341" s="1306">
        <v>3</v>
      </c>
      <c r="E341" s="1317">
        <v>114.5</v>
      </c>
      <c r="F341" s="1317">
        <v>113.2</v>
      </c>
      <c r="G341" s="1317">
        <v>112.53</v>
      </c>
      <c r="H341" s="1410">
        <v>99.71</v>
      </c>
      <c r="I341" s="1410">
        <v>100.18</v>
      </c>
      <c r="J341" s="1410">
        <v>99.68</v>
      </c>
      <c r="K341" s="1317">
        <v>99.3</v>
      </c>
      <c r="L341" s="1317">
        <v>101.5</v>
      </c>
      <c r="M341" s="1083">
        <v>100.23</v>
      </c>
      <c r="N341" s="1084">
        <v>57.1</v>
      </c>
      <c r="O341" s="1324">
        <v>44.4</v>
      </c>
      <c r="P341" s="1087">
        <v>55.6</v>
      </c>
      <c r="Q341" s="1318">
        <v>363.8000000000003</v>
      </c>
      <c r="R341" s="1318">
        <v>571.60000000000014</v>
      </c>
      <c r="S341" s="1318">
        <v>-782.90000000000089</v>
      </c>
      <c r="T341" s="1319">
        <v>36.380000000000031</v>
      </c>
      <c r="U341" s="1319">
        <v>57.160000000000011</v>
      </c>
      <c r="V341" s="1409">
        <v>-78.290000000000092</v>
      </c>
      <c r="W341" s="1320">
        <v>72.7</v>
      </c>
      <c r="X341" s="1320">
        <v>85</v>
      </c>
      <c r="Y341" s="1320">
        <v>72.2</v>
      </c>
      <c r="Z341" s="1320">
        <v>100.5</v>
      </c>
      <c r="AA341" s="1320">
        <v>97.6</v>
      </c>
      <c r="AB341" s="1320">
        <v>94.1</v>
      </c>
      <c r="AD341" s="1306">
        <v>50</v>
      </c>
      <c r="AH341" s="1306">
        <v>3</v>
      </c>
      <c r="AK341" s="1316">
        <v>159.5</v>
      </c>
    </row>
    <row r="342" spans="1:38">
      <c r="C342" s="1306">
        <v>4</v>
      </c>
      <c r="E342" s="1317">
        <v>110.28</v>
      </c>
      <c r="F342" s="1317">
        <v>111.78</v>
      </c>
      <c r="G342" s="1317">
        <v>112.28</v>
      </c>
      <c r="H342" s="1410">
        <v>99.4</v>
      </c>
      <c r="I342" s="1410">
        <v>99.8</v>
      </c>
      <c r="J342" s="1410">
        <v>99.72</v>
      </c>
      <c r="K342" s="1317">
        <v>98.43</v>
      </c>
      <c r="L342" s="1317">
        <v>100.09</v>
      </c>
      <c r="M342" s="1083">
        <v>100.14</v>
      </c>
      <c r="N342" s="1084">
        <v>28.6</v>
      </c>
      <c r="O342" s="1324">
        <v>33.299999999999997</v>
      </c>
      <c r="P342" s="1087">
        <v>44.4</v>
      </c>
      <c r="Q342" s="1318">
        <v>342.40000000000032</v>
      </c>
      <c r="R342" s="1318">
        <v>554.90000000000009</v>
      </c>
      <c r="S342" s="1318">
        <v>-788.50000000000091</v>
      </c>
      <c r="T342" s="1319">
        <v>34.24000000000003</v>
      </c>
      <c r="U342" s="1319">
        <v>55.490000000000009</v>
      </c>
      <c r="V342" s="1409">
        <v>-78.850000000000094</v>
      </c>
      <c r="W342" s="1085">
        <v>54.5</v>
      </c>
      <c r="X342" s="1085">
        <v>50</v>
      </c>
      <c r="Y342" s="1085">
        <v>83.3</v>
      </c>
      <c r="Z342" s="1085">
        <v>99.7</v>
      </c>
      <c r="AA342" s="1085">
        <v>96.2</v>
      </c>
      <c r="AB342" s="1085">
        <v>94.2</v>
      </c>
      <c r="AD342" s="1306">
        <v>50</v>
      </c>
      <c r="AH342" s="1306">
        <v>4</v>
      </c>
      <c r="AK342" s="1316">
        <v>159.5</v>
      </c>
    </row>
    <row r="343" spans="1:38">
      <c r="C343" s="1306">
        <v>5</v>
      </c>
      <c r="E343" s="1317">
        <v>112.14</v>
      </c>
      <c r="F343" s="1317">
        <v>112.31</v>
      </c>
      <c r="G343" s="1317">
        <v>112.23</v>
      </c>
      <c r="H343" s="1410">
        <v>100.04</v>
      </c>
      <c r="I343" s="1410">
        <v>99.72</v>
      </c>
      <c r="J343" s="1410">
        <v>100</v>
      </c>
      <c r="K343" s="1317">
        <v>96.65</v>
      </c>
      <c r="L343" s="1317">
        <v>98.13</v>
      </c>
      <c r="M343" s="1083">
        <v>99.74</v>
      </c>
      <c r="N343" s="1084">
        <v>57.1</v>
      </c>
      <c r="O343" s="1324">
        <v>33.299999999999997</v>
      </c>
      <c r="P343" s="1087">
        <v>11.1</v>
      </c>
      <c r="Q343" s="1318">
        <v>349.50000000000034</v>
      </c>
      <c r="R343" s="1318">
        <v>538.20000000000005</v>
      </c>
      <c r="S343" s="1318">
        <v>-827.40000000000089</v>
      </c>
      <c r="T343" s="1319">
        <v>34.950000000000031</v>
      </c>
      <c r="U343" s="1319">
        <v>53.820000000000007</v>
      </c>
      <c r="V343" s="1409">
        <v>-82.740000000000094</v>
      </c>
      <c r="W343" s="1085">
        <v>54.5</v>
      </c>
      <c r="X343" s="1085">
        <v>40</v>
      </c>
      <c r="Y343" s="1085">
        <v>55.6</v>
      </c>
      <c r="Z343" s="1085">
        <v>99</v>
      </c>
      <c r="AA343" s="1085">
        <v>96.2</v>
      </c>
      <c r="AB343" s="1085">
        <v>93.8</v>
      </c>
      <c r="AD343" s="1306">
        <v>50</v>
      </c>
      <c r="AH343" s="1306">
        <v>5</v>
      </c>
      <c r="AK343" s="1316">
        <v>159.5</v>
      </c>
    </row>
    <row r="344" spans="1:38">
      <c r="C344" s="1306">
        <v>6</v>
      </c>
      <c r="E344" s="1317">
        <v>110.35</v>
      </c>
      <c r="F344" s="1317">
        <v>110.92</v>
      </c>
      <c r="G344" s="1317">
        <v>111.86</v>
      </c>
      <c r="H344" s="1410">
        <v>97.88</v>
      </c>
      <c r="I344" s="1410">
        <v>99.11</v>
      </c>
      <c r="J344" s="1410">
        <v>99.47</v>
      </c>
      <c r="K344" s="1317">
        <v>95.49</v>
      </c>
      <c r="L344" s="1317">
        <v>96.86</v>
      </c>
      <c r="M344" s="1083">
        <v>99.19</v>
      </c>
      <c r="N344" s="1084">
        <v>42.9</v>
      </c>
      <c r="O344" s="1324">
        <v>22.2</v>
      </c>
      <c r="P344" s="1087">
        <v>22.2</v>
      </c>
      <c r="Q344" s="1318">
        <v>342.40000000000032</v>
      </c>
      <c r="R344" s="1318">
        <v>510.40000000000003</v>
      </c>
      <c r="S344" s="1318">
        <v>-855.20000000000084</v>
      </c>
      <c r="T344" s="1319">
        <v>34.24000000000003</v>
      </c>
      <c r="U344" s="1319">
        <v>51.040000000000006</v>
      </c>
      <c r="V344" s="1409">
        <v>-85.520000000000081</v>
      </c>
      <c r="W344" s="1085">
        <v>22.7</v>
      </c>
      <c r="X344" s="1085">
        <v>10</v>
      </c>
      <c r="Y344" s="1085">
        <v>44.4</v>
      </c>
      <c r="Z344" s="1085">
        <v>97.6</v>
      </c>
      <c r="AA344" s="1085">
        <v>94.1</v>
      </c>
      <c r="AB344" s="1085">
        <v>93.7</v>
      </c>
      <c r="AD344" s="1306">
        <v>50</v>
      </c>
      <c r="AH344" s="1306">
        <v>6</v>
      </c>
      <c r="AK344" s="1316">
        <v>159.5</v>
      </c>
    </row>
    <row r="345" spans="1:38">
      <c r="C345" s="1306">
        <v>7</v>
      </c>
      <c r="E345" s="1317">
        <v>108.03</v>
      </c>
      <c r="F345" s="1317">
        <v>110.17</v>
      </c>
      <c r="G345" s="1317">
        <v>111.49</v>
      </c>
      <c r="H345" s="1410">
        <v>97.17</v>
      </c>
      <c r="I345" s="1410">
        <v>98.36</v>
      </c>
      <c r="J345" s="1410">
        <v>98.84</v>
      </c>
      <c r="K345" s="1317">
        <v>96.18</v>
      </c>
      <c r="L345" s="1317">
        <v>96.11</v>
      </c>
      <c r="M345" s="1083">
        <v>98.75</v>
      </c>
      <c r="N345" s="1084">
        <v>57.1</v>
      </c>
      <c r="O345" s="1324">
        <v>33.299999999999997</v>
      </c>
      <c r="P345" s="1087">
        <v>38.9</v>
      </c>
      <c r="Q345" s="1318">
        <v>349.50000000000034</v>
      </c>
      <c r="R345" s="1318">
        <v>493.70000000000005</v>
      </c>
      <c r="S345" s="1318">
        <v>-866.30000000000086</v>
      </c>
      <c r="T345" s="1319">
        <v>34.950000000000031</v>
      </c>
      <c r="U345" s="1319">
        <v>49.370000000000005</v>
      </c>
      <c r="V345" s="1409">
        <v>-86.630000000000081</v>
      </c>
      <c r="W345" s="1085">
        <v>31.8</v>
      </c>
      <c r="X345" s="1085">
        <v>15</v>
      </c>
      <c r="Y345" s="1085">
        <v>22.2</v>
      </c>
      <c r="Z345" s="1085">
        <v>96.8</v>
      </c>
      <c r="AA345" s="1085">
        <v>93.5</v>
      </c>
      <c r="AB345" s="1085">
        <v>93</v>
      </c>
      <c r="AD345" s="1306">
        <v>50</v>
      </c>
      <c r="AH345" s="1306">
        <v>7</v>
      </c>
      <c r="AK345" s="1316">
        <v>159.5</v>
      </c>
    </row>
    <row r="346" spans="1:38">
      <c r="C346" s="1306">
        <v>8</v>
      </c>
      <c r="E346" s="1317">
        <v>104.82</v>
      </c>
      <c r="F346" s="1317">
        <v>107.73</v>
      </c>
      <c r="G346" s="1317">
        <v>110.1</v>
      </c>
      <c r="H346" s="1410">
        <v>98.26</v>
      </c>
      <c r="I346" s="1410">
        <v>97.77</v>
      </c>
      <c r="J346" s="1410">
        <v>98.55</v>
      </c>
      <c r="K346" s="1317">
        <v>95.81</v>
      </c>
      <c r="L346" s="1317">
        <v>95.83</v>
      </c>
      <c r="M346" s="1083">
        <v>97.77</v>
      </c>
      <c r="N346" s="1084">
        <v>14.3</v>
      </c>
      <c r="O346" s="1324">
        <v>33.299999999999997</v>
      </c>
      <c r="P346" s="1087">
        <v>38.9</v>
      </c>
      <c r="Q346" s="1318">
        <v>313.80000000000035</v>
      </c>
      <c r="R346" s="1318">
        <v>477.00000000000006</v>
      </c>
      <c r="S346" s="1318">
        <v>-877.40000000000089</v>
      </c>
      <c r="T346" s="1319">
        <v>31.380000000000035</v>
      </c>
      <c r="U346" s="1319">
        <v>47.7</v>
      </c>
      <c r="V346" s="1409">
        <v>-87.740000000000094</v>
      </c>
      <c r="W346" s="1085">
        <v>54.5</v>
      </c>
      <c r="X346" s="1085">
        <v>10</v>
      </c>
      <c r="Y346" s="1085">
        <v>33.299999999999997</v>
      </c>
      <c r="Z346" s="1085">
        <v>96.7</v>
      </c>
      <c r="AA346" s="1085">
        <v>93.5</v>
      </c>
      <c r="AB346" s="1085">
        <v>93</v>
      </c>
      <c r="AD346" s="1306">
        <v>50</v>
      </c>
      <c r="AH346" s="1306">
        <v>8</v>
      </c>
      <c r="AK346" s="1316">
        <v>159.5</v>
      </c>
    </row>
    <row r="347" spans="1:38">
      <c r="C347" s="1306">
        <v>9</v>
      </c>
      <c r="E347" s="1317">
        <v>109.48</v>
      </c>
      <c r="F347" s="1317">
        <v>107.44</v>
      </c>
      <c r="G347" s="1317">
        <v>109.94</v>
      </c>
      <c r="H347" s="1410">
        <v>98.79</v>
      </c>
      <c r="I347" s="1410">
        <v>98.07</v>
      </c>
      <c r="J347" s="1410">
        <v>98.43</v>
      </c>
      <c r="K347" s="1317">
        <v>96.4</v>
      </c>
      <c r="L347" s="1317">
        <v>96.13</v>
      </c>
      <c r="M347" s="1083">
        <v>96.89</v>
      </c>
      <c r="N347" s="1084">
        <v>42.9</v>
      </c>
      <c r="O347" s="1324">
        <v>55.6</v>
      </c>
      <c r="P347" s="1087">
        <v>66.7</v>
      </c>
      <c r="Q347" s="1318">
        <v>306.70000000000033</v>
      </c>
      <c r="R347" s="1318">
        <v>482.60000000000008</v>
      </c>
      <c r="S347" s="1318">
        <v>-860.70000000000084</v>
      </c>
      <c r="T347" s="1319">
        <v>30.670000000000034</v>
      </c>
      <c r="U347" s="1319">
        <v>48.260000000000005</v>
      </c>
      <c r="V347" s="1409">
        <v>-86.070000000000078</v>
      </c>
      <c r="W347" s="1085">
        <v>63.6</v>
      </c>
      <c r="X347" s="1085">
        <v>20</v>
      </c>
      <c r="Y347" s="1085">
        <v>44.4</v>
      </c>
      <c r="Z347" s="1085">
        <v>95.6</v>
      </c>
      <c r="AA347" s="1085">
        <v>92.1</v>
      </c>
      <c r="AB347" s="1085">
        <v>93</v>
      </c>
      <c r="AD347" s="1306">
        <v>50</v>
      </c>
      <c r="AH347" s="1306">
        <v>9</v>
      </c>
      <c r="AK347" s="1316">
        <v>159.5</v>
      </c>
    </row>
    <row r="348" spans="1:38">
      <c r="C348" s="1306">
        <v>10</v>
      </c>
      <c r="E348" s="1317">
        <v>105.07</v>
      </c>
      <c r="F348" s="1317">
        <v>106.46</v>
      </c>
      <c r="G348" s="1317">
        <v>108.6</v>
      </c>
      <c r="H348" s="1410">
        <v>94.91</v>
      </c>
      <c r="I348" s="1410">
        <v>97.32</v>
      </c>
      <c r="J348" s="1410">
        <v>97.4</v>
      </c>
      <c r="K348" s="1317">
        <v>94.32</v>
      </c>
      <c r="L348" s="1317">
        <v>95.51</v>
      </c>
      <c r="M348" s="1083">
        <v>96.18</v>
      </c>
      <c r="N348" s="1084">
        <v>28.6</v>
      </c>
      <c r="O348" s="1324">
        <v>27.8</v>
      </c>
      <c r="P348" s="1087">
        <v>22.2</v>
      </c>
      <c r="Q348" s="1318">
        <v>285.30000000000035</v>
      </c>
      <c r="R348" s="1318">
        <v>460.40000000000009</v>
      </c>
      <c r="S348" s="1318">
        <v>-888.5000000000008</v>
      </c>
      <c r="T348" s="1319">
        <v>28.530000000000037</v>
      </c>
      <c r="U348" s="1319">
        <v>46.040000000000006</v>
      </c>
      <c r="V348" s="1409">
        <v>-88.85000000000008</v>
      </c>
      <c r="W348" s="1085">
        <v>40.9</v>
      </c>
      <c r="X348" s="1085">
        <v>40</v>
      </c>
      <c r="Y348" s="1085">
        <v>72.2</v>
      </c>
      <c r="Z348" s="1085">
        <v>95.5</v>
      </c>
      <c r="AA348" s="1085">
        <v>92</v>
      </c>
      <c r="AB348" s="1085">
        <v>93.3</v>
      </c>
      <c r="AD348" s="1306">
        <v>50</v>
      </c>
      <c r="AH348" s="1306">
        <v>10</v>
      </c>
      <c r="AK348" s="1316">
        <v>159.5</v>
      </c>
    </row>
    <row r="349" spans="1:38">
      <c r="C349" s="1306">
        <v>11</v>
      </c>
      <c r="E349" s="1317">
        <v>105.41</v>
      </c>
      <c r="F349" s="1317">
        <v>106.65</v>
      </c>
      <c r="G349" s="1317">
        <v>107.9</v>
      </c>
      <c r="H349" s="1410">
        <v>95.09</v>
      </c>
      <c r="I349" s="1410">
        <v>96.26</v>
      </c>
      <c r="J349" s="1410">
        <v>96.84</v>
      </c>
      <c r="K349" s="1317">
        <v>94.69</v>
      </c>
      <c r="L349" s="1317">
        <v>95.14</v>
      </c>
      <c r="M349" s="1083">
        <v>95.65</v>
      </c>
      <c r="N349" s="1084">
        <v>28.6</v>
      </c>
      <c r="O349" s="1324">
        <v>38.9</v>
      </c>
      <c r="P349" s="1087">
        <v>33.299999999999997</v>
      </c>
      <c r="Q349" s="1318">
        <v>263.90000000000038</v>
      </c>
      <c r="R349" s="1318">
        <v>449.30000000000007</v>
      </c>
      <c r="S349" s="1318">
        <v>-905.20000000000084</v>
      </c>
      <c r="T349" s="1319">
        <v>26.390000000000036</v>
      </c>
      <c r="U349" s="1319">
        <v>44.930000000000007</v>
      </c>
      <c r="V349" s="1409">
        <v>-90.520000000000081</v>
      </c>
      <c r="W349" s="1085">
        <v>27.3</v>
      </c>
      <c r="X349" s="1085">
        <v>25</v>
      </c>
      <c r="Y349" s="1085">
        <v>66.7</v>
      </c>
      <c r="Z349" s="1085">
        <v>95.1</v>
      </c>
      <c r="AA349" s="1085">
        <v>91.8</v>
      </c>
      <c r="AB349" s="1085">
        <v>93</v>
      </c>
      <c r="AD349" s="1306">
        <v>50</v>
      </c>
      <c r="AH349" s="1306">
        <v>11</v>
      </c>
      <c r="AK349" s="1316">
        <v>159.5</v>
      </c>
    </row>
    <row r="350" spans="1:38">
      <c r="C350" s="1306">
        <v>12</v>
      </c>
      <c r="E350" s="1317">
        <v>104.92</v>
      </c>
      <c r="F350" s="1317">
        <v>105.13</v>
      </c>
      <c r="G350" s="1317">
        <v>106.87</v>
      </c>
      <c r="H350" s="1410">
        <v>96.62</v>
      </c>
      <c r="I350" s="1410">
        <v>95.54</v>
      </c>
      <c r="J350" s="1410">
        <v>96.73</v>
      </c>
      <c r="K350" s="1317">
        <v>95.89</v>
      </c>
      <c r="L350" s="1317">
        <v>94.97</v>
      </c>
      <c r="M350" s="1083">
        <v>95.54</v>
      </c>
      <c r="N350" s="1084">
        <v>28.6</v>
      </c>
      <c r="O350" s="1324">
        <v>27.8</v>
      </c>
      <c r="P350" s="1087">
        <v>33.299999999999997</v>
      </c>
      <c r="Q350" s="1318">
        <v>242.50000000000037</v>
      </c>
      <c r="R350" s="1318">
        <v>427.10000000000008</v>
      </c>
      <c r="S350" s="1318">
        <v>-921.90000000000089</v>
      </c>
      <c r="T350" s="1319">
        <v>24.250000000000036</v>
      </c>
      <c r="U350" s="1319">
        <v>42.710000000000008</v>
      </c>
      <c r="V350" s="1409">
        <v>-92.190000000000083</v>
      </c>
      <c r="W350" s="1085">
        <v>81.8</v>
      </c>
      <c r="X350" s="1085">
        <v>60</v>
      </c>
      <c r="Y350" s="1085">
        <v>44.4</v>
      </c>
      <c r="Z350" s="1085">
        <v>96.2</v>
      </c>
      <c r="AA350" s="1085">
        <v>92.8</v>
      </c>
      <c r="AB350" s="1085">
        <v>92.8</v>
      </c>
      <c r="AD350" s="1306">
        <v>50</v>
      </c>
      <c r="AH350" s="1306">
        <v>12</v>
      </c>
      <c r="AK350" s="1316">
        <v>159.5</v>
      </c>
    </row>
    <row r="351" spans="1:38" ht="27" customHeight="1">
      <c r="A351" s="1306">
        <v>2013</v>
      </c>
      <c r="B351" s="1307" t="s">
        <v>39</v>
      </c>
      <c r="C351" s="1306">
        <v>1</v>
      </c>
      <c r="E351" s="1317">
        <v>106.88</v>
      </c>
      <c r="F351" s="1317">
        <v>105.74</v>
      </c>
      <c r="G351" s="1317">
        <v>106.37</v>
      </c>
      <c r="H351" s="1410">
        <v>94.48</v>
      </c>
      <c r="I351" s="1410">
        <v>95.4</v>
      </c>
      <c r="J351" s="1410">
        <v>95.98</v>
      </c>
      <c r="K351" s="1317">
        <v>93.35</v>
      </c>
      <c r="L351" s="1317">
        <v>94.64</v>
      </c>
      <c r="M351" s="1083">
        <v>95.23</v>
      </c>
      <c r="N351" s="1084">
        <v>42.9</v>
      </c>
      <c r="O351" s="1324">
        <v>22.2</v>
      </c>
      <c r="P351" s="1087">
        <v>33.299999999999997</v>
      </c>
      <c r="Q351" s="1318">
        <v>235.40000000000038</v>
      </c>
      <c r="R351" s="1318">
        <v>399.30000000000007</v>
      </c>
      <c r="S351" s="1318">
        <v>-938.60000000000093</v>
      </c>
      <c r="T351" s="1319">
        <v>23.540000000000038</v>
      </c>
      <c r="U351" s="1319">
        <v>39.930000000000007</v>
      </c>
      <c r="V351" s="1409">
        <v>-93.860000000000099</v>
      </c>
      <c r="W351" s="1085">
        <v>63.6</v>
      </c>
      <c r="X351" s="1085">
        <v>80</v>
      </c>
      <c r="Y351" s="1085">
        <v>33.299999999999997</v>
      </c>
      <c r="Z351" s="1085">
        <v>98.2</v>
      </c>
      <c r="AA351" s="1085">
        <v>93.1</v>
      </c>
      <c r="AB351" s="1085">
        <v>92.4</v>
      </c>
      <c r="AD351" s="1306">
        <v>50</v>
      </c>
      <c r="AF351" s="1321" t="s">
        <v>841</v>
      </c>
      <c r="AH351" s="1306">
        <v>1</v>
      </c>
      <c r="AK351" s="1316">
        <v>159.5</v>
      </c>
    </row>
    <row r="352" spans="1:38">
      <c r="C352" s="1306">
        <v>2</v>
      </c>
      <c r="D352" s="1306" t="s">
        <v>28</v>
      </c>
      <c r="E352" s="1317">
        <v>110.7</v>
      </c>
      <c r="F352" s="1317">
        <v>107.5</v>
      </c>
      <c r="G352" s="1317">
        <v>106.75</v>
      </c>
      <c r="H352" s="1410">
        <v>93.94</v>
      </c>
      <c r="I352" s="1410">
        <v>95.01</v>
      </c>
      <c r="J352" s="1410">
        <v>95.01</v>
      </c>
      <c r="K352" s="1317">
        <v>93.3</v>
      </c>
      <c r="L352" s="1317">
        <v>94.18</v>
      </c>
      <c r="M352" s="1083">
        <v>94.82</v>
      </c>
      <c r="N352" s="1084">
        <v>71.400000000000006</v>
      </c>
      <c r="O352" s="1324">
        <v>33.299999999999997</v>
      </c>
      <c r="P352" s="1087">
        <v>55.6</v>
      </c>
      <c r="Q352" s="1318">
        <v>256.80000000000041</v>
      </c>
      <c r="R352" s="1318">
        <v>382.60000000000008</v>
      </c>
      <c r="S352" s="1318">
        <v>-933.00000000000091</v>
      </c>
      <c r="T352" s="1319">
        <v>25.680000000000042</v>
      </c>
      <c r="U352" s="1319">
        <v>38.260000000000005</v>
      </c>
      <c r="V352" s="1409">
        <v>-93.300000000000097</v>
      </c>
      <c r="W352" s="1085">
        <v>90.9</v>
      </c>
      <c r="X352" s="1085">
        <v>80</v>
      </c>
      <c r="Y352" s="1085">
        <v>44.4</v>
      </c>
      <c r="Z352" s="1085">
        <v>101.2</v>
      </c>
      <c r="AA352" s="1085">
        <v>94</v>
      </c>
      <c r="AB352" s="1085">
        <v>92</v>
      </c>
      <c r="AD352" s="1306">
        <v>50</v>
      </c>
      <c r="AH352" s="1306">
        <v>2</v>
      </c>
      <c r="AI352" s="1306" t="s">
        <v>814</v>
      </c>
      <c r="AK352" s="1316">
        <v>159.5</v>
      </c>
    </row>
    <row r="353" spans="1:34">
      <c r="C353" s="1306">
        <v>3</v>
      </c>
      <c r="E353" s="1317">
        <v>113.5</v>
      </c>
      <c r="F353" s="1317">
        <v>110.36</v>
      </c>
      <c r="G353" s="1317">
        <v>107.99</v>
      </c>
      <c r="H353" s="1410">
        <v>97.96</v>
      </c>
      <c r="I353" s="1410">
        <v>95.46</v>
      </c>
      <c r="J353" s="1410">
        <v>95.62</v>
      </c>
      <c r="K353" s="1317">
        <v>92.81</v>
      </c>
      <c r="L353" s="1317">
        <v>93.15</v>
      </c>
      <c r="M353" s="1083">
        <v>94.39</v>
      </c>
      <c r="N353" s="1084">
        <v>85.7</v>
      </c>
      <c r="O353" s="1324">
        <v>66.7</v>
      </c>
      <c r="P353" s="1087">
        <v>33.299999999999997</v>
      </c>
      <c r="Q353" s="1318">
        <v>292.5000000000004</v>
      </c>
      <c r="R353" s="1318">
        <v>399.30000000000007</v>
      </c>
      <c r="S353" s="1318">
        <v>-949.70000000000095</v>
      </c>
      <c r="T353" s="1319">
        <v>29.250000000000039</v>
      </c>
      <c r="U353" s="1319">
        <v>39.930000000000007</v>
      </c>
      <c r="V353" s="1409">
        <v>-94.970000000000098</v>
      </c>
      <c r="W353" s="1085">
        <v>100</v>
      </c>
      <c r="X353" s="1085">
        <v>80</v>
      </c>
      <c r="Y353" s="1085">
        <v>44.4</v>
      </c>
      <c r="Z353" s="1085">
        <v>102.9</v>
      </c>
      <c r="AA353" s="1085">
        <v>95.5</v>
      </c>
      <c r="AB353" s="1085">
        <v>92.1</v>
      </c>
      <c r="AD353" s="1306">
        <v>50</v>
      </c>
      <c r="AH353" s="1306">
        <v>3</v>
      </c>
    </row>
    <row r="354" spans="1:34">
      <c r="C354" s="1306">
        <v>4</v>
      </c>
      <c r="E354" s="1317">
        <v>113.24</v>
      </c>
      <c r="F354" s="1317">
        <v>112.48</v>
      </c>
      <c r="G354" s="1317">
        <v>108.53</v>
      </c>
      <c r="H354" s="1410">
        <v>95.97</v>
      </c>
      <c r="I354" s="1410">
        <v>95.96</v>
      </c>
      <c r="J354" s="1410">
        <v>95.79</v>
      </c>
      <c r="K354" s="1317">
        <v>92.8</v>
      </c>
      <c r="L354" s="1317">
        <v>92.97</v>
      </c>
      <c r="M354" s="1083">
        <v>93.88</v>
      </c>
      <c r="N354" s="1084">
        <v>71.400000000000006</v>
      </c>
      <c r="O354" s="1324">
        <v>66.7</v>
      </c>
      <c r="P354" s="1087">
        <v>55.6</v>
      </c>
      <c r="Q354" s="1318">
        <v>313.90000000000043</v>
      </c>
      <c r="R354" s="1318">
        <v>416.00000000000006</v>
      </c>
      <c r="S354" s="1318">
        <v>-944.10000000000093</v>
      </c>
      <c r="T354" s="1319">
        <v>31.390000000000043</v>
      </c>
      <c r="U354" s="1319">
        <v>41.600000000000009</v>
      </c>
      <c r="V354" s="1409">
        <v>-94.410000000000096</v>
      </c>
      <c r="W354" s="1085">
        <v>100</v>
      </c>
      <c r="X354" s="1085">
        <v>90</v>
      </c>
      <c r="Y354" s="1085">
        <v>44.4</v>
      </c>
      <c r="Z354" s="1085">
        <v>103.9</v>
      </c>
      <c r="AA354" s="1085">
        <v>96</v>
      </c>
      <c r="AB354" s="1085">
        <v>92</v>
      </c>
      <c r="AD354" s="1306">
        <v>50</v>
      </c>
      <c r="AH354" s="1306">
        <v>4</v>
      </c>
    </row>
    <row r="355" spans="1:34">
      <c r="C355" s="1306">
        <v>5</v>
      </c>
      <c r="E355" s="1317">
        <v>117.66</v>
      </c>
      <c r="F355" s="1317">
        <v>114.8</v>
      </c>
      <c r="G355" s="1317">
        <v>110.33</v>
      </c>
      <c r="H355" s="1410">
        <v>97.66</v>
      </c>
      <c r="I355" s="1410">
        <v>97.2</v>
      </c>
      <c r="J355" s="1410">
        <v>96</v>
      </c>
      <c r="K355" s="1317">
        <v>93.11</v>
      </c>
      <c r="L355" s="1317">
        <v>92.91</v>
      </c>
      <c r="M355" s="1083">
        <v>93.71</v>
      </c>
      <c r="N355" s="1084">
        <v>78.599999999999994</v>
      </c>
      <c r="O355" s="1324">
        <v>88.9</v>
      </c>
      <c r="P355" s="1087">
        <v>50</v>
      </c>
      <c r="Q355" s="1318">
        <v>342.50000000000045</v>
      </c>
      <c r="R355" s="1318">
        <v>454.90000000000009</v>
      </c>
      <c r="S355" s="1318">
        <v>-944.10000000000093</v>
      </c>
      <c r="T355" s="1319">
        <v>34.250000000000043</v>
      </c>
      <c r="U355" s="1319">
        <v>45.490000000000009</v>
      </c>
      <c r="V355" s="1409">
        <v>-94.410000000000096</v>
      </c>
      <c r="W355" s="1085">
        <v>100</v>
      </c>
      <c r="X355" s="1085">
        <v>100</v>
      </c>
      <c r="Y355" s="1085">
        <v>55.6</v>
      </c>
      <c r="Z355" s="1085">
        <v>105.5</v>
      </c>
      <c r="AA355" s="1085">
        <v>97.4</v>
      </c>
      <c r="AB355" s="1085">
        <v>92.7</v>
      </c>
      <c r="AD355" s="1306">
        <v>50</v>
      </c>
      <c r="AH355" s="1306">
        <v>5</v>
      </c>
    </row>
    <row r="356" spans="1:34">
      <c r="C356" s="1306">
        <v>6</v>
      </c>
      <c r="E356" s="1317">
        <v>116.93</v>
      </c>
      <c r="F356" s="1317">
        <v>115.94</v>
      </c>
      <c r="G356" s="1317">
        <v>111.98</v>
      </c>
      <c r="H356" s="1410">
        <v>98.6</v>
      </c>
      <c r="I356" s="1410">
        <v>97.41</v>
      </c>
      <c r="J356" s="1410">
        <v>96.83</v>
      </c>
      <c r="K356" s="1317">
        <v>93.43</v>
      </c>
      <c r="L356" s="1317">
        <v>93.11</v>
      </c>
      <c r="M356" s="1083">
        <v>93.53</v>
      </c>
      <c r="N356" s="1084">
        <v>57.1</v>
      </c>
      <c r="O356" s="1324">
        <v>44.4</v>
      </c>
      <c r="P356" s="1087">
        <v>44.4</v>
      </c>
      <c r="Q356" s="1318">
        <v>349.60000000000048</v>
      </c>
      <c r="R356" s="1318">
        <v>449.30000000000007</v>
      </c>
      <c r="S356" s="1318">
        <v>-949.70000000000095</v>
      </c>
      <c r="T356" s="1319">
        <v>34.960000000000051</v>
      </c>
      <c r="U356" s="1319">
        <v>44.930000000000007</v>
      </c>
      <c r="V356" s="1409">
        <v>-94.970000000000098</v>
      </c>
      <c r="W356" s="1085">
        <v>81.8</v>
      </c>
      <c r="X356" s="1085">
        <v>90</v>
      </c>
      <c r="Y356" s="1085">
        <v>55.6</v>
      </c>
      <c r="Z356" s="1085">
        <v>104.4</v>
      </c>
      <c r="AA356" s="1085">
        <v>96.9</v>
      </c>
      <c r="AB356" s="1085">
        <v>93.1</v>
      </c>
      <c r="AD356" s="1306">
        <v>50</v>
      </c>
      <c r="AH356" s="1306">
        <v>6</v>
      </c>
    </row>
    <row r="357" spans="1:34">
      <c r="C357" s="1306">
        <v>7</v>
      </c>
      <c r="E357" s="1317">
        <v>116.66</v>
      </c>
      <c r="F357" s="1317">
        <v>117.08</v>
      </c>
      <c r="G357" s="1317">
        <v>113.65</v>
      </c>
      <c r="H357" s="1410">
        <v>99.1</v>
      </c>
      <c r="I357" s="1410">
        <v>98.45</v>
      </c>
      <c r="J357" s="1410">
        <v>97.86</v>
      </c>
      <c r="K357" s="1317">
        <v>95.11</v>
      </c>
      <c r="L357" s="1317">
        <v>93.88</v>
      </c>
      <c r="M357" s="1083">
        <v>93.42</v>
      </c>
      <c r="N357" s="1084">
        <v>71.400000000000006</v>
      </c>
      <c r="O357" s="1324">
        <v>77.8</v>
      </c>
      <c r="P357" s="1087">
        <v>44.4</v>
      </c>
      <c r="Q357" s="1318">
        <v>371.00000000000045</v>
      </c>
      <c r="R357" s="1318">
        <v>477.10000000000008</v>
      </c>
      <c r="S357" s="1318">
        <v>-955.30000000000098</v>
      </c>
      <c r="T357" s="1319">
        <v>37.100000000000044</v>
      </c>
      <c r="U357" s="1319">
        <v>47.710000000000008</v>
      </c>
      <c r="V357" s="1409">
        <v>-95.530000000000101</v>
      </c>
      <c r="W357" s="1085">
        <v>81.8</v>
      </c>
      <c r="X357" s="1085">
        <v>80</v>
      </c>
      <c r="Y357" s="1085">
        <v>55.6</v>
      </c>
      <c r="Z357" s="1085">
        <v>105</v>
      </c>
      <c r="AA357" s="1085">
        <v>97.9</v>
      </c>
      <c r="AB357" s="1085">
        <v>93.9</v>
      </c>
      <c r="AD357" s="1306">
        <v>50</v>
      </c>
      <c r="AH357" s="1306">
        <v>7</v>
      </c>
    </row>
    <row r="358" spans="1:34">
      <c r="C358" s="1306">
        <v>8</v>
      </c>
      <c r="E358" s="1317">
        <v>116.8</v>
      </c>
      <c r="F358" s="1317">
        <v>116.8</v>
      </c>
      <c r="G358" s="1317">
        <v>115.07</v>
      </c>
      <c r="H358" s="1410">
        <v>100.42</v>
      </c>
      <c r="I358" s="1410">
        <v>99.37</v>
      </c>
      <c r="J358" s="1410">
        <v>98.35</v>
      </c>
      <c r="K358" s="1317">
        <v>97.34</v>
      </c>
      <c r="L358" s="1317">
        <v>95.29</v>
      </c>
      <c r="M358" s="1083">
        <v>93.99</v>
      </c>
      <c r="N358" s="1084">
        <v>42.9</v>
      </c>
      <c r="O358" s="1324">
        <v>77.8</v>
      </c>
      <c r="P358" s="1087">
        <v>66.7</v>
      </c>
      <c r="Q358" s="1318">
        <v>363.90000000000043</v>
      </c>
      <c r="R358" s="1318">
        <v>504.90000000000009</v>
      </c>
      <c r="S358" s="1318">
        <v>-938.60000000000093</v>
      </c>
      <c r="T358" s="1319">
        <v>36.390000000000043</v>
      </c>
      <c r="U358" s="1319">
        <v>50.490000000000009</v>
      </c>
      <c r="V358" s="1409">
        <v>-93.860000000000099</v>
      </c>
      <c r="W358" s="1085">
        <v>72.7</v>
      </c>
      <c r="X358" s="1085">
        <v>70</v>
      </c>
      <c r="Y358" s="1085">
        <v>61.1</v>
      </c>
      <c r="Z358" s="1085">
        <v>105.3</v>
      </c>
      <c r="AA358" s="1085">
        <v>98.9</v>
      </c>
      <c r="AB358" s="1085">
        <v>94.3</v>
      </c>
      <c r="AD358" s="1306">
        <v>50</v>
      </c>
      <c r="AH358" s="1306">
        <v>8</v>
      </c>
    </row>
    <row r="359" spans="1:34">
      <c r="C359" s="1306">
        <v>9</v>
      </c>
      <c r="E359" s="1317">
        <v>118.36</v>
      </c>
      <c r="F359" s="1317">
        <v>117.27</v>
      </c>
      <c r="G359" s="1317">
        <v>116.16</v>
      </c>
      <c r="H359" s="1410">
        <v>100.27</v>
      </c>
      <c r="I359" s="1410">
        <v>99.93</v>
      </c>
      <c r="J359" s="1410">
        <v>99.21</v>
      </c>
      <c r="K359" s="1317">
        <v>98.75</v>
      </c>
      <c r="L359" s="1317">
        <v>97.07</v>
      </c>
      <c r="M359" s="1083">
        <v>94.76</v>
      </c>
      <c r="N359" s="1084">
        <v>78.599999999999994</v>
      </c>
      <c r="O359" s="1324">
        <v>66.7</v>
      </c>
      <c r="P359" s="1087">
        <v>88.9</v>
      </c>
      <c r="Q359" s="1318">
        <v>392.50000000000045</v>
      </c>
      <c r="R359" s="1318">
        <v>521.60000000000014</v>
      </c>
      <c r="S359" s="1318">
        <v>-899.70000000000095</v>
      </c>
      <c r="T359" s="1319">
        <v>39.250000000000043</v>
      </c>
      <c r="U359" s="1319">
        <v>52.160000000000011</v>
      </c>
      <c r="V359" s="1409">
        <v>-89.970000000000098</v>
      </c>
      <c r="W359" s="1085">
        <v>95.5</v>
      </c>
      <c r="X359" s="1085">
        <v>90</v>
      </c>
      <c r="Y359" s="1085">
        <v>77.8</v>
      </c>
      <c r="Z359" s="1085">
        <v>106.7</v>
      </c>
      <c r="AA359" s="1085">
        <v>99.5</v>
      </c>
      <c r="AB359" s="1085">
        <v>94.6</v>
      </c>
      <c r="AD359" s="1306">
        <v>50</v>
      </c>
      <c r="AH359" s="1306">
        <v>9</v>
      </c>
    </row>
    <row r="360" spans="1:34">
      <c r="C360" s="1306">
        <v>10</v>
      </c>
      <c r="E360" s="1317">
        <v>123.47</v>
      </c>
      <c r="F360" s="1317">
        <v>119.54</v>
      </c>
      <c r="G360" s="1317">
        <v>117.59</v>
      </c>
      <c r="H360" s="1410">
        <v>102.52</v>
      </c>
      <c r="I360" s="1410">
        <v>101.07</v>
      </c>
      <c r="J360" s="1410">
        <v>100.18</v>
      </c>
      <c r="K360" s="1317">
        <v>100.39</v>
      </c>
      <c r="L360" s="1317">
        <v>98.83</v>
      </c>
      <c r="M360" s="1083">
        <v>95.85</v>
      </c>
      <c r="N360" s="1084">
        <v>85.7</v>
      </c>
      <c r="O360" s="1324">
        <v>88.9</v>
      </c>
      <c r="P360" s="1087">
        <v>88.9</v>
      </c>
      <c r="Q360" s="1318">
        <v>428.20000000000044</v>
      </c>
      <c r="R360" s="1318">
        <v>560.50000000000011</v>
      </c>
      <c r="S360" s="1318">
        <v>-860.80000000000098</v>
      </c>
      <c r="T360" s="1319">
        <v>42.820000000000043</v>
      </c>
      <c r="U360" s="1319">
        <v>56.050000000000011</v>
      </c>
      <c r="V360" s="1409">
        <v>-86.080000000000098</v>
      </c>
      <c r="W360" s="1085">
        <v>81.8</v>
      </c>
      <c r="X360" s="1085">
        <v>80</v>
      </c>
      <c r="Y360" s="1085">
        <v>88.9</v>
      </c>
      <c r="Z360" s="1085">
        <v>106.7</v>
      </c>
      <c r="AA360" s="1085">
        <v>100.2</v>
      </c>
      <c r="AB360" s="1085">
        <v>95</v>
      </c>
      <c r="AD360" s="1306">
        <v>50</v>
      </c>
      <c r="AH360" s="1306">
        <v>10</v>
      </c>
    </row>
    <row r="361" spans="1:34">
      <c r="C361" s="1306">
        <v>11</v>
      </c>
      <c r="E361" s="1317">
        <v>124.59</v>
      </c>
      <c r="F361" s="1317">
        <v>122.14</v>
      </c>
      <c r="G361" s="1317">
        <v>119.21</v>
      </c>
      <c r="H361" s="1410">
        <v>104</v>
      </c>
      <c r="I361" s="1410">
        <v>102.26</v>
      </c>
      <c r="J361" s="1410">
        <v>101.26</v>
      </c>
      <c r="K361" s="1317">
        <v>101.18</v>
      </c>
      <c r="L361" s="1317">
        <v>100.11</v>
      </c>
      <c r="M361" s="1083">
        <v>97.04</v>
      </c>
      <c r="N361" s="1084">
        <v>85.7</v>
      </c>
      <c r="O361" s="1324">
        <v>77.8</v>
      </c>
      <c r="P361" s="1087">
        <v>77.8</v>
      </c>
      <c r="Q361" s="1318">
        <v>463.90000000000043</v>
      </c>
      <c r="R361" s="1318">
        <v>588.30000000000007</v>
      </c>
      <c r="S361" s="1318">
        <v>-833.00000000000102</v>
      </c>
      <c r="T361" s="1319">
        <v>46.390000000000043</v>
      </c>
      <c r="U361" s="1319">
        <v>58.830000000000005</v>
      </c>
      <c r="V361" s="1409">
        <v>-83.300000000000097</v>
      </c>
      <c r="W361" s="1085">
        <v>100</v>
      </c>
      <c r="X361" s="1085">
        <v>90</v>
      </c>
      <c r="Y361" s="1085">
        <v>77.8</v>
      </c>
      <c r="Z361" s="1085">
        <v>108.2</v>
      </c>
      <c r="AA361" s="1085">
        <v>101.3</v>
      </c>
      <c r="AB361" s="1085">
        <v>95.9</v>
      </c>
      <c r="AD361" s="1306">
        <v>50</v>
      </c>
      <c r="AH361" s="1306">
        <v>11</v>
      </c>
    </row>
    <row r="362" spans="1:34">
      <c r="C362" s="1306">
        <v>12</v>
      </c>
      <c r="E362" s="1317">
        <v>128.61000000000001</v>
      </c>
      <c r="F362" s="1317">
        <v>125.56</v>
      </c>
      <c r="G362" s="1317">
        <v>120.77</v>
      </c>
      <c r="H362" s="1410">
        <v>104.34</v>
      </c>
      <c r="I362" s="1410">
        <v>103.62</v>
      </c>
      <c r="J362" s="1410">
        <v>102.31</v>
      </c>
      <c r="K362" s="1317">
        <v>100.64</v>
      </c>
      <c r="L362" s="1317">
        <v>100.74</v>
      </c>
      <c r="M362" s="1083">
        <v>98.12</v>
      </c>
      <c r="N362" s="1084">
        <v>85.7</v>
      </c>
      <c r="O362" s="1324">
        <v>77.8</v>
      </c>
      <c r="P362" s="1087">
        <v>66.7</v>
      </c>
      <c r="Q362" s="1318">
        <v>499.60000000000042</v>
      </c>
      <c r="R362" s="1318">
        <v>616.1</v>
      </c>
      <c r="S362" s="1318">
        <v>-816.30000000000098</v>
      </c>
      <c r="T362" s="1319">
        <v>49.960000000000043</v>
      </c>
      <c r="U362" s="1319">
        <v>61.61</v>
      </c>
      <c r="V362" s="1409">
        <v>-81.630000000000095</v>
      </c>
      <c r="W362" s="1085">
        <v>81.8</v>
      </c>
      <c r="X362" s="1085">
        <v>80</v>
      </c>
      <c r="Y362" s="1085">
        <v>77.8</v>
      </c>
      <c r="Z362" s="1085">
        <v>107.3</v>
      </c>
      <c r="AA362" s="1085">
        <v>101</v>
      </c>
      <c r="AB362" s="1085">
        <v>96.6</v>
      </c>
      <c r="AD362" s="1306">
        <v>50</v>
      </c>
      <c r="AH362" s="1306">
        <v>12</v>
      </c>
    </row>
    <row r="363" spans="1:34" ht="27" customHeight="1">
      <c r="A363" s="1306">
        <v>2014</v>
      </c>
      <c r="B363" s="1307" t="s">
        <v>40</v>
      </c>
      <c r="C363" s="1306">
        <v>1</v>
      </c>
      <c r="E363" s="1317">
        <v>124.46</v>
      </c>
      <c r="F363" s="1317">
        <v>125.89</v>
      </c>
      <c r="G363" s="1317">
        <v>121.85</v>
      </c>
      <c r="H363" s="1410">
        <v>103.54</v>
      </c>
      <c r="I363" s="1410">
        <v>103.96</v>
      </c>
      <c r="J363" s="1410">
        <v>102.93</v>
      </c>
      <c r="K363" s="1317">
        <v>101.13</v>
      </c>
      <c r="L363" s="1317">
        <v>100.98</v>
      </c>
      <c r="M363" s="1083">
        <v>99.22</v>
      </c>
      <c r="N363" s="1084">
        <v>71.400000000000006</v>
      </c>
      <c r="O363" s="1324">
        <v>44.4</v>
      </c>
      <c r="P363" s="1087">
        <v>50</v>
      </c>
      <c r="Q363" s="1318">
        <v>521.00000000000045</v>
      </c>
      <c r="R363" s="1318">
        <v>610.5</v>
      </c>
      <c r="S363" s="1318">
        <v>-816.30000000000098</v>
      </c>
      <c r="T363" s="1319">
        <v>52.100000000000044</v>
      </c>
      <c r="U363" s="1319">
        <v>61.05</v>
      </c>
      <c r="V363" s="1409">
        <v>-81.630000000000095</v>
      </c>
      <c r="W363" s="1086">
        <v>72.7</v>
      </c>
      <c r="X363" s="1086">
        <v>80</v>
      </c>
      <c r="Y363" s="1086">
        <v>100</v>
      </c>
      <c r="Z363" s="1086">
        <v>107.5</v>
      </c>
      <c r="AA363" s="1086">
        <v>102.6</v>
      </c>
      <c r="AB363" s="1086">
        <v>97.9</v>
      </c>
      <c r="AD363" s="1306">
        <v>50</v>
      </c>
      <c r="AF363" s="1321" t="s">
        <v>842</v>
      </c>
      <c r="AH363" s="1306">
        <v>1</v>
      </c>
    </row>
    <row r="364" spans="1:34">
      <c r="C364" s="1306">
        <v>2</v>
      </c>
      <c r="E364" s="1317">
        <v>121.48</v>
      </c>
      <c r="F364" s="1317">
        <v>124.85</v>
      </c>
      <c r="G364" s="1317">
        <v>122.54</v>
      </c>
      <c r="H364" s="1410">
        <v>103.94</v>
      </c>
      <c r="I364" s="1410">
        <v>103.94</v>
      </c>
      <c r="J364" s="1410">
        <v>103.67</v>
      </c>
      <c r="K364" s="1317">
        <v>100.43</v>
      </c>
      <c r="L364" s="1317">
        <v>100.73</v>
      </c>
      <c r="M364" s="1083">
        <v>99.98</v>
      </c>
      <c r="N364" s="1084">
        <v>57.1</v>
      </c>
      <c r="O364" s="1324">
        <v>44.4</v>
      </c>
      <c r="P364" s="1087">
        <v>38.9</v>
      </c>
      <c r="Q364" s="1318">
        <v>528.10000000000048</v>
      </c>
      <c r="R364" s="1318">
        <v>604.9</v>
      </c>
      <c r="S364" s="1318">
        <v>-827.400000000001</v>
      </c>
      <c r="T364" s="1319">
        <v>52.810000000000045</v>
      </c>
      <c r="U364" s="1319">
        <v>60.489999999999995</v>
      </c>
      <c r="V364" s="1409">
        <v>-82.740000000000094</v>
      </c>
      <c r="W364" s="1086">
        <v>27.3</v>
      </c>
      <c r="X364" s="1086">
        <v>50</v>
      </c>
      <c r="Y364" s="1086">
        <v>61.1</v>
      </c>
      <c r="Z364" s="1086">
        <v>104.2</v>
      </c>
      <c r="AA364" s="1086">
        <v>102.2</v>
      </c>
      <c r="AB364" s="1086">
        <v>98</v>
      </c>
      <c r="AD364" s="1306">
        <v>50</v>
      </c>
      <c r="AH364" s="1306">
        <v>2</v>
      </c>
    </row>
    <row r="365" spans="1:34">
      <c r="C365" s="1306">
        <v>3</v>
      </c>
      <c r="E365" s="1317">
        <v>116.76</v>
      </c>
      <c r="F365" s="1317">
        <v>120.9</v>
      </c>
      <c r="G365" s="1317">
        <v>122.53</v>
      </c>
      <c r="H365" s="1410">
        <v>104.03</v>
      </c>
      <c r="I365" s="1410">
        <v>103.84</v>
      </c>
      <c r="J365" s="1410">
        <v>103.97</v>
      </c>
      <c r="K365" s="1317">
        <v>102.01</v>
      </c>
      <c r="L365" s="1317">
        <v>101.19</v>
      </c>
      <c r="M365" s="1083">
        <v>100.65</v>
      </c>
      <c r="N365" s="1084">
        <v>28.6</v>
      </c>
      <c r="O365" s="1324">
        <v>44.4</v>
      </c>
      <c r="P365" s="1087">
        <v>55.6</v>
      </c>
      <c r="Q365" s="1318">
        <v>506.7000000000005</v>
      </c>
      <c r="R365" s="1318">
        <v>599.29999999999995</v>
      </c>
      <c r="S365" s="1318">
        <v>-821.80000000000098</v>
      </c>
      <c r="T365" s="1319">
        <v>50.670000000000051</v>
      </c>
      <c r="U365" s="1319">
        <v>59.929999999999993</v>
      </c>
      <c r="V365" s="1409">
        <v>-82.180000000000092</v>
      </c>
      <c r="W365" s="1086">
        <v>36.4</v>
      </c>
      <c r="X365" s="1086">
        <v>75</v>
      </c>
      <c r="Y365" s="1086">
        <v>61.1</v>
      </c>
      <c r="Z365" s="1086">
        <v>103.1</v>
      </c>
      <c r="AA365" s="1086">
        <v>103.8</v>
      </c>
      <c r="AB365" s="1086">
        <v>98.6</v>
      </c>
      <c r="AD365" s="1306">
        <v>50</v>
      </c>
      <c r="AH365" s="1306">
        <v>3</v>
      </c>
    </row>
    <row r="366" spans="1:34">
      <c r="C366" s="1306">
        <v>4</v>
      </c>
      <c r="E366" s="1317">
        <v>112.87</v>
      </c>
      <c r="F366" s="1317">
        <v>117.04</v>
      </c>
      <c r="G366" s="1317">
        <v>121.75</v>
      </c>
      <c r="H366" s="1410">
        <v>102.24</v>
      </c>
      <c r="I366" s="1410">
        <v>103.4</v>
      </c>
      <c r="J366" s="1410">
        <v>103.62</v>
      </c>
      <c r="K366" s="1317">
        <v>104.35</v>
      </c>
      <c r="L366" s="1317">
        <v>102.26</v>
      </c>
      <c r="M366" s="1083">
        <v>101.45</v>
      </c>
      <c r="N366" s="1084">
        <v>0</v>
      </c>
      <c r="O366" s="1324">
        <v>44.4</v>
      </c>
      <c r="P366" s="1087">
        <v>55.6</v>
      </c>
      <c r="Q366" s="1318">
        <v>456.7000000000005</v>
      </c>
      <c r="R366" s="1318">
        <v>593.69999999999993</v>
      </c>
      <c r="S366" s="1318">
        <v>-816.20000000000095</v>
      </c>
      <c r="T366" s="1319">
        <v>45.670000000000051</v>
      </c>
      <c r="U366" s="1319">
        <v>59.36999999999999</v>
      </c>
      <c r="V366" s="1409">
        <v>-81.62000000000009</v>
      </c>
      <c r="W366" s="1086">
        <v>9.1</v>
      </c>
      <c r="X366" s="1086">
        <v>20</v>
      </c>
      <c r="Y366" s="1086">
        <v>27.8</v>
      </c>
      <c r="Z366" s="1086">
        <v>100.7</v>
      </c>
      <c r="AA366" s="1086">
        <v>100.1</v>
      </c>
      <c r="AB366" s="1086">
        <v>98.7</v>
      </c>
      <c r="AD366" s="1306">
        <v>50</v>
      </c>
      <c r="AH366" s="1306">
        <v>4</v>
      </c>
    </row>
    <row r="367" spans="1:34">
      <c r="C367" s="1306">
        <v>5</v>
      </c>
      <c r="E367" s="1317">
        <v>111.34</v>
      </c>
      <c r="F367" s="1317">
        <v>113.66</v>
      </c>
      <c r="G367" s="1317">
        <v>120.02</v>
      </c>
      <c r="H367" s="1410">
        <v>104.28</v>
      </c>
      <c r="I367" s="1410">
        <v>103.52</v>
      </c>
      <c r="J367" s="1410">
        <v>103.61</v>
      </c>
      <c r="K367" s="1317">
        <v>104.99</v>
      </c>
      <c r="L367" s="1317">
        <v>103.78</v>
      </c>
      <c r="M367" s="1083">
        <v>102.1</v>
      </c>
      <c r="N367" s="1084">
        <v>42.9</v>
      </c>
      <c r="O367" s="1324">
        <v>55.6</v>
      </c>
      <c r="P367" s="1087">
        <v>77.8</v>
      </c>
      <c r="Q367" s="1318">
        <v>449.60000000000048</v>
      </c>
      <c r="R367" s="1318">
        <v>599.29999999999995</v>
      </c>
      <c r="S367" s="1318">
        <v>-788.400000000001</v>
      </c>
      <c r="T367" s="1319">
        <v>44.960000000000051</v>
      </c>
      <c r="U367" s="1319">
        <v>59.929999999999993</v>
      </c>
      <c r="V367" s="1409">
        <v>-78.840000000000103</v>
      </c>
      <c r="W367" s="1086">
        <v>18.2</v>
      </c>
      <c r="X367" s="1086">
        <v>20</v>
      </c>
      <c r="Y367" s="1086">
        <v>66.7</v>
      </c>
      <c r="Z367" s="1086">
        <v>99.6</v>
      </c>
      <c r="AA367" s="1086">
        <v>100.7</v>
      </c>
      <c r="AB367" s="1086">
        <v>100.6</v>
      </c>
      <c r="AD367" s="1306">
        <v>50</v>
      </c>
      <c r="AH367" s="1306">
        <v>5</v>
      </c>
    </row>
    <row r="368" spans="1:34">
      <c r="C368" s="1306">
        <v>6</v>
      </c>
      <c r="E368" s="1317">
        <v>110.31</v>
      </c>
      <c r="F368" s="1317">
        <v>111.51</v>
      </c>
      <c r="G368" s="1317">
        <v>117.98</v>
      </c>
      <c r="H368" s="1410">
        <v>102.68</v>
      </c>
      <c r="I368" s="1410">
        <v>103.07</v>
      </c>
      <c r="J368" s="1410">
        <v>103.43</v>
      </c>
      <c r="K368" s="1317">
        <v>104.18</v>
      </c>
      <c r="L368" s="1317">
        <v>104.51</v>
      </c>
      <c r="M368" s="1083">
        <v>102.53</v>
      </c>
      <c r="N368" s="1084">
        <v>42.9</v>
      </c>
      <c r="O368" s="1324">
        <v>55.6</v>
      </c>
      <c r="P368" s="1087">
        <v>55.6</v>
      </c>
      <c r="Q368" s="1318">
        <v>442.50000000000045</v>
      </c>
      <c r="R368" s="1318">
        <v>604.9</v>
      </c>
      <c r="S368" s="1318">
        <v>-782.80000000000098</v>
      </c>
      <c r="T368" s="1319">
        <v>44.250000000000043</v>
      </c>
      <c r="U368" s="1319">
        <v>60.489999999999995</v>
      </c>
      <c r="V368" s="1409">
        <v>-78.280000000000101</v>
      </c>
      <c r="W368" s="1086">
        <v>27.3</v>
      </c>
      <c r="X368" s="1086">
        <v>30</v>
      </c>
      <c r="Y368" s="1086">
        <v>50</v>
      </c>
      <c r="Z368" s="1086">
        <v>99.6</v>
      </c>
      <c r="AA368" s="1086">
        <v>99.5</v>
      </c>
      <c r="AB368" s="1086">
        <v>100.6</v>
      </c>
      <c r="AD368" s="1306">
        <v>50</v>
      </c>
      <c r="AH368" s="1306">
        <v>6</v>
      </c>
    </row>
    <row r="369" spans="1:34">
      <c r="C369" s="1306">
        <v>7</v>
      </c>
      <c r="E369" s="1317">
        <v>108.03</v>
      </c>
      <c r="F369" s="1317">
        <v>109.89</v>
      </c>
      <c r="G369" s="1317">
        <v>115.04</v>
      </c>
      <c r="H369" s="1410">
        <v>102.11</v>
      </c>
      <c r="I369" s="1410">
        <v>103.02</v>
      </c>
      <c r="J369" s="1410">
        <v>103.07</v>
      </c>
      <c r="K369" s="1317">
        <v>101.2</v>
      </c>
      <c r="L369" s="1317">
        <v>103.46</v>
      </c>
      <c r="M369" s="1083">
        <v>102.61</v>
      </c>
      <c r="N369" s="1084">
        <v>42.9</v>
      </c>
      <c r="O369" s="1324">
        <v>44.4</v>
      </c>
      <c r="P369" s="1087">
        <v>11.1</v>
      </c>
      <c r="Q369" s="1318">
        <v>435.40000000000043</v>
      </c>
      <c r="R369" s="1318">
        <v>599.29999999999995</v>
      </c>
      <c r="S369" s="1318">
        <v>-821.70000000000095</v>
      </c>
      <c r="T369" s="1319">
        <v>43.540000000000042</v>
      </c>
      <c r="U369" s="1319">
        <v>59.929999999999993</v>
      </c>
      <c r="V369" s="1409">
        <v>-82.170000000000101</v>
      </c>
      <c r="W369" s="1086">
        <v>45.5</v>
      </c>
      <c r="X369" s="1086">
        <v>90</v>
      </c>
      <c r="Y369" s="1086">
        <v>83.3</v>
      </c>
      <c r="Z369" s="1086">
        <v>101</v>
      </c>
      <c r="AA369" s="1086">
        <v>100</v>
      </c>
      <c r="AB369" s="1086">
        <v>100.8</v>
      </c>
      <c r="AD369" s="1306">
        <v>50</v>
      </c>
      <c r="AH369" s="1306">
        <v>7</v>
      </c>
    </row>
    <row r="370" spans="1:34">
      <c r="C370" s="1306">
        <v>8</v>
      </c>
      <c r="E370" s="1317">
        <v>109.4</v>
      </c>
      <c r="F370" s="1317">
        <v>109.25</v>
      </c>
      <c r="G370" s="1317">
        <v>112.88</v>
      </c>
      <c r="H370" s="1410">
        <v>101.69</v>
      </c>
      <c r="I370" s="1410">
        <v>102.16</v>
      </c>
      <c r="J370" s="1410">
        <v>102.6</v>
      </c>
      <c r="K370" s="1317">
        <v>102.63</v>
      </c>
      <c r="L370" s="1317">
        <v>102.67</v>
      </c>
      <c r="M370" s="1083">
        <v>102.83</v>
      </c>
      <c r="N370" s="1084">
        <v>35.700000000000003</v>
      </c>
      <c r="O370" s="1324">
        <v>44.4</v>
      </c>
      <c r="P370" s="1087">
        <v>22.2</v>
      </c>
      <c r="Q370" s="1318">
        <v>421.10000000000042</v>
      </c>
      <c r="R370" s="1318">
        <v>593.69999999999993</v>
      </c>
      <c r="S370" s="1318">
        <v>-849.50000000000091</v>
      </c>
      <c r="T370" s="1319">
        <v>42.110000000000042</v>
      </c>
      <c r="U370" s="1319">
        <v>59.36999999999999</v>
      </c>
      <c r="V370" s="1409">
        <v>-84.950000000000088</v>
      </c>
      <c r="W370" s="1086">
        <v>72.7</v>
      </c>
      <c r="X370" s="1086">
        <v>50</v>
      </c>
      <c r="Y370" s="1086">
        <v>44.4</v>
      </c>
      <c r="Z370" s="1086">
        <v>100.8</v>
      </c>
      <c r="AA370" s="1086">
        <v>99.2</v>
      </c>
      <c r="AB370" s="1086">
        <v>100.4</v>
      </c>
      <c r="AD370" s="1306">
        <v>50</v>
      </c>
      <c r="AH370" s="1306">
        <v>8</v>
      </c>
    </row>
    <row r="371" spans="1:34">
      <c r="C371" s="1306">
        <v>9</v>
      </c>
      <c r="E371" s="1317">
        <v>106.56</v>
      </c>
      <c r="F371" s="1317">
        <v>108</v>
      </c>
      <c r="G371" s="1317">
        <v>110.75</v>
      </c>
      <c r="H371" s="1410">
        <v>102.16</v>
      </c>
      <c r="I371" s="1410">
        <v>101.99</v>
      </c>
      <c r="J371" s="1410">
        <v>102.58</v>
      </c>
      <c r="K371" s="1317">
        <v>102.83</v>
      </c>
      <c r="L371" s="1317">
        <v>102.22</v>
      </c>
      <c r="M371" s="1083">
        <v>103.17</v>
      </c>
      <c r="N371" s="1084">
        <v>50</v>
      </c>
      <c r="O371" s="1324">
        <v>77.8</v>
      </c>
      <c r="P371" s="1087">
        <v>44.4</v>
      </c>
      <c r="Q371" s="1318">
        <v>421.10000000000042</v>
      </c>
      <c r="R371" s="1318">
        <v>621.49999999999989</v>
      </c>
      <c r="S371" s="1318">
        <v>-855.10000000000093</v>
      </c>
      <c r="T371" s="1319">
        <v>42.110000000000042</v>
      </c>
      <c r="U371" s="1319">
        <v>62.149999999999991</v>
      </c>
      <c r="V371" s="1409">
        <v>-85.51000000000009</v>
      </c>
      <c r="W371" s="1086">
        <v>59.1</v>
      </c>
      <c r="X371" s="1086">
        <v>90</v>
      </c>
      <c r="Y371" s="1086">
        <v>44.4</v>
      </c>
      <c r="Z371" s="1086">
        <v>101.2</v>
      </c>
      <c r="AA371" s="1086">
        <v>100.6</v>
      </c>
      <c r="AB371" s="1086">
        <v>100.5</v>
      </c>
      <c r="AD371" s="1306">
        <v>50</v>
      </c>
      <c r="AH371" s="1306">
        <v>9</v>
      </c>
    </row>
    <row r="372" spans="1:34">
      <c r="C372" s="1306">
        <v>10</v>
      </c>
      <c r="E372" s="1317">
        <v>106.24</v>
      </c>
      <c r="F372" s="1317">
        <v>107.4</v>
      </c>
      <c r="G372" s="1317">
        <v>109.25</v>
      </c>
      <c r="H372" s="1410">
        <v>105.28</v>
      </c>
      <c r="I372" s="1410">
        <v>103.04</v>
      </c>
      <c r="J372" s="1410">
        <v>102.78</v>
      </c>
      <c r="K372" s="1317">
        <v>103.41</v>
      </c>
      <c r="L372" s="1317">
        <v>102.96</v>
      </c>
      <c r="M372" s="1083">
        <v>103.37</v>
      </c>
      <c r="N372" s="1084">
        <v>71.400000000000006</v>
      </c>
      <c r="O372" s="1324">
        <v>66.7</v>
      </c>
      <c r="P372" s="1087">
        <v>50</v>
      </c>
      <c r="Q372" s="1318">
        <v>442.50000000000045</v>
      </c>
      <c r="R372" s="1318">
        <v>638.19999999999993</v>
      </c>
      <c r="S372" s="1318">
        <v>-855.10000000000093</v>
      </c>
      <c r="T372" s="1319">
        <v>44.250000000000043</v>
      </c>
      <c r="U372" s="1319">
        <v>63.819999999999993</v>
      </c>
      <c r="V372" s="1409">
        <v>-85.51000000000009</v>
      </c>
      <c r="W372" s="1086">
        <v>36.4</v>
      </c>
      <c r="X372" s="1086">
        <v>80</v>
      </c>
      <c r="Y372" s="1086">
        <v>33.299999999999997</v>
      </c>
      <c r="Z372" s="1086">
        <v>100.2</v>
      </c>
      <c r="AA372" s="1086">
        <v>100.5</v>
      </c>
      <c r="AB372" s="1086">
        <v>100.4</v>
      </c>
      <c r="AD372" s="1306">
        <v>50</v>
      </c>
      <c r="AH372" s="1306">
        <v>10</v>
      </c>
    </row>
    <row r="373" spans="1:34">
      <c r="C373" s="1306">
        <v>11</v>
      </c>
      <c r="E373" s="1317">
        <v>105.09</v>
      </c>
      <c r="F373" s="1317">
        <v>105.96</v>
      </c>
      <c r="G373" s="1317">
        <v>108.14</v>
      </c>
      <c r="H373" s="1410">
        <v>102.58</v>
      </c>
      <c r="I373" s="1410">
        <v>103.34</v>
      </c>
      <c r="J373" s="1410">
        <v>102.76</v>
      </c>
      <c r="K373" s="1317">
        <v>104.2</v>
      </c>
      <c r="L373" s="1317">
        <v>103.48</v>
      </c>
      <c r="M373" s="1083">
        <v>103.35</v>
      </c>
      <c r="N373" s="1084">
        <v>42.9</v>
      </c>
      <c r="O373" s="1324">
        <v>77.8</v>
      </c>
      <c r="P373" s="1087">
        <v>77.8</v>
      </c>
      <c r="Q373" s="1318">
        <v>435.40000000000043</v>
      </c>
      <c r="R373" s="1318">
        <v>665.99999999999989</v>
      </c>
      <c r="S373" s="1318">
        <v>-827.30000000000098</v>
      </c>
      <c r="T373" s="1319">
        <v>43.540000000000042</v>
      </c>
      <c r="U373" s="1319">
        <v>66.599999999999994</v>
      </c>
      <c r="V373" s="1409">
        <v>-82.730000000000103</v>
      </c>
      <c r="W373" s="1086">
        <v>63.6</v>
      </c>
      <c r="X373" s="1086">
        <v>60</v>
      </c>
      <c r="Y373" s="1086">
        <v>44.4</v>
      </c>
      <c r="Z373" s="1086">
        <v>100.6</v>
      </c>
      <c r="AA373" s="1086">
        <v>99.7</v>
      </c>
      <c r="AB373" s="1086">
        <v>100.4</v>
      </c>
      <c r="AD373" s="1306">
        <v>50</v>
      </c>
      <c r="AH373" s="1306">
        <v>11</v>
      </c>
    </row>
    <row r="374" spans="1:34">
      <c r="C374" s="1306">
        <v>12</v>
      </c>
      <c r="E374" s="1317">
        <v>100.37</v>
      </c>
      <c r="F374" s="1317">
        <v>103.9</v>
      </c>
      <c r="G374" s="1317">
        <v>106.57</v>
      </c>
      <c r="H374" s="1410">
        <v>104.29</v>
      </c>
      <c r="I374" s="1410">
        <v>104.05</v>
      </c>
      <c r="J374" s="1410">
        <v>103.2</v>
      </c>
      <c r="K374" s="1317">
        <v>104.07</v>
      </c>
      <c r="L374" s="1317">
        <v>103.89</v>
      </c>
      <c r="M374" s="1083">
        <v>103.22</v>
      </c>
      <c r="N374" s="1084">
        <v>35.700000000000003</v>
      </c>
      <c r="O374" s="1324">
        <v>77.8</v>
      </c>
      <c r="P374" s="1087">
        <v>61.1</v>
      </c>
      <c r="Q374" s="1318">
        <v>421.10000000000042</v>
      </c>
      <c r="R374" s="1318">
        <v>693.79999999999984</v>
      </c>
      <c r="S374" s="1318">
        <v>-816.20000000000095</v>
      </c>
      <c r="T374" s="1319">
        <v>42.110000000000042</v>
      </c>
      <c r="U374" s="1319">
        <v>69.379999999999981</v>
      </c>
      <c r="V374" s="1409">
        <v>-81.62000000000009</v>
      </c>
      <c r="W374" s="1086">
        <v>54.5</v>
      </c>
      <c r="X374" s="1086">
        <v>30</v>
      </c>
      <c r="Y374" s="1086">
        <v>38.9</v>
      </c>
      <c r="Z374" s="1086">
        <v>100.6</v>
      </c>
      <c r="AA374" s="1086">
        <v>100.1</v>
      </c>
      <c r="AB374" s="1086">
        <v>100.1</v>
      </c>
      <c r="AD374" s="1306">
        <v>50</v>
      </c>
      <c r="AH374" s="1306">
        <v>12</v>
      </c>
    </row>
    <row r="375" spans="1:34" ht="27">
      <c r="A375" s="1306">
        <v>2015</v>
      </c>
      <c r="B375" s="1307" t="s">
        <v>41</v>
      </c>
      <c r="C375" s="1306">
        <v>1</v>
      </c>
      <c r="E375" s="1317">
        <v>104.2</v>
      </c>
      <c r="F375" s="1317">
        <v>103.22</v>
      </c>
      <c r="G375" s="1317">
        <v>105.7</v>
      </c>
      <c r="H375" s="1410">
        <v>104.94</v>
      </c>
      <c r="I375" s="1410">
        <v>103.94</v>
      </c>
      <c r="J375" s="1410">
        <v>103.85</v>
      </c>
      <c r="K375" s="1317">
        <v>105.2</v>
      </c>
      <c r="L375" s="1317">
        <v>104.49</v>
      </c>
      <c r="M375" s="1083">
        <v>103.36</v>
      </c>
      <c r="N375" s="1084">
        <v>71.400000000000006</v>
      </c>
      <c r="O375" s="1324">
        <v>33.299999999999997</v>
      </c>
      <c r="P375" s="1087">
        <v>55.6</v>
      </c>
      <c r="Q375" s="1318">
        <v>442.50000000000045</v>
      </c>
      <c r="R375" s="1318">
        <v>677.0999999999998</v>
      </c>
      <c r="S375" s="1318">
        <v>-810.60000000000093</v>
      </c>
      <c r="T375" s="1319">
        <v>44.250000000000043</v>
      </c>
      <c r="U375" s="1319">
        <v>67.70999999999998</v>
      </c>
      <c r="V375" s="1409">
        <v>-81.060000000000088</v>
      </c>
      <c r="W375" s="1086">
        <v>63.6</v>
      </c>
      <c r="X375" s="1086">
        <v>70</v>
      </c>
      <c r="Y375" s="1086">
        <v>66.7</v>
      </c>
      <c r="Z375" s="1086">
        <v>100.1</v>
      </c>
      <c r="AA375" s="1086">
        <v>101.7</v>
      </c>
      <c r="AB375" s="1086">
        <v>100.2</v>
      </c>
      <c r="AD375" s="1306">
        <v>50</v>
      </c>
      <c r="AF375" s="1321" t="s">
        <v>843</v>
      </c>
      <c r="AH375" s="1306">
        <v>1</v>
      </c>
    </row>
    <row r="376" spans="1:34">
      <c r="C376" s="1306">
        <v>2</v>
      </c>
      <c r="E376" s="1317">
        <v>100.5</v>
      </c>
      <c r="F376" s="1317">
        <v>101.69</v>
      </c>
      <c r="G376" s="1317">
        <v>104.62</v>
      </c>
      <c r="H376" s="1410">
        <v>101.8</v>
      </c>
      <c r="I376" s="1410">
        <v>103.68</v>
      </c>
      <c r="J376" s="1410">
        <v>103.78</v>
      </c>
      <c r="K376" s="1317">
        <v>106.03</v>
      </c>
      <c r="L376" s="1317">
        <v>105.1</v>
      </c>
      <c r="M376" s="1083">
        <v>104.05</v>
      </c>
      <c r="N376" s="1084">
        <v>14.3</v>
      </c>
      <c r="O376" s="1324">
        <v>61.1</v>
      </c>
      <c r="P376" s="1087">
        <v>77.8</v>
      </c>
      <c r="Q376" s="1318">
        <v>406.80000000000047</v>
      </c>
      <c r="R376" s="1318">
        <v>688.19999999999982</v>
      </c>
      <c r="S376" s="1318">
        <v>-782.80000000000098</v>
      </c>
      <c r="T376" s="1319">
        <v>40.680000000000049</v>
      </c>
      <c r="U376" s="1319">
        <v>68.819999999999979</v>
      </c>
      <c r="V376" s="1409">
        <v>-78.280000000000101</v>
      </c>
      <c r="W376" s="1086">
        <v>54.5</v>
      </c>
      <c r="X376" s="1086">
        <v>50</v>
      </c>
      <c r="Y376" s="1086">
        <v>44.4</v>
      </c>
      <c r="Z376" s="1086">
        <v>100.2</v>
      </c>
      <c r="AA376" s="1086">
        <v>100</v>
      </c>
      <c r="AB376" s="1086">
        <v>100.3</v>
      </c>
      <c r="AD376" s="1306">
        <v>50</v>
      </c>
      <c r="AH376" s="1306">
        <v>2</v>
      </c>
    </row>
    <row r="377" spans="1:34">
      <c r="C377" s="1306">
        <v>3</v>
      </c>
      <c r="E377" s="1317">
        <v>101</v>
      </c>
      <c r="F377" s="1317">
        <v>101.9</v>
      </c>
      <c r="G377" s="1317">
        <v>103.42</v>
      </c>
      <c r="H377" s="1410">
        <v>102.49</v>
      </c>
      <c r="I377" s="1410">
        <v>103.08</v>
      </c>
      <c r="J377" s="1410">
        <v>103.22</v>
      </c>
      <c r="K377" s="1317">
        <v>101.64</v>
      </c>
      <c r="L377" s="1317">
        <v>104.29</v>
      </c>
      <c r="M377" s="1083">
        <v>103.91</v>
      </c>
      <c r="N377" s="1084">
        <v>64.3</v>
      </c>
      <c r="O377" s="1324">
        <v>50</v>
      </c>
      <c r="P377" s="1087">
        <v>44.4</v>
      </c>
      <c r="Q377" s="1318">
        <v>421.10000000000048</v>
      </c>
      <c r="R377" s="1318">
        <v>688.19999999999982</v>
      </c>
      <c r="S377" s="1318">
        <v>-788.400000000001</v>
      </c>
      <c r="T377" s="1319">
        <v>42.110000000000049</v>
      </c>
      <c r="U377" s="1319">
        <v>68.819999999999979</v>
      </c>
      <c r="V377" s="1409">
        <v>-78.840000000000103</v>
      </c>
      <c r="W377" s="1086">
        <v>45.5</v>
      </c>
      <c r="X377" s="1086">
        <v>40</v>
      </c>
      <c r="Y377" s="1086">
        <v>50</v>
      </c>
      <c r="Z377" s="1086">
        <v>100.3</v>
      </c>
      <c r="AA377" s="1086">
        <v>99.5</v>
      </c>
      <c r="AB377" s="1086">
        <v>99.8</v>
      </c>
      <c r="AD377" s="1306">
        <v>50</v>
      </c>
      <c r="AH377" s="1306">
        <v>3</v>
      </c>
    </row>
    <row r="378" spans="1:34">
      <c r="C378" s="1306">
        <v>4</v>
      </c>
      <c r="E378" s="1317">
        <v>98.9</v>
      </c>
      <c r="F378" s="1317">
        <v>100.13</v>
      </c>
      <c r="G378" s="1317">
        <v>102.33</v>
      </c>
      <c r="H378" s="1410">
        <v>101.46</v>
      </c>
      <c r="I378" s="1410">
        <v>101.92</v>
      </c>
      <c r="J378" s="1410">
        <v>103</v>
      </c>
      <c r="K378" s="1317">
        <v>100.38</v>
      </c>
      <c r="L378" s="1317">
        <v>102.68</v>
      </c>
      <c r="M378" s="1083">
        <v>103.56</v>
      </c>
      <c r="N378" s="1084">
        <v>28.6</v>
      </c>
      <c r="O378" s="1324">
        <v>33.299999999999997</v>
      </c>
      <c r="P378" s="1087">
        <v>44.4</v>
      </c>
      <c r="Q378" s="1318">
        <v>399.7000000000005</v>
      </c>
      <c r="R378" s="1318">
        <v>671.49999999999977</v>
      </c>
      <c r="S378" s="1318">
        <v>-794.00000000000102</v>
      </c>
      <c r="T378" s="1319">
        <v>39.970000000000049</v>
      </c>
      <c r="U378" s="1319">
        <v>67.149999999999977</v>
      </c>
      <c r="V378" s="1409">
        <v>-79.400000000000105</v>
      </c>
      <c r="W378" s="1086">
        <v>63.6</v>
      </c>
      <c r="X378" s="1086">
        <v>50</v>
      </c>
      <c r="Y378" s="1086">
        <v>66.7</v>
      </c>
      <c r="Z378" s="1086">
        <v>101.5</v>
      </c>
      <c r="AA378" s="1086">
        <v>100.5</v>
      </c>
      <c r="AB378" s="1086">
        <v>100.3</v>
      </c>
      <c r="AD378" s="1306">
        <v>50</v>
      </c>
      <c r="AH378" s="1306">
        <v>4</v>
      </c>
    </row>
    <row r="379" spans="1:34">
      <c r="C379" s="1306">
        <v>5</v>
      </c>
      <c r="E379" s="1317">
        <v>102.54</v>
      </c>
      <c r="F379" s="1317">
        <v>100.81</v>
      </c>
      <c r="G379" s="1317">
        <v>101.8</v>
      </c>
      <c r="H379" s="1410">
        <v>99.71</v>
      </c>
      <c r="I379" s="1410">
        <v>101.22</v>
      </c>
      <c r="J379" s="1410">
        <v>102.08</v>
      </c>
      <c r="K379" s="1317">
        <v>102.2</v>
      </c>
      <c r="L379" s="1317">
        <v>101.41</v>
      </c>
      <c r="M379" s="1083">
        <v>103.39</v>
      </c>
      <c r="N379" s="1084">
        <v>28.6</v>
      </c>
      <c r="O379" s="1324">
        <v>44.4</v>
      </c>
      <c r="P379" s="1087">
        <v>50</v>
      </c>
      <c r="Q379" s="1318">
        <v>378.30000000000052</v>
      </c>
      <c r="R379" s="1318">
        <v>665.89999999999975</v>
      </c>
      <c r="S379" s="1318">
        <v>-794.00000000000102</v>
      </c>
      <c r="T379" s="1319">
        <v>37.830000000000055</v>
      </c>
      <c r="U379" s="1319">
        <v>66.589999999999975</v>
      </c>
      <c r="V379" s="1409">
        <v>-79.400000000000105</v>
      </c>
      <c r="W379" s="1086">
        <v>90.9</v>
      </c>
      <c r="X379" s="1086">
        <v>50</v>
      </c>
      <c r="Y379" s="1086">
        <v>66.7</v>
      </c>
      <c r="Z379" s="1086">
        <v>102.6</v>
      </c>
      <c r="AA379" s="1086">
        <v>99.7</v>
      </c>
      <c r="AB379" s="1086">
        <v>100</v>
      </c>
      <c r="AD379" s="1306">
        <v>50</v>
      </c>
      <c r="AH379" s="1306">
        <v>5</v>
      </c>
    </row>
    <row r="380" spans="1:34">
      <c r="C380" s="1306">
        <v>6</v>
      </c>
      <c r="E380" s="1317">
        <v>101.66</v>
      </c>
      <c r="F380" s="1317">
        <v>101.03</v>
      </c>
      <c r="G380" s="1317">
        <v>101.31</v>
      </c>
      <c r="H380" s="1410">
        <v>98.52</v>
      </c>
      <c r="I380" s="1410">
        <v>99.9</v>
      </c>
      <c r="J380" s="1410">
        <v>100.8</v>
      </c>
      <c r="K380" s="1317">
        <v>98.61</v>
      </c>
      <c r="L380" s="1317">
        <v>100.4</v>
      </c>
      <c r="M380" s="1083">
        <v>102.59</v>
      </c>
      <c r="N380" s="1084">
        <v>42.9</v>
      </c>
      <c r="O380" s="1324">
        <v>33.299999999999997</v>
      </c>
      <c r="P380" s="1087">
        <v>44.4</v>
      </c>
      <c r="Q380" s="1318">
        <v>371.2000000000005</v>
      </c>
      <c r="R380" s="1318">
        <v>649.1999999999997</v>
      </c>
      <c r="S380" s="1318">
        <v>-799.60000000000105</v>
      </c>
      <c r="T380" s="1319">
        <v>37.120000000000047</v>
      </c>
      <c r="U380" s="1319">
        <v>64.919999999999973</v>
      </c>
      <c r="V380" s="1409">
        <v>-79.960000000000107</v>
      </c>
      <c r="W380" s="1086">
        <v>100</v>
      </c>
      <c r="X380" s="1086">
        <v>70</v>
      </c>
      <c r="Y380" s="1086">
        <v>61.1</v>
      </c>
      <c r="Z380" s="1086">
        <v>102.1</v>
      </c>
      <c r="AA380" s="1086">
        <v>100.5</v>
      </c>
      <c r="AB380" s="1086">
        <v>99.5</v>
      </c>
      <c r="AD380" s="1306">
        <v>50</v>
      </c>
      <c r="AH380" s="1306">
        <v>6</v>
      </c>
    </row>
    <row r="381" spans="1:34">
      <c r="C381" s="1306">
        <v>7</v>
      </c>
      <c r="E381" s="1317">
        <v>101.35</v>
      </c>
      <c r="F381" s="1317">
        <v>101.85</v>
      </c>
      <c r="G381" s="1317">
        <v>101.45</v>
      </c>
      <c r="H381" s="1410">
        <v>100.02</v>
      </c>
      <c r="I381" s="1410">
        <v>99.42</v>
      </c>
      <c r="J381" s="1410">
        <v>100.44</v>
      </c>
      <c r="K381" s="1317">
        <v>97.59</v>
      </c>
      <c r="L381" s="1317">
        <v>99.47</v>
      </c>
      <c r="M381" s="1083">
        <v>101.66</v>
      </c>
      <c r="N381" s="1084">
        <v>57.1</v>
      </c>
      <c r="O381" s="1324">
        <v>44.4</v>
      </c>
      <c r="P381" s="1087">
        <v>33.299999999999997</v>
      </c>
      <c r="Q381" s="1318">
        <v>378.30000000000052</v>
      </c>
      <c r="R381" s="1318">
        <v>643.59999999999968</v>
      </c>
      <c r="S381" s="1318">
        <v>-816.30000000000109</v>
      </c>
      <c r="T381" s="1319">
        <v>37.830000000000055</v>
      </c>
      <c r="U381" s="1319">
        <v>64.359999999999971</v>
      </c>
      <c r="V381" s="1409">
        <v>-81.630000000000109</v>
      </c>
      <c r="W381" s="1086">
        <v>54.5</v>
      </c>
      <c r="X381" s="1086">
        <v>50</v>
      </c>
      <c r="Y381" s="1086">
        <v>44.4</v>
      </c>
      <c r="Z381" s="1086">
        <v>100.6</v>
      </c>
      <c r="AA381" s="1086">
        <v>100.5</v>
      </c>
      <c r="AB381" s="1086">
        <v>100</v>
      </c>
      <c r="AD381" s="1306">
        <v>50</v>
      </c>
      <c r="AH381" s="1306">
        <v>7</v>
      </c>
    </row>
    <row r="382" spans="1:34">
      <c r="C382" s="1306">
        <v>8</v>
      </c>
      <c r="E382" s="1317">
        <v>100.58</v>
      </c>
      <c r="F382" s="1317">
        <v>101.2</v>
      </c>
      <c r="G382" s="1317">
        <v>100.93</v>
      </c>
      <c r="H382" s="1410">
        <v>99.52</v>
      </c>
      <c r="I382" s="1410">
        <v>99.35</v>
      </c>
      <c r="J382" s="1410">
        <v>99.85</v>
      </c>
      <c r="K382" s="1317">
        <v>97.14</v>
      </c>
      <c r="L382" s="1317">
        <v>97.78</v>
      </c>
      <c r="M382" s="1083">
        <v>100.51</v>
      </c>
      <c r="N382" s="1084">
        <v>57.1</v>
      </c>
      <c r="O382" s="1324">
        <v>44.4</v>
      </c>
      <c r="P382" s="1087">
        <v>16.7</v>
      </c>
      <c r="Q382" s="1318">
        <v>385.40000000000055</v>
      </c>
      <c r="R382" s="1318">
        <v>637.99999999999966</v>
      </c>
      <c r="S382" s="1318">
        <v>-849.60000000000105</v>
      </c>
      <c r="T382" s="1319">
        <v>38.540000000000056</v>
      </c>
      <c r="U382" s="1319">
        <v>63.799999999999969</v>
      </c>
      <c r="V382" s="1409">
        <v>-84.960000000000107</v>
      </c>
      <c r="W382" s="1086">
        <v>40.9</v>
      </c>
      <c r="X382" s="1086">
        <v>40</v>
      </c>
      <c r="Y382" s="1086">
        <v>33.299999999999997</v>
      </c>
      <c r="Z382" s="1086">
        <v>99.9</v>
      </c>
      <c r="AA382" s="1086">
        <v>99.5</v>
      </c>
      <c r="AB382" s="1086">
        <v>99.7</v>
      </c>
      <c r="AD382" s="1306">
        <v>50</v>
      </c>
      <c r="AH382" s="1306">
        <v>8</v>
      </c>
    </row>
    <row r="383" spans="1:34">
      <c r="C383" s="1306">
        <v>9</v>
      </c>
      <c r="E383" s="1317">
        <v>98.24</v>
      </c>
      <c r="F383" s="1317">
        <v>100.06</v>
      </c>
      <c r="G383" s="1317">
        <v>100.61</v>
      </c>
      <c r="H383" s="1410">
        <v>99.45</v>
      </c>
      <c r="I383" s="1410">
        <v>99.66</v>
      </c>
      <c r="J383" s="1410">
        <v>99.44</v>
      </c>
      <c r="K383" s="1317">
        <v>96.82</v>
      </c>
      <c r="L383" s="1317">
        <v>97.18</v>
      </c>
      <c r="M383" s="1083">
        <v>99.2</v>
      </c>
      <c r="N383" s="1084">
        <v>57.1</v>
      </c>
      <c r="O383" s="1324">
        <v>55.6</v>
      </c>
      <c r="P383" s="1087">
        <v>44.4</v>
      </c>
      <c r="Q383" s="1318">
        <v>392.50000000000057</v>
      </c>
      <c r="R383" s="1318">
        <v>643.59999999999968</v>
      </c>
      <c r="S383" s="1318">
        <v>-855.20000000000107</v>
      </c>
      <c r="T383" s="1319">
        <v>39.250000000000057</v>
      </c>
      <c r="U383" s="1319">
        <v>64.359999999999971</v>
      </c>
      <c r="V383" s="1409">
        <v>-85.52000000000011</v>
      </c>
      <c r="W383" s="1086">
        <v>31.8</v>
      </c>
      <c r="X383" s="1086">
        <v>40</v>
      </c>
      <c r="Y383" s="1086">
        <v>44.4</v>
      </c>
      <c r="Z383" s="1086">
        <v>98.7</v>
      </c>
      <c r="AA383" s="1086">
        <v>100</v>
      </c>
      <c r="AB383" s="1086">
        <v>100</v>
      </c>
      <c r="AD383" s="1306">
        <v>50</v>
      </c>
      <c r="AH383" s="1306">
        <v>9</v>
      </c>
    </row>
    <row r="384" spans="1:34">
      <c r="C384" s="1306">
        <v>10</v>
      </c>
      <c r="E384" s="1317">
        <v>99.57</v>
      </c>
      <c r="F384" s="1317">
        <v>99.46</v>
      </c>
      <c r="G384" s="1317">
        <v>100.41</v>
      </c>
      <c r="H384" s="1410">
        <v>98.44</v>
      </c>
      <c r="I384" s="1410">
        <v>99.14</v>
      </c>
      <c r="J384" s="1410">
        <v>99.19</v>
      </c>
      <c r="K384" s="1317">
        <v>97.35</v>
      </c>
      <c r="L384" s="1317">
        <v>97.1</v>
      </c>
      <c r="M384" s="1083">
        <v>98.58</v>
      </c>
      <c r="N384" s="1084">
        <v>57.1</v>
      </c>
      <c r="O384" s="1324">
        <v>33.299999999999997</v>
      </c>
      <c r="P384" s="1087">
        <v>55.6</v>
      </c>
      <c r="Q384" s="1318">
        <v>399.60000000000059</v>
      </c>
      <c r="R384" s="1318">
        <v>626.89999999999964</v>
      </c>
      <c r="S384" s="1318">
        <v>-849.60000000000105</v>
      </c>
      <c r="T384" s="1319">
        <v>39.960000000000058</v>
      </c>
      <c r="U384" s="1319">
        <v>62.689999999999962</v>
      </c>
      <c r="V384" s="1409">
        <v>-84.960000000000107</v>
      </c>
      <c r="W384" s="1086">
        <v>50</v>
      </c>
      <c r="X384" s="1086">
        <v>45</v>
      </c>
      <c r="Y384" s="1086">
        <v>27.8</v>
      </c>
      <c r="Z384" s="1086">
        <v>99.2</v>
      </c>
      <c r="AA384" s="1086">
        <v>100.2</v>
      </c>
      <c r="AB384" s="1086">
        <v>100.1</v>
      </c>
      <c r="AD384" s="1306">
        <v>50</v>
      </c>
      <c r="AH384" s="1306">
        <v>10</v>
      </c>
    </row>
    <row r="385" spans="1:34">
      <c r="C385" s="1306">
        <v>11</v>
      </c>
      <c r="E385" s="1317">
        <v>95.68</v>
      </c>
      <c r="F385" s="1317">
        <v>97.83</v>
      </c>
      <c r="G385" s="1317">
        <v>99.95</v>
      </c>
      <c r="H385" s="1410">
        <v>97.31</v>
      </c>
      <c r="I385" s="1410">
        <v>98.4</v>
      </c>
      <c r="J385" s="1410">
        <v>98.95</v>
      </c>
      <c r="K385" s="1317">
        <v>98.2</v>
      </c>
      <c r="L385" s="1317">
        <v>97.46</v>
      </c>
      <c r="M385" s="1083">
        <v>98.27</v>
      </c>
      <c r="N385" s="1084">
        <v>28.6</v>
      </c>
      <c r="O385" s="1324">
        <v>11.1</v>
      </c>
      <c r="P385" s="1087">
        <v>55.6</v>
      </c>
      <c r="Q385" s="1318">
        <v>378.20000000000061</v>
      </c>
      <c r="R385" s="1318">
        <v>587.99999999999966</v>
      </c>
      <c r="S385" s="1318">
        <v>-844.00000000000102</v>
      </c>
      <c r="T385" s="1319">
        <v>37.820000000000064</v>
      </c>
      <c r="U385" s="1319">
        <v>58.799999999999969</v>
      </c>
      <c r="V385" s="1409">
        <v>-84.400000000000105</v>
      </c>
      <c r="W385" s="1086">
        <v>36.4</v>
      </c>
      <c r="X385" s="1086">
        <v>50</v>
      </c>
      <c r="Y385" s="1086">
        <v>66.7</v>
      </c>
      <c r="Z385" s="1086">
        <v>98.1</v>
      </c>
      <c r="AA385" s="1086">
        <v>99.3</v>
      </c>
      <c r="AB385" s="1086">
        <v>100.1</v>
      </c>
      <c r="AD385" s="1306">
        <v>50</v>
      </c>
      <c r="AH385" s="1306">
        <v>11</v>
      </c>
    </row>
    <row r="386" spans="1:34">
      <c r="C386" s="1306">
        <v>12</v>
      </c>
      <c r="E386" s="1317">
        <v>95.77</v>
      </c>
      <c r="F386" s="1317">
        <v>97.01</v>
      </c>
      <c r="G386" s="1317">
        <v>98.98</v>
      </c>
      <c r="H386" s="1410">
        <v>96.35</v>
      </c>
      <c r="I386" s="1410">
        <v>97.37</v>
      </c>
      <c r="J386" s="1410">
        <v>98.21</v>
      </c>
      <c r="K386" s="1317">
        <v>98.82</v>
      </c>
      <c r="L386" s="1317">
        <v>98.12</v>
      </c>
      <c r="M386" s="1083">
        <v>97.79</v>
      </c>
      <c r="N386" s="1084">
        <v>14.3</v>
      </c>
      <c r="O386" s="1324">
        <v>11.1</v>
      </c>
      <c r="P386" s="1087">
        <v>66.7</v>
      </c>
      <c r="Q386" s="1318">
        <v>342.50000000000063</v>
      </c>
      <c r="R386" s="1318">
        <v>549.09999999999968</v>
      </c>
      <c r="S386" s="1318">
        <v>-827.30000000000098</v>
      </c>
      <c r="T386" s="1319">
        <v>34.250000000000064</v>
      </c>
      <c r="U386" s="1319">
        <v>54.909999999999968</v>
      </c>
      <c r="V386" s="1409">
        <v>-82.730000000000103</v>
      </c>
      <c r="W386" s="1086">
        <v>36.4</v>
      </c>
      <c r="X386" s="1086">
        <v>20</v>
      </c>
      <c r="Y386" s="1086">
        <v>61.1</v>
      </c>
      <c r="Z386" s="1086">
        <v>96.8</v>
      </c>
      <c r="AA386" s="1086">
        <v>98.5</v>
      </c>
      <c r="AB386" s="1086">
        <v>100.1</v>
      </c>
      <c r="AD386" s="1306">
        <v>50</v>
      </c>
      <c r="AH386" s="1306">
        <v>12</v>
      </c>
    </row>
    <row r="387" spans="1:34" ht="26.25" customHeight="1">
      <c r="A387" s="1306">
        <v>2016</v>
      </c>
      <c r="B387" s="1307" t="s">
        <v>42</v>
      </c>
      <c r="C387" s="1306">
        <v>1</v>
      </c>
      <c r="E387" s="1317">
        <v>101.19</v>
      </c>
      <c r="F387" s="1317">
        <v>97.55</v>
      </c>
      <c r="G387" s="1317">
        <v>98.91</v>
      </c>
      <c r="H387" s="1410">
        <v>98.93</v>
      </c>
      <c r="I387" s="1410">
        <v>97.53</v>
      </c>
      <c r="J387" s="1410">
        <v>98.1</v>
      </c>
      <c r="K387" s="1317">
        <v>97.43</v>
      </c>
      <c r="L387" s="1317">
        <v>98.15</v>
      </c>
      <c r="M387" s="1083">
        <v>97.62</v>
      </c>
      <c r="N387" s="1084">
        <v>71.400000000000006</v>
      </c>
      <c r="O387" s="1324">
        <v>44.4</v>
      </c>
      <c r="P387" s="1087">
        <v>44.4</v>
      </c>
      <c r="Q387" s="1318">
        <v>363.90000000000066</v>
      </c>
      <c r="R387" s="1318">
        <v>543.49999999999966</v>
      </c>
      <c r="S387" s="1318">
        <v>-832.900000000001</v>
      </c>
      <c r="T387" s="1319">
        <v>36.390000000000065</v>
      </c>
      <c r="U387" s="1319">
        <v>54.349999999999966</v>
      </c>
      <c r="V387" s="1409">
        <v>-83.290000000000106</v>
      </c>
      <c r="W387" s="1086">
        <v>45.5</v>
      </c>
      <c r="X387" s="1086">
        <v>20</v>
      </c>
      <c r="Y387" s="1086">
        <v>61.1</v>
      </c>
      <c r="Z387" s="1086">
        <v>96.8</v>
      </c>
      <c r="AA387" s="1086">
        <v>99.5</v>
      </c>
      <c r="AB387" s="1086">
        <v>99.6</v>
      </c>
      <c r="AD387" s="1306">
        <v>50</v>
      </c>
      <c r="AF387" s="1321" t="s">
        <v>844</v>
      </c>
      <c r="AH387" s="1306">
        <v>1</v>
      </c>
    </row>
    <row r="388" spans="1:34">
      <c r="C388" s="1306">
        <v>2</v>
      </c>
      <c r="E388" s="1317">
        <v>92.39</v>
      </c>
      <c r="F388" s="1317">
        <v>96.45</v>
      </c>
      <c r="G388" s="1317">
        <v>97.63</v>
      </c>
      <c r="H388" s="1410">
        <v>98.64</v>
      </c>
      <c r="I388" s="1410">
        <v>97.97</v>
      </c>
      <c r="J388" s="1410">
        <v>97.93</v>
      </c>
      <c r="K388" s="1317">
        <v>97.72</v>
      </c>
      <c r="L388" s="1317">
        <v>97.99</v>
      </c>
      <c r="M388" s="1083">
        <v>97.64</v>
      </c>
      <c r="N388" s="1084">
        <v>21.4</v>
      </c>
      <c r="O388" s="1324">
        <v>77.8</v>
      </c>
      <c r="P388" s="1087">
        <v>55.6</v>
      </c>
      <c r="Q388" s="1318">
        <v>335.30000000000064</v>
      </c>
      <c r="R388" s="1318">
        <v>571.29999999999961</v>
      </c>
      <c r="S388" s="1318">
        <v>-827.30000000000098</v>
      </c>
      <c r="T388" s="1319">
        <v>33.530000000000065</v>
      </c>
      <c r="U388" s="1319">
        <v>57.12999999999996</v>
      </c>
      <c r="V388" s="1409">
        <v>-82.730000000000103</v>
      </c>
      <c r="W388" s="1086">
        <v>31.8</v>
      </c>
      <c r="X388" s="1086">
        <v>40</v>
      </c>
      <c r="Y388" s="1086">
        <v>55.6</v>
      </c>
      <c r="Z388" s="1086">
        <v>95.4</v>
      </c>
      <c r="AA388" s="1086">
        <v>98.9</v>
      </c>
      <c r="AB388" s="1086">
        <v>99.7</v>
      </c>
      <c r="AD388" s="1306">
        <v>50</v>
      </c>
      <c r="AH388" s="1306">
        <v>2</v>
      </c>
    </row>
    <row r="389" spans="1:34">
      <c r="C389" s="1306">
        <v>3</v>
      </c>
      <c r="E389" s="1317">
        <v>95.72</v>
      </c>
      <c r="F389" s="1317">
        <v>96.43</v>
      </c>
      <c r="G389" s="1317">
        <v>96.94</v>
      </c>
      <c r="H389" s="1410">
        <v>98.6</v>
      </c>
      <c r="I389" s="1410">
        <v>98.72</v>
      </c>
      <c r="J389" s="1410">
        <v>97.97</v>
      </c>
      <c r="K389" s="1317">
        <v>97.63</v>
      </c>
      <c r="L389" s="1317">
        <v>97.59</v>
      </c>
      <c r="M389" s="1083">
        <v>97.71</v>
      </c>
      <c r="N389" s="1084">
        <v>57.1</v>
      </c>
      <c r="O389" s="1324">
        <v>55.6</v>
      </c>
      <c r="P389" s="1087">
        <v>44.4</v>
      </c>
      <c r="Q389" s="1318">
        <v>342.40000000000066</v>
      </c>
      <c r="R389" s="1318">
        <v>576.89999999999964</v>
      </c>
      <c r="S389" s="1318">
        <v>-832.900000000001</v>
      </c>
      <c r="T389" s="1319">
        <v>34.240000000000066</v>
      </c>
      <c r="U389" s="1319">
        <v>57.689999999999962</v>
      </c>
      <c r="V389" s="1409">
        <v>-83.290000000000106</v>
      </c>
      <c r="W389" s="1086">
        <v>45.5</v>
      </c>
      <c r="X389" s="1086">
        <v>70</v>
      </c>
      <c r="Y389" s="1086">
        <v>55.6</v>
      </c>
      <c r="Z389" s="1086">
        <v>95.5</v>
      </c>
      <c r="AA389" s="1086">
        <v>98.9</v>
      </c>
      <c r="AB389" s="1086">
        <v>99.3</v>
      </c>
      <c r="AD389" s="1306">
        <v>50</v>
      </c>
      <c r="AH389" s="1306">
        <v>3</v>
      </c>
    </row>
    <row r="390" spans="1:34">
      <c r="C390" s="1306">
        <v>4</v>
      </c>
      <c r="E390" s="1317">
        <v>95.87</v>
      </c>
      <c r="F390" s="1317">
        <v>94.66</v>
      </c>
      <c r="G390" s="1317">
        <v>96.6</v>
      </c>
      <c r="H390" s="1410">
        <v>100.09</v>
      </c>
      <c r="I390" s="1410">
        <v>99.11</v>
      </c>
      <c r="J390" s="1410">
        <v>98.52</v>
      </c>
      <c r="K390" s="1317">
        <v>97.25</v>
      </c>
      <c r="L390" s="1317">
        <v>97.53</v>
      </c>
      <c r="M390" s="1083">
        <v>97.77</v>
      </c>
      <c r="N390" s="1084">
        <v>28.6</v>
      </c>
      <c r="O390" s="1324">
        <v>44.4</v>
      </c>
      <c r="P390" s="1087">
        <v>61.1</v>
      </c>
      <c r="Q390" s="1318">
        <v>321.00000000000068</v>
      </c>
      <c r="R390" s="1318">
        <v>571.29999999999961</v>
      </c>
      <c r="S390" s="1318">
        <v>-821.80000000000098</v>
      </c>
      <c r="T390" s="1319">
        <v>32.100000000000065</v>
      </c>
      <c r="U390" s="1319">
        <v>57.12999999999996</v>
      </c>
      <c r="V390" s="1409">
        <v>-82.180000000000092</v>
      </c>
      <c r="W390" s="1086">
        <v>54.5</v>
      </c>
      <c r="X390" s="1086">
        <v>20</v>
      </c>
      <c r="Y390" s="1086">
        <v>66.7</v>
      </c>
      <c r="Z390" s="1086">
        <v>95.6</v>
      </c>
      <c r="AA390" s="1086">
        <v>98.8</v>
      </c>
      <c r="AB390" s="1086">
        <v>99.3</v>
      </c>
      <c r="AD390" s="1306">
        <v>50</v>
      </c>
      <c r="AH390" s="1306">
        <v>4</v>
      </c>
    </row>
    <row r="391" spans="1:34">
      <c r="C391" s="1306">
        <v>5</v>
      </c>
      <c r="E391" s="1317">
        <v>96.53</v>
      </c>
      <c r="F391" s="1317">
        <v>96.04</v>
      </c>
      <c r="G391" s="1317">
        <v>96.16</v>
      </c>
      <c r="H391" s="1410">
        <v>100.12</v>
      </c>
      <c r="I391" s="1410">
        <v>99.6</v>
      </c>
      <c r="J391" s="1410">
        <v>99.28</v>
      </c>
      <c r="K391" s="1317">
        <v>96.2</v>
      </c>
      <c r="L391" s="1317">
        <v>97.03</v>
      </c>
      <c r="M391" s="1083">
        <v>97.61</v>
      </c>
      <c r="N391" s="1084">
        <v>57.1</v>
      </c>
      <c r="O391" s="1324">
        <v>66.7</v>
      </c>
      <c r="P391" s="1087">
        <v>50</v>
      </c>
      <c r="Q391" s="1318">
        <v>328.1000000000007</v>
      </c>
      <c r="R391" s="1318">
        <v>587.99999999999966</v>
      </c>
      <c r="S391" s="1318">
        <v>-821.80000000000098</v>
      </c>
      <c r="T391" s="1319">
        <v>32.810000000000073</v>
      </c>
      <c r="U391" s="1319">
        <v>58.799999999999969</v>
      </c>
      <c r="V391" s="1409">
        <v>-82.180000000000092</v>
      </c>
      <c r="W391" s="1086">
        <v>72.7</v>
      </c>
      <c r="X391" s="1086">
        <v>30</v>
      </c>
      <c r="Y391" s="1086">
        <v>33.299999999999997</v>
      </c>
      <c r="Z391" s="1086">
        <v>95.6</v>
      </c>
      <c r="AA391" s="1086">
        <v>98.5</v>
      </c>
      <c r="AB391" s="1086">
        <v>98.6</v>
      </c>
      <c r="AD391" s="1306">
        <v>50</v>
      </c>
      <c r="AH391" s="1306">
        <v>5</v>
      </c>
    </row>
    <row r="392" spans="1:34">
      <c r="C392" s="1306">
        <v>6</v>
      </c>
      <c r="E392" s="1317">
        <v>97.09</v>
      </c>
      <c r="F392" s="1317">
        <v>96.5</v>
      </c>
      <c r="G392" s="1317">
        <v>96.37</v>
      </c>
      <c r="H392" s="1410">
        <v>100.64</v>
      </c>
      <c r="I392" s="1410">
        <v>100.28</v>
      </c>
      <c r="J392" s="1410">
        <v>99.62</v>
      </c>
      <c r="K392" s="1317">
        <v>95.35</v>
      </c>
      <c r="L392" s="1317">
        <v>96.27</v>
      </c>
      <c r="M392" s="1083">
        <v>97.2</v>
      </c>
      <c r="N392" s="1084">
        <v>42.9</v>
      </c>
      <c r="O392" s="1324">
        <v>77.8</v>
      </c>
      <c r="P392" s="1087">
        <v>66.7</v>
      </c>
      <c r="Q392" s="1318">
        <v>321.00000000000068</v>
      </c>
      <c r="R392" s="1318">
        <v>615.79999999999961</v>
      </c>
      <c r="S392" s="1318">
        <v>-805.10000000000093</v>
      </c>
      <c r="T392" s="1319">
        <v>32.100000000000065</v>
      </c>
      <c r="U392" s="1319">
        <v>61.579999999999963</v>
      </c>
      <c r="V392" s="1409">
        <v>-80.51000000000009</v>
      </c>
      <c r="W392" s="1086">
        <v>63.6</v>
      </c>
      <c r="X392" s="1086">
        <v>50</v>
      </c>
      <c r="Y392" s="1086">
        <v>61.1</v>
      </c>
      <c r="Z392" s="1086">
        <v>95.7</v>
      </c>
      <c r="AA392" s="1086">
        <v>98.9</v>
      </c>
      <c r="AB392" s="1086">
        <v>99.2</v>
      </c>
      <c r="AD392" s="1306">
        <v>50</v>
      </c>
      <c r="AH392" s="1306">
        <v>6</v>
      </c>
    </row>
    <row r="393" spans="1:34">
      <c r="C393" s="1306">
        <v>7</v>
      </c>
      <c r="E393" s="1317">
        <v>100.36</v>
      </c>
      <c r="F393" s="1317">
        <v>97.99</v>
      </c>
      <c r="G393" s="1317">
        <v>97.02</v>
      </c>
      <c r="H393" s="1410">
        <v>100.49</v>
      </c>
      <c r="I393" s="1410">
        <v>100.42</v>
      </c>
      <c r="J393" s="1410">
        <v>99.99</v>
      </c>
      <c r="K393" s="1317">
        <v>96.46</v>
      </c>
      <c r="L393" s="1317">
        <v>96</v>
      </c>
      <c r="M393" s="1083">
        <v>96.86</v>
      </c>
      <c r="N393" s="1084">
        <v>78.599999999999994</v>
      </c>
      <c r="O393" s="1324">
        <v>44.4</v>
      </c>
      <c r="P393" s="1087">
        <v>44.4</v>
      </c>
      <c r="Q393" s="1318">
        <v>349.6000000000007</v>
      </c>
      <c r="R393" s="1318">
        <v>610.19999999999959</v>
      </c>
      <c r="S393" s="1318">
        <v>-810.70000000000095</v>
      </c>
      <c r="T393" s="1319">
        <v>34.960000000000072</v>
      </c>
      <c r="U393" s="1319">
        <v>61.01999999999996</v>
      </c>
      <c r="V393" s="1409">
        <v>-81.070000000000093</v>
      </c>
      <c r="W393" s="1086">
        <v>59.1</v>
      </c>
      <c r="X393" s="1086">
        <v>80</v>
      </c>
      <c r="Y393" s="1086">
        <v>61.1</v>
      </c>
      <c r="Z393" s="1086">
        <v>96</v>
      </c>
      <c r="AA393" s="1086">
        <v>99.2</v>
      </c>
      <c r="AB393" s="1086">
        <v>99.2</v>
      </c>
      <c r="AD393" s="1306">
        <v>50</v>
      </c>
      <c r="AH393" s="1306">
        <v>7</v>
      </c>
    </row>
    <row r="394" spans="1:34">
      <c r="C394" s="1306">
        <v>8</v>
      </c>
      <c r="E394" s="1317">
        <v>100.91</v>
      </c>
      <c r="F394" s="1317">
        <v>99.45</v>
      </c>
      <c r="G394" s="1317">
        <v>96.98</v>
      </c>
      <c r="H394" s="1410">
        <v>98.56</v>
      </c>
      <c r="I394" s="1410">
        <v>99.9</v>
      </c>
      <c r="J394" s="1410">
        <v>99.98</v>
      </c>
      <c r="K394" s="1317">
        <v>95.53</v>
      </c>
      <c r="L394" s="1317">
        <v>95.78</v>
      </c>
      <c r="M394" s="1083">
        <v>96.59</v>
      </c>
      <c r="N394" s="1084">
        <v>71.400000000000006</v>
      </c>
      <c r="O394" s="1324">
        <v>22.2</v>
      </c>
      <c r="P394" s="1087">
        <v>50</v>
      </c>
      <c r="Q394" s="1318">
        <v>371.00000000000068</v>
      </c>
      <c r="R394" s="1318">
        <v>582.39999999999964</v>
      </c>
      <c r="S394" s="1318">
        <v>-810.70000000000095</v>
      </c>
      <c r="T394" s="1319">
        <v>37.100000000000065</v>
      </c>
      <c r="U394" s="1319">
        <v>58.239999999999966</v>
      </c>
      <c r="V394" s="1409">
        <v>-81.070000000000093</v>
      </c>
      <c r="W394" s="1086">
        <v>27.3</v>
      </c>
      <c r="X394" s="1086">
        <v>80</v>
      </c>
      <c r="Y394" s="1086">
        <v>77.8</v>
      </c>
      <c r="Z394" s="1086">
        <v>95.8</v>
      </c>
      <c r="AA394" s="1086">
        <v>99.5</v>
      </c>
      <c r="AB394" s="1086">
        <v>99.2</v>
      </c>
      <c r="AD394" s="1306">
        <v>50</v>
      </c>
      <c r="AH394" s="1306">
        <v>8</v>
      </c>
    </row>
    <row r="395" spans="1:34">
      <c r="C395" s="1306">
        <v>9</v>
      </c>
      <c r="E395" s="1317">
        <v>103.54</v>
      </c>
      <c r="F395" s="1317">
        <v>101.6</v>
      </c>
      <c r="G395" s="1317">
        <v>98.57</v>
      </c>
      <c r="H395" s="1410">
        <v>101.89</v>
      </c>
      <c r="I395" s="1410">
        <v>100.31</v>
      </c>
      <c r="J395" s="1410">
        <v>100.34</v>
      </c>
      <c r="K395" s="1317">
        <v>95.8</v>
      </c>
      <c r="L395" s="1317">
        <v>95.93</v>
      </c>
      <c r="M395" s="1083">
        <v>96.32</v>
      </c>
      <c r="N395" s="1084">
        <v>71.400000000000006</v>
      </c>
      <c r="O395" s="1324">
        <v>66.7</v>
      </c>
      <c r="P395" s="1087">
        <v>44.4</v>
      </c>
      <c r="Q395" s="1318">
        <v>392.40000000000066</v>
      </c>
      <c r="R395" s="1318">
        <v>599.09999999999968</v>
      </c>
      <c r="S395" s="1318">
        <v>-816.30000000000098</v>
      </c>
      <c r="T395" s="1319">
        <v>39.240000000000066</v>
      </c>
      <c r="U395" s="1319">
        <v>59.909999999999968</v>
      </c>
      <c r="V395" s="1409">
        <v>-81.630000000000095</v>
      </c>
      <c r="W395" s="1086">
        <v>63.6</v>
      </c>
      <c r="X395" s="1086">
        <v>90</v>
      </c>
      <c r="Y395" s="1086">
        <v>77.8</v>
      </c>
      <c r="Z395" s="1086">
        <v>96</v>
      </c>
      <c r="AA395" s="1086">
        <v>100.1</v>
      </c>
      <c r="AB395" s="1086">
        <v>99.7</v>
      </c>
      <c r="AD395" s="1306">
        <v>50</v>
      </c>
      <c r="AH395" s="1306">
        <v>9</v>
      </c>
    </row>
    <row r="396" spans="1:34">
      <c r="C396" s="1306">
        <v>10</v>
      </c>
      <c r="E396" s="1317">
        <v>101.55</v>
      </c>
      <c r="F396" s="1317">
        <v>102</v>
      </c>
      <c r="G396" s="1317">
        <v>99.41</v>
      </c>
      <c r="H396" s="1410">
        <v>99.44</v>
      </c>
      <c r="I396" s="1410">
        <v>99.96</v>
      </c>
      <c r="J396" s="1410">
        <v>100.2</v>
      </c>
      <c r="K396" s="1317">
        <v>93.83</v>
      </c>
      <c r="L396" s="1317">
        <v>95.05</v>
      </c>
      <c r="M396" s="1083">
        <v>95.77</v>
      </c>
      <c r="N396" s="1084">
        <v>42.9</v>
      </c>
      <c r="O396" s="1324">
        <v>22.2</v>
      </c>
      <c r="P396" s="1087">
        <v>33.299999999999997</v>
      </c>
      <c r="Q396" s="1318">
        <v>385.30000000000064</v>
      </c>
      <c r="R396" s="1318">
        <v>571.29999999999973</v>
      </c>
      <c r="S396" s="1318">
        <v>-833.00000000000102</v>
      </c>
      <c r="T396" s="1319">
        <v>38.530000000000065</v>
      </c>
      <c r="U396" s="1319">
        <v>57.129999999999974</v>
      </c>
      <c r="V396" s="1409">
        <v>-83.300000000000097</v>
      </c>
      <c r="W396" s="1086">
        <v>81.8</v>
      </c>
      <c r="X396" s="1086">
        <v>95</v>
      </c>
      <c r="Y396" s="1086">
        <v>83.3</v>
      </c>
      <c r="Z396" s="1086">
        <v>97.1</v>
      </c>
      <c r="AA396" s="1086">
        <v>100.5</v>
      </c>
      <c r="AB396" s="1086">
        <v>99.6</v>
      </c>
      <c r="AD396" s="1306">
        <v>50</v>
      </c>
      <c r="AH396" s="1306">
        <v>10</v>
      </c>
    </row>
    <row r="397" spans="1:34">
      <c r="C397" s="1306">
        <v>11</v>
      </c>
      <c r="E397" s="1317">
        <v>108.11</v>
      </c>
      <c r="F397" s="1317">
        <v>104.4</v>
      </c>
      <c r="G397" s="1317">
        <v>101.16</v>
      </c>
      <c r="H397" s="1410">
        <v>100.49</v>
      </c>
      <c r="I397" s="1410">
        <v>100.61</v>
      </c>
      <c r="J397" s="1410">
        <v>100.17</v>
      </c>
      <c r="K397" s="1317">
        <v>92.59</v>
      </c>
      <c r="L397" s="1317">
        <v>94.07</v>
      </c>
      <c r="M397" s="1083">
        <v>95.11</v>
      </c>
      <c r="N397" s="1084">
        <v>71.400000000000006</v>
      </c>
      <c r="O397" s="1324">
        <v>66.7</v>
      </c>
      <c r="P397" s="1087">
        <v>55.6</v>
      </c>
      <c r="Q397" s="1318">
        <v>406.70000000000061</v>
      </c>
      <c r="R397" s="1318">
        <v>587.99999999999977</v>
      </c>
      <c r="S397" s="1318">
        <v>-827.400000000001</v>
      </c>
      <c r="T397" s="1319">
        <v>40.670000000000059</v>
      </c>
      <c r="U397" s="1319">
        <v>58.799999999999976</v>
      </c>
      <c r="V397" s="1409">
        <v>-82.740000000000094</v>
      </c>
      <c r="W397" s="1086">
        <v>72.7</v>
      </c>
      <c r="X397" s="1086">
        <v>100</v>
      </c>
      <c r="Y397" s="1086">
        <v>72.2</v>
      </c>
      <c r="Z397" s="1086">
        <v>98.3</v>
      </c>
      <c r="AA397" s="1086">
        <v>102.1</v>
      </c>
      <c r="AB397" s="1086">
        <v>99.7</v>
      </c>
      <c r="AD397" s="1306">
        <v>50</v>
      </c>
      <c r="AH397" s="1306">
        <v>11</v>
      </c>
    </row>
    <row r="398" spans="1:34">
      <c r="C398" s="1306">
        <v>12</v>
      </c>
      <c r="E398" s="1317">
        <v>110.91</v>
      </c>
      <c r="F398" s="1317">
        <v>106.86</v>
      </c>
      <c r="G398" s="1317">
        <v>103.21</v>
      </c>
      <c r="H398" s="1410">
        <v>101.77</v>
      </c>
      <c r="I398" s="1410">
        <v>100.57</v>
      </c>
      <c r="J398" s="1410">
        <v>100.43</v>
      </c>
      <c r="K398" s="1317">
        <v>91.63</v>
      </c>
      <c r="L398" s="1317">
        <v>92.68</v>
      </c>
      <c r="M398" s="1083">
        <v>94.46</v>
      </c>
      <c r="N398" s="1084">
        <v>42.9</v>
      </c>
      <c r="O398" s="1324">
        <v>55.6</v>
      </c>
      <c r="P398" s="1087">
        <v>33.299999999999997</v>
      </c>
      <c r="Q398" s="1318">
        <v>399.60000000000059</v>
      </c>
      <c r="R398" s="1318">
        <v>593.5999999999998</v>
      </c>
      <c r="S398" s="1318">
        <v>-844.10000000000105</v>
      </c>
      <c r="T398" s="1319">
        <v>39.960000000000058</v>
      </c>
      <c r="U398" s="1319">
        <v>59.359999999999978</v>
      </c>
      <c r="V398" s="1409">
        <v>-84.41000000000011</v>
      </c>
      <c r="W398" s="1086">
        <v>81.8</v>
      </c>
      <c r="X398" s="1086">
        <v>90</v>
      </c>
      <c r="Y398" s="1086">
        <v>66.7</v>
      </c>
      <c r="Z398" s="1086">
        <v>100.2</v>
      </c>
      <c r="AA398" s="1086">
        <v>102</v>
      </c>
      <c r="AB398" s="1086">
        <v>100.3</v>
      </c>
      <c r="AD398" s="1306">
        <v>50</v>
      </c>
      <c r="AH398" s="1306">
        <v>12</v>
      </c>
    </row>
    <row r="399" spans="1:34" ht="26.25" customHeight="1">
      <c r="A399" s="1306">
        <v>2017</v>
      </c>
      <c r="B399" s="1307" t="s">
        <v>43</v>
      </c>
      <c r="C399" s="1306">
        <v>1</v>
      </c>
      <c r="E399" s="1317">
        <v>115.61</v>
      </c>
      <c r="F399" s="1317">
        <v>111.54</v>
      </c>
      <c r="G399" s="1317">
        <v>105.86</v>
      </c>
      <c r="H399" s="1410">
        <v>100.63</v>
      </c>
      <c r="I399" s="1410">
        <v>100.96</v>
      </c>
      <c r="J399" s="1410">
        <v>100.84</v>
      </c>
      <c r="K399" s="1317">
        <v>93</v>
      </c>
      <c r="L399" s="1317">
        <v>92.41</v>
      </c>
      <c r="M399" s="1083">
        <v>94.12</v>
      </c>
      <c r="N399" s="1084">
        <v>85.7</v>
      </c>
      <c r="O399" s="1324">
        <v>55.6</v>
      </c>
      <c r="P399" s="1087">
        <v>33.299999999999997</v>
      </c>
      <c r="Q399" s="1318">
        <v>435.30000000000058</v>
      </c>
      <c r="R399" s="1318">
        <v>599.19999999999982</v>
      </c>
      <c r="S399" s="1318">
        <v>-860.80000000000109</v>
      </c>
      <c r="T399" s="1319">
        <v>43.530000000000058</v>
      </c>
      <c r="U399" s="1319">
        <v>59.91999999999998</v>
      </c>
      <c r="V399" s="1409">
        <v>-86.080000000000112</v>
      </c>
      <c r="W399" s="1086">
        <v>90.9</v>
      </c>
      <c r="X399" s="1086">
        <v>70</v>
      </c>
      <c r="Y399" s="1086">
        <v>77.8</v>
      </c>
      <c r="Z399" s="1086">
        <v>100.5</v>
      </c>
      <c r="AA399" s="1086">
        <v>101.5</v>
      </c>
      <c r="AB399" s="1086">
        <v>100.4</v>
      </c>
      <c r="AD399" s="1306">
        <v>50</v>
      </c>
      <c r="AF399" s="1321" t="s">
        <v>845</v>
      </c>
      <c r="AH399" s="1306">
        <v>1</v>
      </c>
    </row>
    <row r="400" spans="1:34">
      <c r="C400" s="1306">
        <v>2</v>
      </c>
      <c r="E400" s="1317">
        <v>117.03</v>
      </c>
      <c r="F400" s="1317">
        <v>114.52</v>
      </c>
      <c r="G400" s="1317">
        <v>108.24</v>
      </c>
      <c r="H400" s="1410">
        <v>103.83</v>
      </c>
      <c r="I400" s="1410">
        <v>102.08</v>
      </c>
      <c r="J400" s="1410">
        <v>101.23</v>
      </c>
      <c r="K400" s="1317">
        <v>92.51</v>
      </c>
      <c r="L400" s="1317">
        <v>92.38</v>
      </c>
      <c r="M400" s="1083">
        <v>93.56</v>
      </c>
      <c r="N400" s="1084">
        <v>71.400000000000006</v>
      </c>
      <c r="O400" s="1324">
        <v>88.9</v>
      </c>
      <c r="P400" s="1087">
        <v>33.299999999999997</v>
      </c>
      <c r="Q400" s="1318">
        <v>456.70000000000061</v>
      </c>
      <c r="R400" s="1318">
        <v>638.0999999999998</v>
      </c>
      <c r="S400" s="1318">
        <v>-877.50000000000114</v>
      </c>
      <c r="T400" s="1319">
        <v>45.670000000000059</v>
      </c>
      <c r="U400" s="1319">
        <v>63.809999999999981</v>
      </c>
      <c r="V400" s="1409">
        <v>-87.750000000000114</v>
      </c>
      <c r="W400" s="1086">
        <v>63.6</v>
      </c>
      <c r="X400" s="1086">
        <v>50</v>
      </c>
      <c r="Y400" s="1086">
        <v>88.9</v>
      </c>
      <c r="Z400" s="1086">
        <v>100.2</v>
      </c>
      <c r="AA400" s="1086">
        <v>102.3</v>
      </c>
      <c r="AB400" s="1086">
        <v>100.9</v>
      </c>
      <c r="AD400" s="1306">
        <v>50</v>
      </c>
      <c r="AH400" s="1306">
        <v>2</v>
      </c>
    </row>
    <row r="401" spans="1:34">
      <c r="C401" s="1306">
        <v>3</v>
      </c>
      <c r="E401" s="1317">
        <v>113.17</v>
      </c>
      <c r="F401" s="1317">
        <v>115.27</v>
      </c>
      <c r="G401" s="1317">
        <v>109.99</v>
      </c>
      <c r="H401" s="1410">
        <v>102.73</v>
      </c>
      <c r="I401" s="1410">
        <v>102.4</v>
      </c>
      <c r="J401" s="1410">
        <v>101.89</v>
      </c>
      <c r="K401" s="1317">
        <v>92.95</v>
      </c>
      <c r="L401" s="1317">
        <v>92.82</v>
      </c>
      <c r="M401" s="1083">
        <v>93.19</v>
      </c>
      <c r="N401" s="1084">
        <v>42.9</v>
      </c>
      <c r="O401" s="1324">
        <v>66.7</v>
      </c>
      <c r="P401" s="1087">
        <v>44.4</v>
      </c>
      <c r="Q401" s="1318">
        <v>449.60000000000059</v>
      </c>
      <c r="R401" s="1318">
        <v>654.79999999999984</v>
      </c>
      <c r="S401" s="1318">
        <v>-883.10000000000116</v>
      </c>
      <c r="T401" s="1319">
        <v>44.960000000000058</v>
      </c>
      <c r="U401" s="1319">
        <v>65.47999999999999</v>
      </c>
      <c r="V401" s="1409">
        <v>-88.310000000000116</v>
      </c>
      <c r="W401" s="1086">
        <v>63.6</v>
      </c>
      <c r="X401" s="1086">
        <v>60</v>
      </c>
      <c r="Y401" s="1086">
        <v>88.9</v>
      </c>
      <c r="Z401" s="1086">
        <v>100.8</v>
      </c>
      <c r="AA401" s="1086">
        <v>102.4</v>
      </c>
      <c r="AB401" s="1086">
        <v>101.6</v>
      </c>
      <c r="AD401" s="1306">
        <v>50</v>
      </c>
      <c r="AH401" s="1306">
        <v>3</v>
      </c>
    </row>
    <row r="402" spans="1:34">
      <c r="C402" s="1306">
        <v>4</v>
      </c>
      <c r="E402" s="1317">
        <v>114.37</v>
      </c>
      <c r="F402" s="1317">
        <v>114.86</v>
      </c>
      <c r="G402" s="1317">
        <v>111.54</v>
      </c>
      <c r="H402" s="1410">
        <v>104.64</v>
      </c>
      <c r="I402" s="1410">
        <v>103.73</v>
      </c>
      <c r="J402" s="1410">
        <v>102.72</v>
      </c>
      <c r="K402" s="1317">
        <v>94.36</v>
      </c>
      <c r="L402" s="1317">
        <v>93.27</v>
      </c>
      <c r="M402" s="1083">
        <v>92.98</v>
      </c>
      <c r="N402" s="1084">
        <v>35.700000000000003</v>
      </c>
      <c r="O402" s="1324">
        <v>88.9</v>
      </c>
      <c r="P402" s="1087">
        <v>44.4</v>
      </c>
      <c r="Q402" s="1318">
        <v>435.30000000000058</v>
      </c>
      <c r="R402" s="1318">
        <v>693.69999999999982</v>
      </c>
      <c r="S402" s="1318">
        <v>-888.70000000000118</v>
      </c>
      <c r="T402" s="1319">
        <v>43.530000000000058</v>
      </c>
      <c r="U402" s="1319">
        <v>69.369999999999976</v>
      </c>
      <c r="V402" s="1409">
        <v>-88.870000000000118</v>
      </c>
      <c r="W402" s="1086">
        <v>50</v>
      </c>
      <c r="X402" s="1086">
        <v>80</v>
      </c>
      <c r="Y402" s="1086">
        <v>66.7</v>
      </c>
      <c r="Z402" s="1086">
        <v>100.5</v>
      </c>
      <c r="AA402" s="1086">
        <v>103.5</v>
      </c>
      <c r="AB402" s="1086">
        <v>101.9</v>
      </c>
      <c r="AD402" s="1306">
        <v>50</v>
      </c>
      <c r="AH402" s="1306">
        <v>4</v>
      </c>
    </row>
    <row r="403" spans="1:34">
      <c r="C403" s="1306">
        <v>5</v>
      </c>
      <c r="E403" s="1317">
        <v>113.69</v>
      </c>
      <c r="F403" s="1317">
        <v>113.74</v>
      </c>
      <c r="G403" s="1317">
        <v>113.27</v>
      </c>
      <c r="H403" s="1410">
        <v>103.86</v>
      </c>
      <c r="I403" s="1410">
        <v>103.74</v>
      </c>
      <c r="J403" s="1410">
        <v>103.14</v>
      </c>
      <c r="K403" s="1317">
        <v>93.62</v>
      </c>
      <c r="L403" s="1317">
        <v>93.64</v>
      </c>
      <c r="M403" s="1083">
        <v>92.95</v>
      </c>
      <c r="N403" s="1084">
        <v>42.9</v>
      </c>
      <c r="O403" s="1324">
        <v>33.299999999999997</v>
      </c>
      <c r="P403" s="1087">
        <v>66.7</v>
      </c>
      <c r="Q403" s="1318">
        <v>428.20000000000056</v>
      </c>
      <c r="R403" s="1318">
        <v>676.99999999999977</v>
      </c>
      <c r="S403" s="1318">
        <v>-872.00000000000114</v>
      </c>
      <c r="T403" s="1319">
        <v>42.820000000000057</v>
      </c>
      <c r="U403" s="1319">
        <v>67.699999999999974</v>
      </c>
      <c r="V403" s="1409">
        <v>-87.200000000000117</v>
      </c>
      <c r="W403" s="1086">
        <v>81.8</v>
      </c>
      <c r="X403" s="1086">
        <v>50</v>
      </c>
      <c r="Y403" s="1086">
        <v>72.2</v>
      </c>
      <c r="Z403" s="1086">
        <v>100.3</v>
      </c>
      <c r="AA403" s="1086">
        <v>103.3</v>
      </c>
      <c r="AB403" s="1086">
        <v>101.9</v>
      </c>
      <c r="AD403" s="1306">
        <v>50</v>
      </c>
      <c r="AH403" s="1306">
        <v>5</v>
      </c>
    </row>
    <row r="404" spans="1:34">
      <c r="C404" s="1306">
        <v>6</v>
      </c>
      <c r="E404" s="1317">
        <v>113.64</v>
      </c>
      <c r="F404" s="1317">
        <v>113.9</v>
      </c>
      <c r="G404" s="1317">
        <v>114.06</v>
      </c>
      <c r="H404" s="1410">
        <v>103.21</v>
      </c>
      <c r="I404" s="1410">
        <v>103.9</v>
      </c>
      <c r="J404" s="1410">
        <v>103.65</v>
      </c>
      <c r="K404" s="1317">
        <v>93.57</v>
      </c>
      <c r="L404" s="1317">
        <v>93.85</v>
      </c>
      <c r="M404" s="1083">
        <v>93.09</v>
      </c>
      <c r="N404" s="1084">
        <v>71.400000000000006</v>
      </c>
      <c r="O404" s="1324">
        <v>66.7</v>
      </c>
      <c r="P404" s="1087">
        <v>55.6</v>
      </c>
      <c r="Q404" s="1318">
        <v>449.60000000000059</v>
      </c>
      <c r="R404" s="1318">
        <v>693.69999999999982</v>
      </c>
      <c r="S404" s="1318">
        <v>-866.40000000000111</v>
      </c>
      <c r="T404" s="1319">
        <v>44.960000000000058</v>
      </c>
      <c r="U404" s="1319">
        <v>69.369999999999976</v>
      </c>
      <c r="V404" s="1409">
        <v>-86.640000000000114</v>
      </c>
      <c r="W404" s="1086">
        <v>45.5</v>
      </c>
      <c r="X404" s="1086">
        <v>90</v>
      </c>
      <c r="Y404" s="1086">
        <v>66.7</v>
      </c>
      <c r="Z404" s="1086">
        <v>100.9</v>
      </c>
      <c r="AA404" s="1086">
        <v>104</v>
      </c>
      <c r="AB404" s="1086">
        <v>102.1</v>
      </c>
      <c r="AD404" s="1306">
        <v>50</v>
      </c>
      <c r="AH404" s="1306">
        <v>6</v>
      </c>
    </row>
    <row r="405" spans="1:34">
      <c r="C405" s="1306">
        <v>7</v>
      </c>
      <c r="E405" s="1317">
        <v>110.59</v>
      </c>
      <c r="F405" s="1317">
        <v>112.64</v>
      </c>
      <c r="G405" s="1317">
        <v>114.01</v>
      </c>
      <c r="H405" s="1410">
        <v>103.08</v>
      </c>
      <c r="I405" s="1410">
        <v>103.38</v>
      </c>
      <c r="J405" s="1410">
        <v>103.5</v>
      </c>
      <c r="K405" s="1317">
        <v>95.24</v>
      </c>
      <c r="L405" s="1317">
        <v>94.14</v>
      </c>
      <c r="M405" s="1083">
        <v>93.61</v>
      </c>
      <c r="N405" s="1084">
        <v>28.6</v>
      </c>
      <c r="O405" s="1324">
        <v>33.299999999999997</v>
      </c>
      <c r="P405" s="1087">
        <v>50</v>
      </c>
      <c r="Q405" s="1318">
        <v>428.20000000000061</v>
      </c>
      <c r="R405" s="1318">
        <v>676.99999999999977</v>
      </c>
      <c r="S405" s="1318">
        <v>-866.40000000000111</v>
      </c>
      <c r="T405" s="1319">
        <v>42.820000000000064</v>
      </c>
      <c r="U405" s="1319">
        <v>67.699999999999974</v>
      </c>
      <c r="V405" s="1409">
        <v>-86.640000000000114</v>
      </c>
      <c r="W405" s="1086">
        <v>63.6</v>
      </c>
      <c r="X405" s="1086">
        <v>40</v>
      </c>
      <c r="Y405" s="1086">
        <v>55.6</v>
      </c>
      <c r="Z405" s="1086">
        <v>101</v>
      </c>
      <c r="AA405" s="1086">
        <v>103.1</v>
      </c>
      <c r="AB405" s="1086">
        <v>101.8</v>
      </c>
      <c r="AD405" s="1306">
        <v>50</v>
      </c>
      <c r="AH405" s="1306">
        <v>7</v>
      </c>
    </row>
    <row r="406" spans="1:34">
      <c r="C406" s="1306">
        <v>8</v>
      </c>
      <c r="E406" s="1317">
        <v>114.53</v>
      </c>
      <c r="F406" s="1317">
        <v>112.92</v>
      </c>
      <c r="G406" s="1317">
        <v>113.86</v>
      </c>
      <c r="H406" s="1410">
        <v>105.37</v>
      </c>
      <c r="I406" s="1410">
        <v>103.89</v>
      </c>
      <c r="J406" s="1410">
        <v>104.03</v>
      </c>
      <c r="K406" s="1317">
        <v>95.59</v>
      </c>
      <c r="L406" s="1317">
        <v>94.8</v>
      </c>
      <c r="M406" s="1083">
        <v>93.98</v>
      </c>
      <c r="N406" s="1084">
        <v>57.1</v>
      </c>
      <c r="O406" s="1324">
        <v>66.7</v>
      </c>
      <c r="P406" s="1087">
        <v>66.7</v>
      </c>
      <c r="Q406" s="1318">
        <v>435.30000000000064</v>
      </c>
      <c r="R406" s="1318">
        <v>693.69999999999982</v>
      </c>
      <c r="S406" s="1318">
        <v>-849.70000000000107</v>
      </c>
      <c r="T406" s="1319">
        <v>43.530000000000065</v>
      </c>
      <c r="U406" s="1319">
        <v>69.369999999999976</v>
      </c>
      <c r="V406" s="1409">
        <v>-84.970000000000113</v>
      </c>
      <c r="W406" s="1086">
        <v>81.8</v>
      </c>
      <c r="X406" s="1086">
        <v>80</v>
      </c>
      <c r="Y406" s="1086">
        <v>55.6</v>
      </c>
      <c r="Z406" s="1086">
        <v>101.9</v>
      </c>
      <c r="AA406" s="1086">
        <v>104.6</v>
      </c>
      <c r="AB406" s="1086">
        <v>102.5</v>
      </c>
      <c r="AD406" s="1306">
        <v>50</v>
      </c>
      <c r="AH406" s="1306">
        <v>8</v>
      </c>
    </row>
    <row r="407" spans="1:34">
      <c r="C407" s="1306">
        <v>9</v>
      </c>
      <c r="E407" s="1317">
        <v>113.84</v>
      </c>
      <c r="F407" s="1317">
        <v>112.99</v>
      </c>
      <c r="G407" s="1317">
        <v>113.4</v>
      </c>
      <c r="H407" s="1410">
        <v>104.31</v>
      </c>
      <c r="I407" s="1410">
        <v>104.25</v>
      </c>
      <c r="J407" s="1410">
        <v>103.97</v>
      </c>
      <c r="K407" s="1317">
        <v>96</v>
      </c>
      <c r="L407" s="1317">
        <v>95.61</v>
      </c>
      <c r="M407" s="1083">
        <v>94.48</v>
      </c>
      <c r="N407" s="1084">
        <v>50</v>
      </c>
      <c r="O407" s="1324">
        <v>50</v>
      </c>
      <c r="P407" s="1087">
        <v>72.2</v>
      </c>
      <c r="Q407" s="1318">
        <v>435.30000000000064</v>
      </c>
      <c r="R407" s="1318">
        <v>693.69999999999982</v>
      </c>
      <c r="S407" s="1318">
        <v>-827.50000000000102</v>
      </c>
      <c r="T407" s="1319">
        <v>43.530000000000065</v>
      </c>
      <c r="U407" s="1319">
        <v>69.369999999999976</v>
      </c>
      <c r="V407" s="1409">
        <v>-82.750000000000099</v>
      </c>
      <c r="W407" s="1086">
        <v>63.6</v>
      </c>
      <c r="X407" s="1086">
        <v>45</v>
      </c>
      <c r="Y407" s="1086">
        <v>77.8</v>
      </c>
      <c r="Z407" s="1086">
        <v>101.5</v>
      </c>
      <c r="AA407" s="1086">
        <v>103.8</v>
      </c>
      <c r="AB407" s="1086">
        <v>102.8</v>
      </c>
      <c r="AD407" s="1306">
        <v>50</v>
      </c>
      <c r="AH407" s="1306">
        <v>9</v>
      </c>
    </row>
    <row r="408" spans="1:34">
      <c r="C408" s="1306">
        <v>10</v>
      </c>
      <c r="E408" s="1317">
        <v>113.09</v>
      </c>
      <c r="F408" s="1317">
        <v>113.82</v>
      </c>
      <c r="G408" s="1317">
        <v>113.39</v>
      </c>
      <c r="H408" s="1410">
        <v>104.15</v>
      </c>
      <c r="I408" s="1410">
        <v>104.61</v>
      </c>
      <c r="J408" s="1410">
        <v>104.02</v>
      </c>
      <c r="K408" s="1317">
        <v>95.4</v>
      </c>
      <c r="L408" s="1317">
        <v>95.66</v>
      </c>
      <c r="M408" s="1083">
        <v>94.83</v>
      </c>
      <c r="N408" s="1084">
        <v>57.1</v>
      </c>
      <c r="O408" s="1324">
        <v>66.7</v>
      </c>
      <c r="P408" s="1087">
        <v>33.299999999999997</v>
      </c>
      <c r="Q408" s="1318">
        <v>442.40000000000066</v>
      </c>
      <c r="R408" s="1318">
        <v>710.39999999999986</v>
      </c>
      <c r="S408" s="1318">
        <v>-844.20000000000107</v>
      </c>
      <c r="T408" s="1319">
        <v>44.240000000000066</v>
      </c>
      <c r="U408" s="1319">
        <v>71.039999999999992</v>
      </c>
      <c r="V408" s="1409">
        <v>-84.420000000000101</v>
      </c>
      <c r="W408" s="1086">
        <v>63.6</v>
      </c>
      <c r="X408" s="1086">
        <v>70</v>
      </c>
      <c r="Y408" s="1086">
        <v>94.4</v>
      </c>
      <c r="Z408" s="1086">
        <v>101.2</v>
      </c>
      <c r="AA408" s="1086">
        <v>103.9</v>
      </c>
      <c r="AB408" s="1086">
        <v>103.6</v>
      </c>
      <c r="AD408" s="1306">
        <v>50</v>
      </c>
      <c r="AH408" s="1306">
        <v>10</v>
      </c>
    </row>
    <row r="409" spans="1:34">
      <c r="C409" s="1306">
        <v>11</v>
      </c>
      <c r="E409" s="1317">
        <v>112.46</v>
      </c>
      <c r="F409" s="1317">
        <v>113.13</v>
      </c>
      <c r="G409" s="1317">
        <v>113.12</v>
      </c>
      <c r="H409" s="1410">
        <v>106.32</v>
      </c>
      <c r="I409" s="1410">
        <v>104.93</v>
      </c>
      <c r="J409" s="1410">
        <v>104.65</v>
      </c>
      <c r="K409" s="1317">
        <v>95.06</v>
      </c>
      <c r="L409" s="1317">
        <v>95.49</v>
      </c>
      <c r="M409" s="1083">
        <v>94.93</v>
      </c>
      <c r="N409" s="1084">
        <v>42.9</v>
      </c>
      <c r="O409" s="1324">
        <v>77.8</v>
      </c>
      <c r="P409" s="1087">
        <v>33.299999999999997</v>
      </c>
      <c r="Q409" s="1318">
        <v>435.30000000000064</v>
      </c>
      <c r="R409" s="1318">
        <v>738.19999999999982</v>
      </c>
      <c r="S409" s="1318">
        <v>-860.90000000000111</v>
      </c>
      <c r="T409" s="1319">
        <v>43.530000000000065</v>
      </c>
      <c r="U409" s="1319">
        <v>73.819999999999979</v>
      </c>
      <c r="V409" s="1409">
        <v>-86.090000000000117</v>
      </c>
      <c r="W409" s="1086">
        <v>68.2</v>
      </c>
      <c r="X409" s="1086">
        <v>80</v>
      </c>
      <c r="Y409" s="1086">
        <v>100</v>
      </c>
      <c r="Z409" s="1086">
        <v>102.4</v>
      </c>
      <c r="AA409" s="1086">
        <v>105.2</v>
      </c>
      <c r="AB409" s="1086">
        <v>104</v>
      </c>
      <c r="AD409" s="1306">
        <v>50</v>
      </c>
      <c r="AH409" s="1306">
        <v>11</v>
      </c>
    </row>
    <row r="410" spans="1:34">
      <c r="C410" s="1306">
        <v>12</v>
      </c>
      <c r="E410" s="1317">
        <v>113.77</v>
      </c>
      <c r="F410" s="1317">
        <v>113.11</v>
      </c>
      <c r="G410" s="1317">
        <v>113.13</v>
      </c>
      <c r="H410" s="1410">
        <v>105.73</v>
      </c>
      <c r="I410" s="1410">
        <v>105.4</v>
      </c>
      <c r="J410" s="1410">
        <v>105.18</v>
      </c>
      <c r="K410" s="1317">
        <v>95.19</v>
      </c>
      <c r="L410" s="1317">
        <v>95.22</v>
      </c>
      <c r="M410" s="1083">
        <v>95.15</v>
      </c>
      <c r="N410" s="1084">
        <v>71.400000000000006</v>
      </c>
      <c r="O410" s="1324">
        <v>77.8</v>
      </c>
      <c r="P410" s="1087">
        <v>44.4</v>
      </c>
      <c r="Q410" s="1318">
        <v>456.70000000000061</v>
      </c>
      <c r="R410" s="1318">
        <v>765.99999999999977</v>
      </c>
      <c r="S410" s="1318">
        <v>-866.50000000000114</v>
      </c>
      <c r="T410" s="1319">
        <v>45.670000000000059</v>
      </c>
      <c r="U410" s="1319">
        <v>76.59999999999998</v>
      </c>
      <c r="V410" s="1409">
        <v>-86.650000000000119</v>
      </c>
      <c r="W410" s="1086">
        <v>40.9</v>
      </c>
      <c r="X410" s="1086">
        <v>95</v>
      </c>
      <c r="Y410" s="1086">
        <v>94.4</v>
      </c>
      <c r="Z410" s="1086">
        <v>101.6</v>
      </c>
      <c r="AA410" s="1086">
        <v>106.4</v>
      </c>
      <c r="AB410" s="1086">
        <v>104.1</v>
      </c>
      <c r="AD410" s="1306">
        <v>50</v>
      </c>
      <c r="AH410" s="1306">
        <v>12</v>
      </c>
    </row>
    <row r="411" spans="1:34" ht="26.25" customHeight="1">
      <c r="A411" s="1306">
        <v>2018</v>
      </c>
      <c r="B411" s="1307" t="s">
        <v>47</v>
      </c>
      <c r="C411" s="1306">
        <v>1</v>
      </c>
      <c r="E411" s="1317">
        <v>104.73</v>
      </c>
      <c r="F411" s="1317">
        <v>110.32</v>
      </c>
      <c r="G411" s="1317">
        <v>111.86</v>
      </c>
      <c r="H411" s="1410">
        <v>106.23</v>
      </c>
      <c r="I411" s="1410">
        <v>106.09</v>
      </c>
      <c r="J411" s="1410">
        <v>105.35</v>
      </c>
      <c r="K411" s="1317">
        <v>95.21</v>
      </c>
      <c r="L411" s="1317">
        <v>95.15</v>
      </c>
      <c r="M411" s="1083">
        <v>95.38</v>
      </c>
      <c r="N411" s="1084">
        <v>28.6</v>
      </c>
      <c r="O411" s="1324">
        <v>66.7</v>
      </c>
      <c r="P411" s="1087">
        <v>44.4</v>
      </c>
      <c r="Q411" s="1318">
        <v>435.30000000000064</v>
      </c>
      <c r="R411" s="1318">
        <v>782.69999999999982</v>
      </c>
      <c r="S411" s="1318">
        <v>-872.10000000000116</v>
      </c>
      <c r="T411" s="1319">
        <v>43.530000000000065</v>
      </c>
      <c r="U411" s="1319">
        <v>78.269999999999982</v>
      </c>
      <c r="V411" s="1409">
        <v>-87.210000000000122</v>
      </c>
      <c r="W411" s="1086">
        <v>45.5</v>
      </c>
      <c r="X411" s="1086">
        <v>50</v>
      </c>
      <c r="Y411" s="1086">
        <v>61.1</v>
      </c>
      <c r="Z411" s="1086">
        <v>100.8</v>
      </c>
      <c r="AA411" s="1086">
        <v>104.8</v>
      </c>
      <c r="AB411" s="1086">
        <v>103.8</v>
      </c>
      <c r="AD411" s="1306">
        <v>50</v>
      </c>
      <c r="AF411" s="1321" t="s">
        <v>846</v>
      </c>
      <c r="AH411" s="1306">
        <v>1</v>
      </c>
    </row>
    <row r="412" spans="1:34">
      <c r="C412" s="1306">
        <v>2</v>
      </c>
      <c r="E412" s="1317">
        <v>105.29</v>
      </c>
      <c r="F412" s="1317">
        <v>107.93</v>
      </c>
      <c r="G412" s="1317">
        <v>111.1</v>
      </c>
      <c r="H412" s="1410">
        <v>105.63</v>
      </c>
      <c r="I412" s="1410">
        <v>105.86</v>
      </c>
      <c r="J412" s="1410">
        <v>105.61</v>
      </c>
      <c r="K412" s="1317">
        <v>97.49</v>
      </c>
      <c r="L412" s="1317">
        <v>95.96</v>
      </c>
      <c r="M412" s="1083">
        <v>95.71</v>
      </c>
      <c r="N412" s="1084">
        <v>42.9</v>
      </c>
      <c r="O412" s="1324">
        <v>44.4</v>
      </c>
      <c r="P412" s="1087">
        <v>66.7</v>
      </c>
      <c r="Q412" s="1318">
        <v>428.20000000000061</v>
      </c>
      <c r="R412" s="1318">
        <v>777.0999999999998</v>
      </c>
      <c r="S412" s="1318">
        <v>-855.40000000000111</v>
      </c>
      <c r="T412" s="1319">
        <v>42.820000000000064</v>
      </c>
      <c r="U412" s="1319">
        <v>77.70999999999998</v>
      </c>
      <c r="V412" s="1409">
        <v>-85.540000000000106</v>
      </c>
      <c r="W412" s="1086">
        <v>27.3</v>
      </c>
      <c r="X412" s="1086">
        <v>20</v>
      </c>
      <c r="Y412" s="1086">
        <v>61.1</v>
      </c>
      <c r="Z412" s="1086">
        <v>100.8</v>
      </c>
      <c r="AA412" s="1086">
        <v>104.6</v>
      </c>
      <c r="AB412" s="1086">
        <v>104</v>
      </c>
      <c r="AD412" s="1306">
        <v>50</v>
      </c>
      <c r="AH412" s="1306">
        <v>2</v>
      </c>
    </row>
    <row r="413" spans="1:34">
      <c r="C413" s="1306">
        <v>3</v>
      </c>
      <c r="E413" s="1317">
        <v>107.98</v>
      </c>
      <c r="F413" s="1317">
        <v>106</v>
      </c>
      <c r="G413" s="1317">
        <v>110.17</v>
      </c>
      <c r="H413" s="1410">
        <v>109.31</v>
      </c>
      <c r="I413" s="1410">
        <v>107.06</v>
      </c>
      <c r="J413" s="1410">
        <v>106.64</v>
      </c>
      <c r="K413" s="1317">
        <v>97.13</v>
      </c>
      <c r="L413" s="1317">
        <v>96.61</v>
      </c>
      <c r="M413" s="1083">
        <v>95.93</v>
      </c>
      <c r="N413" s="1084">
        <v>14.3</v>
      </c>
      <c r="O413" s="1324">
        <v>66.7</v>
      </c>
      <c r="P413" s="1087">
        <v>50</v>
      </c>
      <c r="Q413" s="1318">
        <v>392.50000000000063</v>
      </c>
      <c r="R413" s="1318">
        <v>793.79999999999984</v>
      </c>
      <c r="S413" s="1318">
        <v>-855.40000000000111</v>
      </c>
      <c r="T413" s="1319">
        <v>39.250000000000064</v>
      </c>
      <c r="U413" s="1319">
        <v>79.379999999999981</v>
      </c>
      <c r="V413" s="1409">
        <v>-85.540000000000106</v>
      </c>
      <c r="W413" s="1086">
        <v>18.2</v>
      </c>
      <c r="X413" s="1086">
        <v>10</v>
      </c>
      <c r="Y413" s="1086">
        <v>61.1</v>
      </c>
      <c r="Z413" s="1086">
        <v>99.9</v>
      </c>
      <c r="AA413" s="1086">
        <v>104.9</v>
      </c>
      <c r="AB413" s="1086">
        <v>104.3</v>
      </c>
      <c r="AD413" s="1306">
        <v>50</v>
      </c>
      <c r="AH413" s="1306">
        <v>3</v>
      </c>
    </row>
    <row r="414" spans="1:34">
      <c r="C414" s="1306">
        <v>4</v>
      </c>
      <c r="E414" s="1317">
        <v>109.1</v>
      </c>
      <c r="F414" s="1317">
        <v>107.46</v>
      </c>
      <c r="G414" s="1317">
        <v>109.49</v>
      </c>
      <c r="H414" s="1410">
        <v>104.89</v>
      </c>
      <c r="I414" s="1410">
        <v>106.61</v>
      </c>
      <c r="J414" s="1410">
        <v>106.36</v>
      </c>
      <c r="K414" s="1317">
        <v>98.03</v>
      </c>
      <c r="L414" s="1317">
        <v>97.55</v>
      </c>
      <c r="M414" s="1083">
        <v>96.22</v>
      </c>
      <c r="N414" s="1084">
        <v>71.400000000000006</v>
      </c>
      <c r="O414" s="1324">
        <v>55.6</v>
      </c>
      <c r="P414" s="1087">
        <v>66.7</v>
      </c>
      <c r="Q414" s="1318">
        <v>413.90000000000066</v>
      </c>
      <c r="R414" s="1318">
        <v>799.39999999999986</v>
      </c>
      <c r="S414" s="1318">
        <v>-838.70000000000107</v>
      </c>
      <c r="T414" s="1319">
        <v>41.390000000000065</v>
      </c>
      <c r="U414" s="1319">
        <v>79.939999999999984</v>
      </c>
      <c r="V414" s="1409">
        <v>-83.870000000000104</v>
      </c>
      <c r="W414" s="1086">
        <v>54.5</v>
      </c>
      <c r="X414" s="1086">
        <v>65</v>
      </c>
      <c r="Y414" s="1086">
        <v>55.6</v>
      </c>
      <c r="Z414" s="1086">
        <v>101.6</v>
      </c>
      <c r="AA414" s="1086">
        <v>105.8</v>
      </c>
      <c r="AB414" s="1086">
        <v>104.1</v>
      </c>
      <c r="AD414" s="1306">
        <v>50</v>
      </c>
      <c r="AH414" s="1306">
        <v>4</v>
      </c>
    </row>
    <row r="415" spans="1:34">
      <c r="C415" s="1306">
        <v>5</v>
      </c>
      <c r="E415" s="1317">
        <v>106.93</v>
      </c>
      <c r="F415" s="1317">
        <v>108</v>
      </c>
      <c r="G415" s="1317">
        <v>108.61</v>
      </c>
      <c r="H415" s="1410">
        <v>106.86</v>
      </c>
      <c r="I415" s="1410">
        <v>107.02</v>
      </c>
      <c r="J415" s="1410">
        <v>106.58</v>
      </c>
      <c r="K415" s="1317">
        <v>96.58</v>
      </c>
      <c r="L415" s="1317">
        <v>97.25</v>
      </c>
      <c r="M415" s="1083">
        <v>96.38</v>
      </c>
      <c r="N415" s="1084">
        <v>64.3</v>
      </c>
      <c r="O415" s="1324">
        <v>66.7</v>
      </c>
      <c r="P415" s="1087">
        <v>44.4</v>
      </c>
      <c r="Q415" s="1318">
        <v>428.20000000000067</v>
      </c>
      <c r="R415" s="1318">
        <v>816.09999999999991</v>
      </c>
      <c r="S415" s="1318">
        <v>-844.30000000000109</v>
      </c>
      <c r="T415" s="1319">
        <v>42.820000000000064</v>
      </c>
      <c r="U415" s="1319">
        <v>81.609999999999985</v>
      </c>
      <c r="V415" s="1409">
        <v>-84.430000000000106</v>
      </c>
      <c r="W415" s="1086">
        <v>63.6</v>
      </c>
      <c r="X415" s="1086">
        <v>80</v>
      </c>
      <c r="Y415" s="1086">
        <v>66.7</v>
      </c>
      <c r="Z415" s="1086">
        <v>101.3</v>
      </c>
      <c r="AA415" s="1086">
        <v>105.4</v>
      </c>
      <c r="AB415" s="1086">
        <v>104.8</v>
      </c>
      <c r="AD415" s="1306">
        <v>50</v>
      </c>
      <c r="AH415" s="1306">
        <v>5</v>
      </c>
    </row>
    <row r="416" spans="1:34">
      <c r="C416" s="1306">
        <v>6</v>
      </c>
      <c r="E416" s="1317">
        <v>109.19</v>
      </c>
      <c r="F416" s="1317">
        <v>108.41</v>
      </c>
      <c r="G416" s="1317">
        <v>108.14</v>
      </c>
      <c r="H416" s="1410">
        <v>105.93</v>
      </c>
      <c r="I416" s="1410">
        <v>105.89</v>
      </c>
      <c r="J416" s="1410">
        <v>106.52</v>
      </c>
      <c r="K416" s="1317">
        <v>94.47</v>
      </c>
      <c r="L416" s="1317">
        <v>96.36</v>
      </c>
      <c r="M416" s="1083">
        <v>96.3</v>
      </c>
      <c r="N416" s="1084">
        <v>57.1</v>
      </c>
      <c r="O416" s="1324">
        <v>44.4</v>
      </c>
      <c r="P416" s="1087">
        <v>33.299999999999997</v>
      </c>
      <c r="Q416" s="1318">
        <v>435.30000000000069</v>
      </c>
      <c r="R416" s="1318">
        <v>810.49999999999989</v>
      </c>
      <c r="S416" s="1318">
        <v>-861.00000000000114</v>
      </c>
      <c r="T416" s="1319">
        <v>43.530000000000072</v>
      </c>
      <c r="U416" s="1319">
        <v>81.049999999999983</v>
      </c>
      <c r="V416" s="1409">
        <v>-86.100000000000108</v>
      </c>
      <c r="W416" s="1086">
        <v>59.1</v>
      </c>
      <c r="X416" s="1086">
        <v>70</v>
      </c>
      <c r="Y416" s="1086">
        <v>44.4</v>
      </c>
      <c r="Z416" s="1086">
        <v>100.3</v>
      </c>
      <c r="AA416" s="1086">
        <v>105</v>
      </c>
      <c r="AB416" s="1086">
        <v>104.6</v>
      </c>
      <c r="AD416" s="1306">
        <v>50</v>
      </c>
      <c r="AH416" s="1306">
        <v>6</v>
      </c>
    </row>
    <row r="417" spans="1:37">
      <c r="C417" s="1306">
        <v>7</v>
      </c>
      <c r="E417" s="1317">
        <v>106.21</v>
      </c>
      <c r="F417" s="1317">
        <v>107.44</v>
      </c>
      <c r="G417" s="1317">
        <v>107.06</v>
      </c>
      <c r="H417" s="1410">
        <v>105.86</v>
      </c>
      <c r="I417" s="1410">
        <v>106.22</v>
      </c>
      <c r="J417" s="1410">
        <v>106.57</v>
      </c>
      <c r="K417" s="1317">
        <v>95.76</v>
      </c>
      <c r="L417" s="1317">
        <v>95.6</v>
      </c>
      <c r="M417" s="1083">
        <v>96.38</v>
      </c>
      <c r="N417" s="1084">
        <v>42.9</v>
      </c>
      <c r="O417" s="1324">
        <v>44.4</v>
      </c>
      <c r="P417" s="1087">
        <v>22.2</v>
      </c>
      <c r="Q417" s="1318">
        <v>428.20000000000067</v>
      </c>
      <c r="R417" s="1318">
        <v>804.89999999999986</v>
      </c>
      <c r="S417" s="1318">
        <v>-888.80000000000109</v>
      </c>
      <c r="T417" s="1319">
        <v>42.820000000000064</v>
      </c>
      <c r="U417" s="1319">
        <v>80.489999999999981</v>
      </c>
      <c r="V417" s="1409">
        <v>-88.880000000000109</v>
      </c>
      <c r="W417" s="1086">
        <v>0</v>
      </c>
      <c r="X417" s="1086">
        <v>25</v>
      </c>
      <c r="Y417" s="1086">
        <v>33.299999999999997</v>
      </c>
      <c r="Z417" s="1086">
        <v>99.5</v>
      </c>
      <c r="AA417" s="1086">
        <v>104.5</v>
      </c>
      <c r="AB417" s="1086">
        <v>103.9</v>
      </c>
      <c r="AD417" s="1306">
        <v>50</v>
      </c>
      <c r="AH417" s="1306">
        <v>7</v>
      </c>
    </row>
    <row r="418" spans="1:37">
      <c r="C418" s="1306">
        <v>8</v>
      </c>
      <c r="E418" s="1317">
        <v>105</v>
      </c>
      <c r="F418" s="1317">
        <v>106.8</v>
      </c>
      <c r="G418" s="1317">
        <v>107.1</v>
      </c>
      <c r="H418" s="1410">
        <v>108.64</v>
      </c>
      <c r="I418" s="1410">
        <v>106.81</v>
      </c>
      <c r="J418" s="1410">
        <v>106.44</v>
      </c>
      <c r="K418" s="1317">
        <v>95.67</v>
      </c>
      <c r="L418" s="1317">
        <v>95.3</v>
      </c>
      <c r="M418" s="1083">
        <v>96.45</v>
      </c>
      <c r="N418" s="1084">
        <v>42.9</v>
      </c>
      <c r="O418" s="1324">
        <v>88.9</v>
      </c>
      <c r="P418" s="1087">
        <v>33.299999999999997</v>
      </c>
      <c r="Q418" s="1318">
        <v>421.10000000000065</v>
      </c>
      <c r="R418" s="1318">
        <v>843.79999999999984</v>
      </c>
      <c r="S418" s="1318">
        <v>-905.50000000000114</v>
      </c>
      <c r="T418" s="1319">
        <v>42.110000000000063</v>
      </c>
      <c r="U418" s="1319">
        <v>84.379999999999981</v>
      </c>
      <c r="V418" s="1409">
        <v>-90.550000000000111</v>
      </c>
      <c r="W418" s="1086">
        <v>18.2</v>
      </c>
      <c r="X418" s="1086">
        <v>30</v>
      </c>
      <c r="Y418" s="1086">
        <v>38.9</v>
      </c>
      <c r="Z418" s="1086">
        <v>99.4</v>
      </c>
      <c r="AA418" s="1086">
        <v>104.8</v>
      </c>
      <c r="AB418" s="1086">
        <v>104.3</v>
      </c>
      <c r="AD418" s="1306">
        <v>50</v>
      </c>
      <c r="AH418" s="1306">
        <v>8</v>
      </c>
    </row>
    <row r="419" spans="1:37">
      <c r="C419" s="1306">
        <v>9</v>
      </c>
      <c r="E419" s="1317">
        <v>105.19</v>
      </c>
      <c r="F419" s="1317">
        <v>105.47</v>
      </c>
      <c r="G419" s="1317">
        <v>107.09</v>
      </c>
      <c r="H419" s="1410">
        <v>104.1</v>
      </c>
      <c r="I419" s="1410">
        <v>106.2</v>
      </c>
      <c r="J419" s="1410">
        <v>106.28</v>
      </c>
      <c r="K419" s="1317">
        <v>95.92</v>
      </c>
      <c r="L419" s="1317">
        <v>95.78</v>
      </c>
      <c r="M419" s="1083">
        <v>96.22</v>
      </c>
      <c r="N419" s="1084">
        <v>42.9</v>
      </c>
      <c r="O419" s="1324">
        <v>55.6</v>
      </c>
      <c r="P419" s="1087">
        <v>66.7</v>
      </c>
      <c r="Q419" s="1318">
        <v>414.00000000000063</v>
      </c>
      <c r="R419" s="1318">
        <v>849.39999999999986</v>
      </c>
      <c r="S419" s="1318">
        <v>-888.80000000000109</v>
      </c>
      <c r="T419" s="1319">
        <v>41.400000000000063</v>
      </c>
      <c r="U419" s="1319">
        <v>84.939999999999984</v>
      </c>
      <c r="V419" s="1409">
        <v>-88.880000000000109</v>
      </c>
      <c r="W419" s="1086">
        <v>27.3</v>
      </c>
      <c r="X419" s="1086">
        <v>30</v>
      </c>
      <c r="Y419" s="1086">
        <v>50</v>
      </c>
      <c r="Z419" s="1086">
        <v>99.3</v>
      </c>
      <c r="AA419" s="1086">
        <v>103.2</v>
      </c>
      <c r="AB419" s="1086">
        <v>103.5</v>
      </c>
      <c r="AD419" s="1306">
        <v>50</v>
      </c>
      <c r="AH419" s="1306">
        <v>9</v>
      </c>
    </row>
    <row r="420" spans="1:37">
      <c r="C420" s="1306">
        <v>10</v>
      </c>
      <c r="E420" s="1317">
        <v>108.32</v>
      </c>
      <c r="F420" s="1317">
        <v>106.17</v>
      </c>
      <c r="G420" s="1317">
        <v>107.13</v>
      </c>
      <c r="H420" s="1410">
        <v>107.82</v>
      </c>
      <c r="I420" s="1410">
        <v>106.85</v>
      </c>
      <c r="J420" s="1410">
        <v>106.47</v>
      </c>
      <c r="K420" s="1317">
        <v>97.67</v>
      </c>
      <c r="L420" s="1317">
        <v>96.42</v>
      </c>
      <c r="M420" s="1083">
        <v>96.3</v>
      </c>
      <c r="N420" s="1084">
        <v>71.400000000000006</v>
      </c>
      <c r="O420" s="1324">
        <v>88.9</v>
      </c>
      <c r="P420" s="1087">
        <v>55.6</v>
      </c>
      <c r="Q420" s="1318">
        <v>435.40000000000066</v>
      </c>
      <c r="R420" s="1318">
        <v>888.29999999999984</v>
      </c>
      <c r="S420" s="1318">
        <v>-883.20000000000107</v>
      </c>
      <c r="T420" s="1319">
        <v>43.540000000000063</v>
      </c>
      <c r="U420" s="1319">
        <v>88.829999999999984</v>
      </c>
      <c r="V420" s="1409">
        <v>-88.320000000000107</v>
      </c>
      <c r="W420" s="1086">
        <v>27.3</v>
      </c>
      <c r="X420" s="1086">
        <v>85</v>
      </c>
      <c r="Y420" s="1086">
        <v>55.6</v>
      </c>
      <c r="Z420" s="1086">
        <v>98.6</v>
      </c>
      <c r="AA420" s="1086">
        <v>105.3</v>
      </c>
      <c r="AB420" s="1086">
        <v>103.5</v>
      </c>
      <c r="AD420" s="1306">
        <v>50</v>
      </c>
      <c r="AH420" s="1306">
        <v>10</v>
      </c>
    </row>
    <row r="421" spans="1:37">
      <c r="C421" s="1306">
        <v>11</v>
      </c>
      <c r="E421" s="1317">
        <v>105.63</v>
      </c>
      <c r="F421" s="1317">
        <v>106.38</v>
      </c>
      <c r="G421" s="1317">
        <v>106.64</v>
      </c>
      <c r="H421" s="1410">
        <v>106.92</v>
      </c>
      <c r="I421" s="1410">
        <v>106.28</v>
      </c>
      <c r="J421" s="1410">
        <v>106.67</v>
      </c>
      <c r="K421" s="1317">
        <v>96.97</v>
      </c>
      <c r="L421" s="1317">
        <v>96.85</v>
      </c>
      <c r="M421" s="1083">
        <v>96.15</v>
      </c>
      <c r="N421" s="1084">
        <v>42.9</v>
      </c>
      <c r="O421" s="1324">
        <v>50</v>
      </c>
      <c r="P421" s="1087">
        <v>50</v>
      </c>
      <c r="Q421" s="1318">
        <v>428.30000000000064</v>
      </c>
      <c r="R421" s="1318">
        <v>888.29999999999984</v>
      </c>
      <c r="S421" s="1318">
        <v>-883.20000000000107</v>
      </c>
      <c r="T421" s="1319">
        <v>42.830000000000062</v>
      </c>
      <c r="U421" s="1319">
        <v>88.829999999999984</v>
      </c>
      <c r="V421" s="1409">
        <v>-88.320000000000107</v>
      </c>
      <c r="W421" s="1086">
        <v>18.2</v>
      </c>
      <c r="X421" s="1086">
        <v>55</v>
      </c>
      <c r="Y421" s="1086">
        <v>50</v>
      </c>
      <c r="Z421" s="1086">
        <v>98</v>
      </c>
      <c r="AA421" s="1086">
        <v>103.6</v>
      </c>
      <c r="AB421" s="1086">
        <v>103.7</v>
      </c>
      <c r="AD421" s="1306">
        <v>50</v>
      </c>
      <c r="AH421" s="1306">
        <v>11</v>
      </c>
    </row>
    <row r="422" spans="1:37">
      <c r="C422" s="1306">
        <v>12</v>
      </c>
      <c r="E422" s="1317">
        <v>104.1</v>
      </c>
      <c r="F422" s="1317">
        <v>106.02</v>
      </c>
      <c r="G422" s="1317">
        <v>106.23</v>
      </c>
      <c r="H422" s="1410">
        <v>105.27</v>
      </c>
      <c r="I422" s="1410">
        <v>106.67</v>
      </c>
      <c r="J422" s="1410">
        <v>106.55</v>
      </c>
      <c r="K422" s="1317">
        <v>96.5</v>
      </c>
      <c r="L422" s="1317">
        <v>97.05</v>
      </c>
      <c r="M422" s="1083">
        <v>96.14</v>
      </c>
      <c r="N422" s="1084">
        <v>28.6</v>
      </c>
      <c r="O422" s="1324">
        <v>66.7</v>
      </c>
      <c r="P422" s="1087">
        <v>50</v>
      </c>
      <c r="Q422" s="1318">
        <v>406.90000000000066</v>
      </c>
      <c r="R422" s="1318">
        <v>904.99999999999989</v>
      </c>
      <c r="S422" s="1318">
        <v>-883.20000000000107</v>
      </c>
      <c r="T422" s="1319">
        <v>40.690000000000069</v>
      </c>
      <c r="U422" s="1319">
        <v>90.499999999999986</v>
      </c>
      <c r="V422" s="1409">
        <v>-88.320000000000107</v>
      </c>
      <c r="W422" s="1086">
        <v>27.3</v>
      </c>
      <c r="X422" s="1086">
        <v>50</v>
      </c>
      <c r="Y422" s="1086">
        <v>38.9</v>
      </c>
      <c r="Z422" s="1086">
        <v>96.8</v>
      </c>
      <c r="AA422" s="1086">
        <v>102.5</v>
      </c>
      <c r="AB422" s="1086">
        <v>103</v>
      </c>
      <c r="AD422" s="1306">
        <v>50</v>
      </c>
      <c r="AH422" s="1306">
        <v>12</v>
      </c>
    </row>
    <row r="423" spans="1:37" ht="26.25" customHeight="1">
      <c r="A423" s="1306">
        <v>2019</v>
      </c>
      <c r="B423" s="1307" t="s">
        <v>49</v>
      </c>
      <c r="C423" s="1306">
        <v>1</v>
      </c>
      <c r="E423" s="1317">
        <v>103.27</v>
      </c>
      <c r="F423" s="1317">
        <v>104.33</v>
      </c>
      <c r="G423" s="1317">
        <v>105.39</v>
      </c>
      <c r="H423" s="1410">
        <v>104</v>
      </c>
      <c r="I423" s="1410">
        <v>105.4</v>
      </c>
      <c r="J423" s="1410">
        <v>105.62</v>
      </c>
      <c r="K423" s="1317">
        <v>96.67</v>
      </c>
      <c r="L423" s="1317">
        <v>96.71</v>
      </c>
      <c r="M423" s="1083">
        <v>96.45</v>
      </c>
      <c r="N423" s="1084">
        <v>14.3</v>
      </c>
      <c r="O423" s="1324">
        <v>16.7</v>
      </c>
      <c r="P423" s="1087">
        <v>33.299999999999997</v>
      </c>
      <c r="Q423" s="1318">
        <v>371.20000000000067</v>
      </c>
      <c r="R423" s="1318">
        <v>871.69999999999993</v>
      </c>
      <c r="S423" s="1318">
        <v>-899.90000000000111</v>
      </c>
      <c r="T423" s="1319">
        <v>37.120000000000068</v>
      </c>
      <c r="U423" s="1319">
        <v>87.169999999999987</v>
      </c>
      <c r="V423" s="1409">
        <v>-89.990000000000109</v>
      </c>
      <c r="W423" s="1086">
        <v>18.2</v>
      </c>
      <c r="X423" s="1086">
        <v>15</v>
      </c>
      <c r="Y423" s="1086">
        <v>66.7</v>
      </c>
      <c r="Z423" s="1086">
        <v>96.4</v>
      </c>
      <c r="AA423" s="1086">
        <v>101.1</v>
      </c>
      <c r="AB423" s="1086">
        <v>104.2</v>
      </c>
      <c r="AD423" s="1306">
        <v>50</v>
      </c>
      <c r="AF423" s="1321" t="s">
        <v>847</v>
      </c>
      <c r="AH423" s="1306">
        <v>1</v>
      </c>
    </row>
    <row r="424" spans="1:37">
      <c r="C424" s="1306">
        <v>2</v>
      </c>
      <c r="E424" s="1317">
        <v>105.79</v>
      </c>
      <c r="F424" s="1317">
        <v>104.39</v>
      </c>
      <c r="G424" s="1317">
        <v>105.33</v>
      </c>
      <c r="H424" s="1410">
        <v>105.43</v>
      </c>
      <c r="I424" s="1410">
        <v>104.9</v>
      </c>
      <c r="J424" s="1410">
        <v>105.89</v>
      </c>
      <c r="K424" s="1317">
        <v>97.28</v>
      </c>
      <c r="L424" s="1317">
        <v>96.82</v>
      </c>
      <c r="M424" s="1083">
        <v>96.67</v>
      </c>
      <c r="N424" s="1084">
        <v>50</v>
      </c>
      <c r="O424" s="1324">
        <v>38.9</v>
      </c>
      <c r="P424" s="1087">
        <v>44.4</v>
      </c>
      <c r="Q424" s="1318">
        <v>371.20000000000067</v>
      </c>
      <c r="R424" s="1318">
        <v>860.59999999999991</v>
      </c>
      <c r="S424" s="1318">
        <v>-905.50000000000114</v>
      </c>
      <c r="T424" s="1319">
        <v>37.120000000000068</v>
      </c>
      <c r="U424" s="1319">
        <v>86.059999999999988</v>
      </c>
      <c r="V424" s="1409">
        <v>-90.550000000000111</v>
      </c>
      <c r="W424" s="1086">
        <v>36.4</v>
      </c>
      <c r="X424" s="1086">
        <v>25</v>
      </c>
      <c r="Y424" s="1086">
        <v>66.7</v>
      </c>
      <c r="Z424" s="1086">
        <v>96.9</v>
      </c>
      <c r="AA424" s="1086">
        <v>102.6</v>
      </c>
      <c r="AB424" s="1086">
        <v>104.2</v>
      </c>
      <c r="AD424" s="1306">
        <v>50</v>
      </c>
      <c r="AH424" s="1306">
        <v>2</v>
      </c>
    </row>
    <row r="425" spans="1:37">
      <c r="C425" s="1306">
        <v>3</v>
      </c>
      <c r="E425" s="1317">
        <v>101.06</v>
      </c>
      <c r="F425" s="1317">
        <v>103.37</v>
      </c>
      <c r="G425" s="1317">
        <v>104.77</v>
      </c>
      <c r="H425" s="1410">
        <v>104.02</v>
      </c>
      <c r="I425" s="1410">
        <v>104.48</v>
      </c>
      <c r="J425" s="1410">
        <v>105.13</v>
      </c>
      <c r="K425" s="1317">
        <v>99.15</v>
      </c>
      <c r="L425" s="1317">
        <v>97.7</v>
      </c>
      <c r="M425" s="1083">
        <v>97.17</v>
      </c>
      <c r="N425" s="1084">
        <v>42.9</v>
      </c>
      <c r="O425" s="1324">
        <v>38.9</v>
      </c>
      <c r="P425" s="1087">
        <v>55.6</v>
      </c>
      <c r="Q425" s="1318">
        <v>364.10000000000065</v>
      </c>
      <c r="R425" s="1318">
        <v>849.49999999999989</v>
      </c>
      <c r="S425" s="1318">
        <v>-899.90000000000111</v>
      </c>
      <c r="T425" s="1319">
        <v>36.410000000000068</v>
      </c>
      <c r="U425" s="1319">
        <v>84.949999999999989</v>
      </c>
      <c r="V425" s="1409">
        <v>-89.990000000000109</v>
      </c>
      <c r="W425" s="1086">
        <v>50</v>
      </c>
      <c r="X425" s="1086">
        <v>20</v>
      </c>
      <c r="Y425" s="1086">
        <v>88.9</v>
      </c>
      <c r="Z425" s="1086">
        <v>96.3</v>
      </c>
      <c r="AA425" s="1086">
        <v>102.3</v>
      </c>
      <c r="AB425" s="1086">
        <v>104</v>
      </c>
      <c r="AD425" s="1306">
        <v>50</v>
      </c>
      <c r="AH425" s="1306">
        <v>3</v>
      </c>
    </row>
    <row r="426" spans="1:37">
      <c r="C426" s="1306">
        <v>4</v>
      </c>
      <c r="E426" s="1317">
        <v>105.05</v>
      </c>
      <c r="F426" s="1317">
        <v>103.97</v>
      </c>
      <c r="G426" s="1317">
        <v>104.75</v>
      </c>
      <c r="H426" s="1410">
        <v>103.81</v>
      </c>
      <c r="I426" s="1410">
        <v>104.42</v>
      </c>
      <c r="J426" s="1410">
        <v>104.51</v>
      </c>
      <c r="K426" s="1317">
        <v>96.12</v>
      </c>
      <c r="L426" s="1317">
        <v>97.52</v>
      </c>
      <c r="M426" s="1083">
        <v>97.19</v>
      </c>
      <c r="N426" s="1084">
        <v>57.1</v>
      </c>
      <c r="O426" s="1324">
        <v>55.6</v>
      </c>
      <c r="P426" s="1087">
        <v>33.299999999999997</v>
      </c>
      <c r="Q426" s="1318">
        <v>371.20000000000067</v>
      </c>
      <c r="R426" s="1318">
        <v>855.09999999999991</v>
      </c>
      <c r="S426" s="1318">
        <v>-916.60000000000116</v>
      </c>
      <c r="T426" s="1319">
        <v>37.120000000000068</v>
      </c>
      <c r="U426" s="1319">
        <v>85.509999999999991</v>
      </c>
      <c r="V426" s="1409">
        <v>-91.66000000000011</v>
      </c>
      <c r="W426" s="1086">
        <v>63.6</v>
      </c>
      <c r="X426" s="1086">
        <v>60</v>
      </c>
      <c r="Y426" s="1086">
        <v>61.1</v>
      </c>
      <c r="Z426" s="1086">
        <v>96.4</v>
      </c>
      <c r="AA426" s="1086">
        <v>102.2</v>
      </c>
      <c r="AB426" s="1086">
        <v>104.2</v>
      </c>
      <c r="AD426" s="1306">
        <v>50</v>
      </c>
      <c r="AH426" s="1306">
        <v>4</v>
      </c>
    </row>
    <row r="427" spans="1:37">
      <c r="B427" s="1307" t="s">
        <v>52</v>
      </c>
      <c r="C427" s="1306">
        <v>5</v>
      </c>
      <c r="E427" s="1317">
        <v>107.16</v>
      </c>
      <c r="F427" s="1317">
        <v>104.42</v>
      </c>
      <c r="G427" s="1317">
        <v>104.58</v>
      </c>
      <c r="H427" s="1410">
        <v>106.18</v>
      </c>
      <c r="I427" s="1410">
        <v>104.67</v>
      </c>
      <c r="J427" s="1410">
        <v>104.69</v>
      </c>
      <c r="K427" s="1317">
        <v>98.76</v>
      </c>
      <c r="L427" s="1317">
        <v>98.01</v>
      </c>
      <c r="M427" s="1083">
        <v>97.35</v>
      </c>
      <c r="N427" s="1084">
        <v>42.9</v>
      </c>
      <c r="O427" s="1324">
        <v>55.6</v>
      </c>
      <c r="P427" s="1087">
        <v>55.6</v>
      </c>
      <c r="Q427" s="1318">
        <v>364.10000000000065</v>
      </c>
      <c r="R427" s="1318">
        <v>860.69999999999993</v>
      </c>
      <c r="S427" s="1318">
        <v>-911.00000000000114</v>
      </c>
      <c r="T427" s="1319">
        <v>36.410000000000068</v>
      </c>
      <c r="U427" s="1319">
        <v>86.07</v>
      </c>
      <c r="V427" s="1409">
        <v>-91.100000000000108</v>
      </c>
      <c r="W427" s="1086">
        <v>27.3</v>
      </c>
      <c r="X427" s="1086">
        <v>60</v>
      </c>
      <c r="Y427" s="1086">
        <v>77.8</v>
      </c>
      <c r="Z427" s="1086">
        <v>95.6</v>
      </c>
      <c r="AA427" s="1086">
        <v>101.9</v>
      </c>
      <c r="AB427" s="1086">
        <v>104.5</v>
      </c>
      <c r="AD427" s="1306">
        <v>50</v>
      </c>
      <c r="AH427" s="1306">
        <v>5</v>
      </c>
      <c r="AI427" s="1306" t="s">
        <v>812</v>
      </c>
    </row>
    <row r="428" spans="1:37">
      <c r="C428" s="1306">
        <v>6</v>
      </c>
      <c r="E428" s="1317">
        <v>105.13</v>
      </c>
      <c r="F428" s="1317">
        <v>105.78</v>
      </c>
      <c r="G428" s="1317">
        <v>104.51</v>
      </c>
      <c r="H428" s="1410">
        <v>103.24</v>
      </c>
      <c r="I428" s="1410">
        <v>104.41</v>
      </c>
      <c r="J428" s="1410">
        <v>104.54</v>
      </c>
      <c r="K428" s="1317">
        <v>100.96</v>
      </c>
      <c r="L428" s="1317">
        <v>98.61</v>
      </c>
      <c r="M428" s="1083">
        <v>97.92</v>
      </c>
      <c r="N428" s="1084">
        <v>71.400000000000006</v>
      </c>
      <c r="O428" s="1324">
        <v>61.1</v>
      </c>
      <c r="P428" s="1087">
        <v>55.6</v>
      </c>
      <c r="Q428" s="1318">
        <v>385.50000000000068</v>
      </c>
      <c r="R428" s="1318">
        <v>871.8</v>
      </c>
      <c r="S428" s="1318">
        <v>-905.40000000000111</v>
      </c>
      <c r="T428" s="1319">
        <v>38.550000000000068</v>
      </c>
      <c r="U428" s="1319">
        <v>87.179999999999993</v>
      </c>
      <c r="V428" s="1409">
        <v>-90.540000000000106</v>
      </c>
      <c r="W428" s="1086">
        <v>9.1</v>
      </c>
      <c r="X428" s="1086">
        <v>20</v>
      </c>
      <c r="Y428" s="1086">
        <v>66.7</v>
      </c>
      <c r="Z428" s="1086">
        <v>94.2</v>
      </c>
      <c r="AA428" s="1086">
        <v>99.9</v>
      </c>
      <c r="AB428" s="1086">
        <v>104.6</v>
      </c>
      <c r="AD428" s="1306">
        <v>50</v>
      </c>
      <c r="AH428" s="1306">
        <v>6</v>
      </c>
      <c r="AK428" s="1316">
        <v>159.5</v>
      </c>
    </row>
    <row r="429" spans="1:37">
      <c r="C429" s="1306">
        <v>7</v>
      </c>
      <c r="E429" s="1317">
        <v>107.66</v>
      </c>
      <c r="F429" s="1317">
        <v>106.65</v>
      </c>
      <c r="G429" s="1317">
        <v>105.02</v>
      </c>
      <c r="H429" s="1410">
        <v>103.76</v>
      </c>
      <c r="I429" s="1410">
        <v>104.39</v>
      </c>
      <c r="J429" s="1410">
        <v>104.2</v>
      </c>
      <c r="K429" s="1317">
        <v>99.51</v>
      </c>
      <c r="L429" s="1317">
        <v>99.74</v>
      </c>
      <c r="M429" s="1083">
        <v>98.35</v>
      </c>
      <c r="N429" s="1084">
        <v>28.6</v>
      </c>
      <c r="O429" s="1324">
        <v>66.7</v>
      </c>
      <c r="P429" s="1087">
        <v>77.8</v>
      </c>
      <c r="Q429" s="1318">
        <v>364.1000000000007</v>
      </c>
      <c r="R429" s="1318">
        <v>888.5</v>
      </c>
      <c r="S429" s="1318">
        <v>-877.60000000000116</v>
      </c>
      <c r="T429" s="1319">
        <v>36.410000000000068</v>
      </c>
      <c r="U429" s="1319">
        <v>88.85</v>
      </c>
      <c r="V429" s="1409">
        <v>-87.760000000000119</v>
      </c>
      <c r="W429" s="1086">
        <v>0</v>
      </c>
      <c r="X429" s="1086">
        <v>30</v>
      </c>
      <c r="Y429" s="1086">
        <v>61.1</v>
      </c>
      <c r="Z429" s="1086">
        <v>93.8</v>
      </c>
      <c r="AA429" s="1086">
        <v>100.3</v>
      </c>
      <c r="AB429" s="1086">
        <v>104.6</v>
      </c>
      <c r="AD429" s="1306">
        <v>50</v>
      </c>
      <c r="AH429" s="1306">
        <v>7</v>
      </c>
      <c r="AK429" s="1316">
        <v>159.5</v>
      </c>
    </row>
    <row r="430" spans="1:37">
      <c r="C430" s="1306">
        <v>8</v>
      </c>
      <c r="E430" s="1317">
        <v>102.05</v>
      </c>
      <c r="F430" s="1317">
        <v>104.95</v>
      </c>
      <c r="G430" s="1317">
        <v>104.84</v>
      </c>
      <c r="H430" s="1410">
        <v>99.99</v>
      </c>
      <c r="I430" s="1410">
        <v>102.33</v>
      </c>
      <c r="J430" s="1410">
        <v>103.4</v>
      </c>
      <c r="K430" s="1317">
        <v>99.74</v>
      </c>
      <c r="L430" s="1317">
        <v>100.07</v>
      </c>
      <c r="M430" s="1083">
        <v>98.79</v>
      </c>
      <c r="N430" s="1084">
        <v>14.3</v>
      </c>
      <c r="O430" s="1324">
        <v>22.2</v>
      </c>
      <c r="P430" s="1087">
        <v>55.6</v>
      </c>
      <c r="Q430" s="1318">
        <v>328.40000000000072</v>
      </c>
      <c r="R430" s="1318">
        <v>860.7</v>
      </c>
      <c r="S430" s="1318">
        <v>-872.00000000000114</v>
      </c>
      <c r="T430" s="1319">
        <v>32.840000000000074</v>
      </c>
      <c r="U430" s="1319">
        <v>86.070000000000007</v>
      </c>
      <c r="V430" s="1409">
        <v>-87.200000000000117</v>
      </c>
      <c r="W430" s="1086">
        <v>18.2</v>
      </c>
      <c r="X430" s="1086">
        <v>30</v>
      </c>
      <c r="Y430" s="1086">
        <v>33.299999999999997</v>
      </c>
      <c r="Z430" s="1086">
        <v>92.7</v>
      </c>
      <c r="AA430" s="1086">
        <v>99.3</v>
      </c>
      <c r="AB430" s="1086">
        <v>104.4</v>
      </c>
      <c r="AD430" s="1306">
        <v>50</v>
      </c>
      <c r="AH430" s="1306">
        <v>8</v>
      </c>
      <c r="AK430" s="1316">
        <v>159.5</v>
      </c>
    </row>
    <row r="431" spans="1:37">
      <c r="C431" s="1306">
        <v>9</v>
      </c>
      <c r="E431" s="1317">
        <v>104.83</v>
      </c>
      <c r="F431" s="1317">
        <v>104.85</v>
      </c>
      <c r="G431" s="1317">
        <v>104.71</v>
      </c>
      <c r="H431" s="1410">
        <v>102.49</v>
      </c>
      <c r="I431" s="1410">
        <v>102.08</v>
      </c>
      <c r="J431" s="1410">
        <v>103.13</v>
      </c>
      <c r="K431" s="1317">
        <v>99.31</v>
      </c>
      <c r="L431" s="1317">
        <v>99.52</v>
      </c>
      <c r="M431" s="1083">
        <v>99.08</v>
      </c>
      <c r="N431" s="1084">
        <v>42.9</v>
      </c>
      <c r="O431" s="1324">
        <v>22.2</v>
      </c>
      <c r="P431" s="1087">
        <v>44.4</v>
      </c>
      <c r="Q431" s="1318">
        <v>321.30000000000069</v>
      </c>
      <c r="R431" s="1318">
        <v>832.90000000000009</v>
      </c>
      <c r="S431" s="1318">
        <v>-877.60000000000116</v>
      </c>
      <c r="T431" s="1319">
        <v>32.130000000000067</v>
      </c>
      <c r="U431" s="1319">
        <v>83.29</v>
      </c>
      <c r="V431" s="1409">
        <v>-87.760000000000119</v>
      </c>
      <c r="W431" s="1086">
        <v>27.3</v>
      </c>
      <c r="X431" s="1086">
        <v>40</v>
      </c>
      <c r="Y431" s="1086">
        <v>44.4</v>
      </c>
      <c r="Z431" s="1086">
        <v>92.1</v>
      </c>
      <c r="AA431" s="1086">
        <v>100.7</v>
      </c>
      <c r="AB431" s="1086">
        <v>104.3</v>
      </c>
      <c r="AD431" s="1306">
        <v>50</v>
      </c>
      <c r="AH431" s="1306">
        <v>9</v>
      </c>
      <c r="AK431" s="1316">
        <v>159.5</v>
      </c>
    </row>
    <row r="432" spans="1:37">
      <c r="C432" s="1306">
        <v>10</v>
      </c>
      <c r="E432" s="1317">
        <v>99.01</v>
      </c>
      <c r="F432" s="1317">
        <v>101.96</v>
      </c>
      <c r="G432" s="1317">
        <v>104.41</v>
      </c>
      <c r="H432" s="1410">
        <v>102.13</v>
      </c>
      <c r="I432" s="1410">
        <v>101.54</v>
      </c>
      <c r="J432" s="1410">
        <v>102.32</v>
      </c>
      <c r="K432" s="1317">
        <v>98.94</v>
      </c>
      <c r="L432" s="1317">
        <v>99.33</v>
      </c>
      <c r="M432" s="1083">
        <v>99.05</v>
      </c>
      <c r="N432" s="1084">
        <v>0</v>
      </c>
      <c r="O432" s="1324">
        <v>33.299999999999997</v>
      </c>
      <c r="P432" s="1087">
        <v>44.4</v>
      </c>
      <c r="Q432" s="1318">
        <v>271.30000000000069</v>
      </c>
      <c r="R432" s="1318">
        <v>816.2</v>
      </c>
      <c r="S432" s="1318">
        <v>-883.20000000000118</v>
      </c>
      <c r="T432" s="1319">
        <v>27.13000000000007</v>
      </c>
      <c r="U432" s="1319">
        <v>81.62</v>
      </c>
      <c r="V432" s="1409">
        <v>-88.320000000000121</v>
      </c>
      <c r="W432" s="1086">
        <v>18.2</v>
      </c>
      <c r="X432" s="1086">
        <v>5</v>
      </c>
      <c r="Y432" s="1086">
        <v>22.2</v>
      </c>
      <c r="Z432" s="1086">
        <v>91.5</v>
      </c>
      <c r="AA432" s="1086">
        <v>96.7</v>
      </c>
      <c r="AB432" s="1086">
        <v>102.9</v>
      </c>
      <c r="AD432" s="1306">
        <v>50</v>
      </c>
      <c r="AH432" s="1306">
        <v>10</v>
      </c>
      <c r="AK432" s="1316">
        <v>159.5</v>
      </c>
    </row>
    <row r="433" spans="1:37">
      <c r="C433" s="1306">
        <v>11</v>
      </c>
      <c r="E433" s="1317">
        <v>102.23</v>
      </c>
      <c r="F433" s="1317">
        <v>102.02</v>
      </c>
      <c r="G433" s="1317">
        <v>104.01</v>
      </c>
      <c r="H433" s="1410">
        <v>96.1</v>
      </c>
      <c r="I433" s="1410">
        <v>100.24</v>
      </c>
      <c r="J433" s="1410">
        <v>100.89</v>
      </c>
      <c r="K433" s="1317">
        <v>99.08</v>
      </c>
      <c r="L433" s="1317">
        <v>99.11</v>
      </c>
      <c r="M433" s="1083">
        <v>99.47</v>
      </c>
      <c r="N433" s="1084">
        <v>28.6</v>
      </c>
      <c r="O433" s="1324">
        <v>0</v>
      </c>
      <c r="P433" s="1087">
        <v>33.299999999999997</v>
      </c>
      <c r="Q433" s="1318">
        <v>249.90000000000069</v>
      </c>
      <c r="R433" s="1318">
        <v>766.2</v>
      </c>
      <c r="S433" s="1318">
        <v>-899.90000000000123</v>
      </c>
      <c r="T433" s="1319">
        <v>24.990000000000069</v>
      </c>
      <c r="U433" s="1319">
        <v>76.62</v>
      </c>
      <c r="V433" s="1409">
        <v>-89.990000000000123</v>
      </c>
      <c r="W433" s="1086">
        <v>36.4</v>
      </c>
      <c r="X433" s="1086">
        <v>0</v>
      </c>
      <c r="Y433" s="1086">
        <v>16.7</v>
      </c>
      <c r="Z433" s="1086">
        <v>90.6</v>
      </c>
      <c r="AA433" s="1086">
        <v>95.7</v>
      </c>
      <c r="AB433" s="1086">
        <v>102.7</v>
      </c>
      <c r="AD433" s="1306">
        <v>50</v>
      </c>
      <c r="AH433" s="1306">
        <v>11</v>
      </c>
      <c r="AK433" s="1316">
        <v>159.5</v>
      </c>
    </row>
    <row r="434" spans="1:37">
      <c r="C434" s="1306">
        <v>12</v>
      </c>
      <c r="E434" s="1317">
        <v>105.95</v>
      </c>
      <c r="F434" s="1317">
        <v>102.4</v>
      </c>
      <c r="G434" s="1317">
        <v>103.84</v>
      </c>
      <c r="H434" s="1410">
        <v>98.85</v>
      </c>
      <c r="I434" s="1410">
        <v>99.03</v>
      </c>
      <c r="J434" s="1410">
        <v>99.91</v>
      </c>
      <c r="K434" s="1317">
        <v>100.89</v>
      </c>
      <c r="L434" s="1317">
        <v>99.64</v>
      </c>
      <c r="M434" s="1083">
        <v>99.78</v>
      </c>
      <c r="N434" s="1084">
        <v>50</v>
      </c>
      <c r="O434" s="1324">
        <v>33.299999999999997</v>
      </c>
      <c r="P434" s="1087">
        <v>55.6</v>
      </c>
      <c r="Q434" s="1318">
        <v>249.90000000000069</v>
      </c>
      <c r="R434" s="1318">
        <v>749.5</v>
      </c>
      <c r="S434" s="1318">
        <v>-894.30000000000121</v>
      </c>
      <c r="T434" s="1319">
        <v>24.990000000000069</v>
      </c>
      <c r="U434" s="1319">
        <v>74.95</v>
      </c>
      <c r="V434" s="1409">
        <v>-89.430000000000121</v>
      </c>
      <c r="W434" s="1086">
        <v>45.5</v>
      </c>
      <c r="X434" s="1086">
        <v>10</v>
      </c>
      <c r="Y434" s="1086">
        <v>50</v>
      </c>
      <c r="Z434" s="1086">
        <v>91.2</v>
      </c>
      <c r="AA434" s="1086">
        <v>95.5</v>
      </c>
      <c r="AB434" s="1086">
        <v>102.5</v>
      </c>
      <c r="AD434" s="1306">
        <v>50</v>
      </c>
      <c r="AH434" s="1306">
        <v>12</v>
      </c>
      <c r="AK434" s="1316">
        <v>159.5</v>
      </c>
    </row>
    <row r="435" spans="1:37" ht="27" customHeight="1">
      <c r="A435" s="1306">
        <v>2020</v>
      </c>
      <c r="B435" s="1307" t="s">
        <v>53</v>
      </c>
      <c r="C435" s="1306">
        <v>1</v>
      </c>
      <c r="E435" s="1317">
        <v>107.3</v>
      </c>
      <c r="F435" s="1317">
        <v>105.16</v>
      </c>
      <c r="G435" s="1317">
        <v>104.15</v>
      </c>
      <c r="H435" s="1410">
        <v>99.12</v>
      </c>
      <c r="I435" s="1410">
        <v>98.02</v>
      </c>
      <c r="J435" s="1410">
        <v>99.74</v>
      </c>
      <c r="K435" s="1317">
        <v>102.45</v>
      </c>
      <c r="L435" s="1317">
        <v>100.81</v>
      </c>
      <c r="M435" s="1083">
        <v>99.99</v>
      </c>
      <c r="N435" s="1084">
        <v>85.7</v>
      </c>
      <c r="O435" s="1324">
        <v>55.6</v>
      </c>
      <c r="P435" s="1087">
        <v>55.6</v>
      </c>
      <c r="Q435" s="1318">
        <v>285.6000000000007</v>
      </c>
      <c r="R435" s="1318">
        <v>755.1</v>
      </c>
      <c r="S435" s="1318">
        <v>-888.70000000000118</v>
      </c>
      <c r="T435" s="1319">
        <v>28.56000000000007</v>
      </c>
      <c r="U435" s="1319">
        <v>75.510000000000005</v>
      </c>
      <c r="V435" s="1409">
        <v>-88.870000000000118</v>
      </c>
      <c r="W435" s="1086">
        <v>36.4</v>
      </c>
      <c r="X435" s="1086">
        <v>50</v>
      </c>
      <c r="Y435" s="1086">
        <v>55.6</v>
      </c>
      <c r="Z435" s="1086">
        <v>90.6</v>
      </c>
      <c r="AA435" s="1086">
        <v>95.2</v>
      </c>
      <c r="AB435" s="1086">
        <v>101.7</v>
      </c>
      <c r="AD435" s="1306">
        <v>50</v>
      </c>
      <c r="AF435" s="1321" t="s">
        <v>848</v>
      </c>
      <c r="AH435" s="1306">
        <v>1</v>
      </c>
      <c r="AK435" s="1316">
        <v>159.5</v>
      </c>
    </row>
    <row r="436" spans="1:37">
      <c r="C436" s="1306">
        <v>2</v>
      </c>
      <c r="E436" s="1317">
        <v>102.13</v>
      </c>
      <c r="F436" s="1317">
        <v>105.13</v>
      </c>
      <c r="G436" s="1317">
        <v>103.36</v>
      </c>
      <c r="H436" s="1410">
        <v>92.43</v>
      </c>
      <c r="I436" s="1410">
        <v>96.8</v>
      </c>
      <c r="J436" s="1410">
        <v>97.73</v>
      </c>
      <c r="K436" s="1317">
        <v>101.97</v>
      </c>
      <c r="L436" s="1317">
        <v>101.77</v>
      </c>
      <c r="M436" s="1083">
        <v>100.34</v>
      </c>
      <c r="N436" s="1084">
        <v>42.9</v>
      </c>
      <c r="O436" s="1324">
        <v>44.4</v>
      </c>
      <c r="P436" s="1087">
        <v>55.6</v>
      </c>
      <c r="Q436" s="1318">
        <v>278.50000000000068</v>
      </c>
      <c r="R436" s="1318">
        <v>749.5</v>
      </c>
      <c r="S436" s="1318">
        <v>-883.10000000000116</v>
      </c>
      <c r="T436" s="1319">
        <v>27.850000000000069</v>
      </c>
      <c r="U436" s="1319">
        <v>74.95</v>
      </c>
      <c r="V436" s="1409">
        <v>-88.310000000000116</v>
      </c>
      <c r="W436" s="1086">
        <v>63.6</v>
      </c>
      <c r="X436" s="1086">
        <v>50</v>
      </c>
      <c r="Y436" s="1086">
        <v>44.4</v>
      </c>
      <c r="Z436" s="1086">
        <v>91.4</v>
      </c>
      <c r="AA436" s="1086">
        <v>94.6</v>
      </c>
      <c r="AB436" s="1086">
        <v>101.2</v>
      </c>
      <c r="AD436" s="1306">
        <v>50</v>
      </c>
      <c r="AH436" s="1306">
        <v>2</v>
      </c>
      <c r="AK436" s="1316">
        <v>159.5</v>
      </c>
    </row>
    <row r="437" spans="1:37">
      <c r="C437" s="1306">
        <v>3</v>
      </c>
      <c r="E437" s="1317">
        <v>101.93</v>
      </c>
      <c r="F437" s="1317">
        <v>103.79</v>
      </c>
      <c r="G437" s="1317">
        <v>103.34</v>
      </c>
      <c r="H437" s="1410">
        <v>91.58</v>
      </c>
      <c r="I437" s="1410">
        <v>94.38</v>
      </c>
      <c r="J437" s="1410">
        <v>95.62</v>
      </c>
      <c r="K437" s="1317">
        <v>101.17</v>
      </c>
      <c r="L437" s="1317">
        <v>101.86</v>
      </c>
      <c r="M437" s="1083">
        <v>100.54</v>
      </c>
      <c r="N437" s="1084">
        <v>57.1</v>
      </c>
      <c r="O437" s="1324">
        <v>16.7</v>
      </c>
      <c r="P437" s="1087">
        <v>44.4</v>
      </c>
      <c r="Q437" s="1318">
        <v>285.6000000000007</v>
      </c>
      <c r="R437" s="1318">
        <v>716.2</v>
      </c>
      <c r="S437" s="1318">
        <v>-888.70000000000118</v>
      </c>
      <c r="T437" s="1319">
        <v>28.56000000000007</v>
      </c>
      <c r="U437" s="1319">
        <v>71.62</v>
      </c>
      <c r="V437" s="1409">
        <v>-88.870000000000118</v>
      </c>
      <c r="W437" s="1086">
        <v>18.2</v>
      </c>
      <c r="X437" s="1086">
        <v>10</v>
      </c>
      <c r="Y437" s="1086">
        <v>11.1</v>
      </c>
      <c r="Z437" s="1086">
        <v>85.7</v>
      </c>
      <c r="AA437" s="1086">
        <v>91.1</v>
      </c>
      <c r="AB437" s="1086">
        <v>100.4</v>
      </c>
      <c r="AD437" s="1306">
        <v>50</v>
      </c>
      <c r="AH437" s="1306">
        <v>3</v>
      </c>
      <c r="AK437" s="1316">
        <v>159.5</v>
      </c>
    </row>
    <row r="438" spans="1:37">
      <c r="C438" s="1306">
        <v>4</v>
      </c>
      <c r="E438" s="1317">
        <v>84.62</v>
      </c>
      <c r="F438" s="1317">
        <v>96.23</v>
      </c>
      <c r="G438" s="1317">
        <v>100.45</v>
      </c>
      <c r="H438" s="1410">
        <v>79.790000000000006</v>
      </c>
      <c r="I438" s="1410">
        <v>87.93</v>
      </c>
      <c r="J438" s="1410">
        <v>92.35</v>
      </c>
      <c r="K438" s="1317">
        <v>99.77</v>
      </c>
      <c r="L438" s="1317">
        <v>100.97</v>
      </c>
      <c r="M438" s="1083">
        <v>100.61</v>
      </c>
      <c r="N438" s="1084">
        <v>14.3</v>
      </c>
      <c r="O438" s="1324">
        <v>11.1</v>
      </c>
      <c r="P438" s="1087">
        <v>44.4</v>
      </c>
      <c r="Q438" s="1318">
        <v>249.90000000000072</v>
      </c>
      <c r="R438" s="1318">
        <v>677.30000000000007</v>
      </c>
      <c r="S438" s="1318">
        <v>-894.30000000000121</v>
      </c>
      <c r="T438" s="1319">
        <v>24.990000000000073</v>
      </c>
      <c r="U438" s="1319">
        <v>67.73</v>
      </c>
      <c r="V438" s="1409">
        <v>-89.430000000000121</v>
      </c>
      <c r="W438" s="1086">
        <v>9.1</v>
      </c>
      <c r="X438" s="1086">
        <v>0</v>
      </c>
      <c r="Y438" s="1086">
        <v>11.1</v>
      </c>
      <c r="Z438" s="1086">
        <v>78.900000000000006</v>
      </c>
      <c r="AA438" s="1086">
        <v>81.2</v>
      </c>
      <c r="AB438" s="1086">
        <v>97.2</v>
      </c>
      <c r="AD438" s="1306">
        <v>50</v>
      </c>
      <c r="AH438" s="1306">
        <v>4</v>
      </c>
      <c r="AK438" s="1316">
        <v>159.5</v>
      </c>
    </row>
    <row r="439" spans="1:37">
      <c r="C439" s="1306">
        <v>5</v>
      </c>
      <c r="E439" s="1317">
        <v>78.84</v>
      </c>
      <c r="F439" s="1317">
        <v>88.46</v>
      </c>
      <c r="G439" s="1317">
        <v>97.57</v>
      </c>
      <c r="H439" s="1410">
        <v>76.02</v>
      </c>
      <c r="I439" s="1410">
        <v>82.46</v>
      </c>
      <c r="J439" s="1410">
        <v>87.79</v>
      </c>
      <c r="K439" s="1317">
        <v>94.76</v>
      </c>
      <c r="L439" s="1317">
        <v>98.57</v>
      </c>
      <c r="M439" s="1083">
        <v>100.01</v>
      </c>
      <c r="N439" s="1084">
        <v>28.6</v>
      </c>
      <c r="O439" s="1324">
        <v>11.1</v>
      </c>
      <c r="P439" s="1087">
        <v>33.299999999999997</v>
      </c>
      <c r="Q439" s="1318">
        <v>228.50000000000071</v>
      </c>
      <c r="R439" s="1318">
        <v>638.40000000000009</v>
      </c>
      <c r="S439" s="1318">
        <v>-911.00000000000125</v>
      </c>
      <c r="T439" s="1319">
        <v>22.850000000000072</v>
      </c>
      <c r="U439" s="1319">
        <v>63.840000000000011</v>
      </c>
      <c r="V439" s="1409">
        <v>-91.100000000000122</v>
      </c>
      <c r="W439" s="1086">
        <v>9.1</v>
      </c>
      <c r="X439" s="1086">
        <v>0</v>
      </c>
      <c r="Y439" s="1086">
        <v>0</v>
      </c>
      <c r="Z439" s="1086">
        <v>77.599999999999994</v>
      </c>
      <c r="AA439" s="1086">
        <v>74.599999999999994</v>
      </c>
      <c r="AB439" s="1086">
        <v>92.7</v>
      </c>
      <c r="AD439" s="1306">
        <v>50</v>
      </c>
      <c r="AH439" s="1306">
        <v>5</v>
      </c>
      <c r="AK439" s="1316">
        <v>159.5</v>
      </c>
    </row>
    <row r="440" spans="1:37">
      <c r="C440" s="1306">
        <v>6</v>
      </c>
      <c r="E440" s="1317">
        <v>83.07</v>
      </c>
      <c r="F440" s="1317">
        <v>82.18</v>
      </c>
      <c r="G440" s="1317">
        <v>94.83</v>
      </c>
      <c r="H440" s="1410">
        <v>79.39</v>
      </c>
      <c r="I440" s="1410">
        <v>78.400000000000006</v>
      </c>
      <c r="J440" s="1410">
        <v>83.84</v>
      </c>
      <c r="K440" s="1317">
        <v>95.7</v>
      </c>
      <c r="L440" s="1317">
        <v>96.74</v>
      </c>
      <c r="M440" s="1083">
        <v>99.53</v>
      </c>
      <c r="N440" s="1084">
        <v>14.3</v>
      </c>
      <c r="O440" s="1324">
        <v>11.1</v>
      </c>
      <c r="P440" s="1087">
        <v>33.299999999999997</v>
      </c>
      <c r="Q440" s="1318">
        <v>192.80000000000069</v>
      </c>
      <c r="R440" s="1318">
        <v>599.50000000000011</v>
      </c>
      <c r="S440" s="1318">
        <v>-927.7000000000013</v>
      </c>
      <c r="T440" s="1319">
        <v>19.280000000000069</v>
      </c>
      <c r="U440" s="1319">
        <v>59.95000000000001</v>
      </c>
      <c r="V440" s="1409">
        <v>-92.770000000000124</v>
      </c>
      <c r="W440" s="1086">
        <v>18.2</v>
      </c>
      <c r="X440" s="1086">
        <v>10</v>
      </c>
      <c r="Y440" s="1086">
        <v>22.2</v>
      </c>
      <c r="Z440" s="1086">
        <v>82.9</v>
      </c>
      <c r="AA440" s="1086">
        <v>78.599999999999994</v>
      </c>
      <c r="AB440" s="1086">
        <v>93.1</v>
      </c>
      <c r="AD440" s="1306">
        <v>50</v>
      </c>
      <c r="AH440" s="1306">
        <v>6</v>
      </c>
      <c r="AK440" s="1915"/>
    </row>
    <row r="441" spans="1:37">
      <c r="C441" s="1306">
        <v>7</v>
      </c>
      <c r="E441" s="1317">
        <v>86.56</v>
      </c>
      <c r="F441" s="1317">
        <v>82.82</v>
      </c>
      <c r="G441" s="1317">
        <v>92.06</v>
      </c>
      <c r="H441" s="1410">
        <v>79.069999999999993</v>
      </c>
      <c r="I441" s="1410">
        <v>78.16</v>
      </c>
      <c r="J441" s="1410">
        <v>81.17</v>
      </c>
      <c r="K441" s="1317">
        <v>96.88</v>
      </c>
      <c r="L441" s="1317">
        <v>95.78</v>
      </c>
      <c r="M441" s="1083">
        <v>98.96</v>
      </c>
      <c r="N441" s="1084">
        <v>71.400000000000006</v>
      </c>
      <c r="O441" s="1324">
        <v>44.4</v>
      </c>
      <c r="P441" s="1087">
        <v>50</v>
      </c>
      <c r="Q441" s="1318">
        <v>214.2000000000007</v>
      </c>
      <c r="R441" s="1318">
        <v>593.90000000000009</v>
      </c>
      <c r="S441" s="1318">
        <v>-927.7000000000013</v>
      </c>
      <c r="T441" s="1319">
        <v>21.420000000000069</v>
      </c>
      <c r="U441" s="1319">
        <v>59.390000000000008</v>
      </c>
      <c r="V441" s="1409">
        <v>-92.770000000000124</v>
      </c>
      <c r="W441" s="1086">
        <v>63.6</v>
      </c>
      <c r="X441" s="1086">
        <v>80</v>
      </c>
      <c r="Y441" s="1086">
        <v>44.4</v>
      </c>
      <c r="Z441" s="1086">
        <v>86.2</v>
      </c>
      <c r="AA441" s="1086">
        <v>81.7</v>
      </c>
      <c r="AB441" s="1086">
        <v>92.4</v>
      </c>
      <c r="AD441" s="1306">
        <v>50</v>
      </c>
      <c r="AH441" s="1306">
        <v>7</v>
      </c>
      <c r="AK441" s="1915"/>
    </row>
    <row r="442" spans="1:37">
      <c r="C442" s="1306">
        <v>8</v>
      </c>
      <c r="E442" s="1317">
        <v>91.64</v>
      </c>
      <c r="F442" s="1317">
        <v>87.09</v>
      </c>
      <c r="G442" s="1317">
        <v>89.83</v>
      </c>
      <c r="H442" s="1410">
        <v>81</v>
      </c>
      <c r="I442" s="1410">
        <v>79.819999999999993</v>
      </c>
      <c r="J442" s="1410">
        <v>79.05</v>
      </c>
      <c r="K442" s="1317">
        <v>93.19</v>
      </c>
      <c r="L442" s="1317">
        <v>95.26</v>
      </c>
      <c r="M442" s="1083">
        <v>97.63</v>
      </c>
      <c r="N442" s="1084">
        <v>71.400000000000006</v>
      </c>
      <c r="O442" s="1324">
        <v>77.8</v>
      </c>
      <c r="P442" s="1087">
        <v>55.6</v>
      </c>
      <c r="Q442" s="1318">
        <v>235.6000000000007</v>
      </c>
      <c r="R442" s="1318">
        <v>621.70000000000005</v>
      </c>
      <c r="S442" s="1318">
        <v>-922.10000000000127</v>
      </c>
      <c r="T442" s="1319">
        <v>23.56000000000007</v>
      </c>
      <c r="U442" s="1319">
        <v>62.17</v>
      </c>
      <c r="V442" s="1409">
        <v>-92.210000000000122</v>
      </c>
      <c r="W442" s="1086">
        <v>100</v>
      </c>
      <c r="X442" s="1086">
        <v>90</v>
      </c>
      <c r="Y442" s="1086">
        <v>61.1</v>
      </c>
      <c r="Z442" s="1086">
        <v>88.9</v>
      </c>
      <c r="AA442" s="1086">
        <v>83.1</v>
      </c>
      <c r="AB442" s="1086">
        <v>91.8</v>
      </c>
      <c r="AD442" s="1306">
        <v>50</v>
      </c>
      <c r="AH442" s="1306">
        <v>8</v>
      </c>
      <c r="AK442" s="1915"/>
    </row>
    <row r="443" spans="1:37">
      <c r="C443" s="1306">
        <v>9</v>
      </c>
      <c r="E443" s="1317">
        <v>97.66</v>
      </c>
      <c r="F443" s="1317">
        <v>91.95</v>
      </c>
      <c r="G443" s="1317">
        <v>89.19</v>
      </c>
      <c r="H443" s="1410">
        <v>80.16</v>
      </c>
      <c r="I443" s="1410">
        <v>80.08</v>
      </c>
      <c r="J443" s="1410">
        <v>79.13</v>
      </c>
      <c r="K443" s="1317">
        <v>88.88</v>
      </c>
      <c r="L443" s="1317">
        <v>92.98</v>
      </c>
      <c r="M443" s="1083">
        <v>95.76</v>
      </c>
      <c r="N443" s="1084">
        <v>100</v>
      </c>
      <c r="O443" s="1324">
        <v>66.7</v>
      </c>
      <c r="P443" s="1087">
        <v>22.2</v>
      </c>
      <c r="Q443" s="1318">
        <v>285.6000000000007</v>
      </c>
      <c r="R443" s="1318">
        <v>638.40000000000009</v>
      </c>
      <c r="S443" s="1318">
        <v>-949.90000000000123</v>
      </c>
      <c r="T443" s="1319">
        <v>28.56000000000007</v>
      </c>
      <c r="U443" s="1319">
        <v>63.840000000000011</v>
      </c>
      <c r="V443" s="1409">
        <v>-94.990000000000123</v>
      </c>
      <c r="W443" s="1086">
        <v>100</v>
      </c>
      <c r="X443" s="1086">
        <v>70</v>
      </c>
      <c r="Y443" s="1086">
        <v>38.9</v>
      </c>
      <c r="Z443" s="1086">
        <v>92.3</v>
      </c>
      <c r="AA443" s="1086">
        <v>85.6</v>
      </c>
      <c r="AB443" s="1086">
        <v>91.7</v>
      </c>
      <c r="AD443" s="1306">
        <v>50</v>
      </c>
      <c r="AH443" s="1306">
        <v>9</v>
      </c>
      <c r="AK443" s="1915"/>
    </row>
    <row r="444" spans="1:37">
      <c r="C444" s="1306">
        <v>10</v>
      </c>
      <c r="E444" s="1317">
        <v>98.17</v>
      </c>
      <c r="F444" s="1317">
        <v>95.82</v>
      </c>
      <c r="G444" s="1317">
        <v>88.65</v>
      </c>
      <c r="H444" s="1410">
        <v>83.5</v>
      </c>
      <c r="I444" s="1410">
        <v>81.55</v>
      </c>
      <c r="J444" s="1410">
        <v>80.62</v>
      </c>
      <c r="K444" s="1317">
        <v>88.98</v>
      </c>
      <c r="L444" s="1317">
        <v>90.35</v>
      </c>
      <c r="M444" s="1083">
        <v>94.02</v>
      </c>
      <c r="N444" s="1084">
        <v>100</v>
      </c>
      <c r="O444" s="1324">
        <v>88.9</v>
      </c>
      <c r="P444" s="1087">
        <v>22.2</v>
      </c>
      <c r="Q444" s="1318">
        <v>335.6000000000007</v>
      </c>
      <c r="R444" s="1318">
        <v>677.30000000000007</v>
      </c>
      <c r="S444" s="1318">
        <v>-977.70000000000118</v>
      </c>
      <c r="T444" s="1319">
        <v>33.560000000000073</v>
      </c>
      <c r="U444" s="1319">
        <v>67.73</v>
      </c>
      <c r="V444" s="1409">
        <v>-97.770000000000124</v>
      </c>
      <c r="W444" s="1086">
        <v>90.9</v>
      </c>
      <c r="X444" s="1086">
        <v>90</v>
      </c>
      <c r="Y444" s="1086">
        <v>44.4</v>
      </c>
      <c r="Z444" s="1086">
        <v>94.1</v>
      </c>
      <c r="AA444" s="1086">
        <v>89.6</v>
      </c>
      <c r="AB444" s="1086">
        <v>91.7</v>
      </c>
      <c r="AD444" s="1306">
        <v>50</v>
      </c>
      <c r="AH444" s="1306">
        <v>10</v>
      </c>
      <c r="AK444" s="1915"/>
    </row>
    <row r="445" spans="1:37">
      <c r="C445" s="1306">
        <v>11</v>
      </c>
      <c r="E445" s="1317">
        <v>98.04</v>
      </c>
      <c r="F445" s="1317">
        <v>97.96</v>
      </c>
      <c r="G445" s="1317">
        <v>90.57</v>
      </c>
      <c r="H445" s="1410">
        <v>83.28</v>
      </c>
      <c r="I445" s="1410">
        <v>82.31</v>
      </c>
      <c r="J445" s="1410">
        <v>81.400000000000006</v>
      </c>
      <c r="K445" s="1317">
        <v>89.07</v>
      </c>
      <c r="L445" s="1317">
        <v>88.98</v>
      </c>
      <c r="M445" s="1083">
        <v>92.49</v>
      </c>
      <c r="N445" s="1084">
        <v>100</v>
      </c>
      <c r="O445" s="1324">
        <v>77.8</v>
      </c>
      <c r="P445" s="1087">
        <v>33.299999999999997</v>
      </c>
      <c r="Q445" s="1318">
        <v>385.6000000000007</v>
      </c>
      <c r="R445" s="1318">
        <v>705.1</v>
      </c>
      <c r="S445" s="1318">
        <v>-994.40000000000123</v>
      </c>
      <c r="T445" s="1319">
        <v>38.560000000000073</v>
      </c>
      <c r="U445" s="1319">
        <v>70.510000000000005</v>
      </c>
      <c r="V445" s="1409">
        <v>-99.440000000000126</v>
      </c>
      <c r="W445" s="1086">
        <v>100</v>
      </c>
      <c r="X445" s="1086">
        <v>95</v>
      </c>
      <c r="Y445" s="1086">
        <v>55.6</v>
      </c>
      <c r="Z445" s="1086">
        <v>96.1</v>
      </c>
      <c r="AA445" s="1086">
        <v>89.6</v>
      </c>
      <c r="AB445" s="1086">
        <v>91.4</v>
      </c>
      <c r="AD445" s="1306">
        <v>50</v>
      </c>
      <c r="AH445" s="1306">
        <v>11</v>
      </c>
      <c r="AK445" s="1915"/>
    </row>
    <row r="446" spans="1:37">
      <c r="C446" s="1306">
        <v>12</v>
      </c>
      <c r="E446" s="1317">
        <v>101.19</v>
      </c>
      <c r="F446" s="1317">
        <v>99.13</v>
      </c>
      <c r="G446" s="1317">
        <v>93.76</v>
      </c>
      <c r="H446" s="1410">
        <v>84.41</v>
      </c>
      <c r="I446" s="1410">
        <v>83.73</v>
      </c>
      <c r="J446" s="1410">
        <v>82.47</v>
      </c>
      <c r="K446" s="1317">
        <v>87.73</v>
      </c>
      <c r="L446" s="1317">
        <v>88.59</v>
      </c>
      <c r="M446" s="1083">
        <v>91.49</v>
      </c>
      <c r="N446" s="1084">
        <v>57.1</v>
      </c>
      <c r="O446" s="1324">
        <v>77.8</v>
      </c>
      <c r="P446" s="1087">
        <v>50</v>
      </c>
      <c r="Q446" s="1318">
        <v>392.70000000000073</v>
      </c>
      <c r="R446" s="1318">
        <v>732.9</v>
      </c>
      <c r="S446" s="1318">
        <v>-994.40000000000123</v>
      </c>
      <c r="T446" s="1319">
        <v>39.270000000000074</v>
      </c>
      <c r="U446" s="1319">
        <v>73.289999999999992</v>
      </c>
      <c r="V446" s="1409">
        <v>-99.440000000000126</v>
      </c>
      <c r="W446" s="1086">
        <v>81.8</v>
      </c>
      <c r="X446" s="1086">
        <v>100</v>
      </c>
      <c r="Y446" s="1086">
        <v>38.9</v>
      </c>
      <c r="Z446" s="1086">
        <v>96.5</v>
      </c>
      <c r="AA446" s="1086">
        <v>90</v>
      </c>
      <c r="AB446" s="1086">
        <v>90.9</v>
      </c>
      <c r="AD446" s="1306">
        <v>50</v>
      </c>
      <c r="AH446" s="1306">
        <v>12</v>
      </c>
      <c r="AK446" s="1915"/>
    </row>
    <row r="447" spans="1:37" ht="24" customHeight="1">
      <c r="A447" s="1306">
        <v>2021</v>
      </c>
      <c r="B447" s="1307" t="s">
        <v>739</v>
      </c>
      <c r="C447" s="1306">
        <v>1</v>
      </c>
      <c r="E447" s="1317">
        <v>99.2</v>
      </c>
      <c r="F447" s="1317">
        <v>99.48</v>
      </c>
      <c r="G447" s="1317">
        <v>96.07</v>
      </c>
      <c r="H447" s="1410">
        <v>83.03</v>
      </c>
      <c r="I447" s="1410">
        <v>83.57</v>
      </c>
      <c r="J447" s="1410">
        <v>82.88</v>
      </c>
      <c r="K447" s="1317">
        <v>87.14</v>
      </c>
      <c r="L447" s="1317">
        <v>87.98</v>
      </c>
      <c r="M447" s="1083">
        <v>90.27</v>
      </c>
      <c r="N447" s="1084">
        <v>42.9</v>
      </c>
      <c r="O447" s="1324">
        <v>66.7</v>
      </c>
      <c r="P447" s="1087">
        <v>50</v>
      </c>
      <c r="Q447" s="1318">
        <v>385.6000000000007</v>
      </c>
      <c r="R447" s="1318">
        <v>749.6</v>
      </c>
      <c r="S447" s="1318">
        <v>-994.40000000000123</v>
      </c>
      <c r="T447" s="1319">
        <v>38.560000000000073</v>
      </c>
      <c r="U447" s="1319">
        <v>74.960000000000008</v>
      </c>
      <c r="V447" s="1409">
        <v>-99.440000000000126</v>
      </c>
      <c r="W447" s="1086">
        <v>86.4</v>
      </c>
      <c r="X447" s="1086">
        <v>70</v>
      </c>
      <c r="Y447" s="1086">
        <v>50</v>
      </c>
      <c r="Z447" s="1086">
        <v>97.9</v>
      </c>
      <c r="AA447" s="1086">
        <v>91.7</v>
      </c>
      <c r="AB447" s="1086">
        <v>91.4</v>
      </c>
      <c r="AD447" s="1306">
        <v>50</v>
      </c>
      <c r="AF447" s="1321" t="s">
        <v>849</v>
      </c>
      <c r="AH447" s="1306">
        <v>1</v>
      </c>
      <c r="AK447" s="1915"/>
    </row>
    <row r="448" spans="1:37">
      <c r="C448" s="1306">
        <v>2</v>
      </c>
      <c r="E448" s="1317">
        <v>102.07</v>
      </c>
      <c r="F448" s="1317">
        <v>100.82</v>
      </c>
      <c r="G448" s="1317">
        <v>98.28</v>
      </c>
      <c r="H448" s="1410">
        <v>83.08</v>
      </c>
      <c r="I448" s="1410">
        <v>83.51</v>
      </c>
      <c r="J448" s="1410">
        <v>83.46</v>
      </c>
      <c r="K448" s="1317">
        <v>86.07</v>
      </c>
      <c r="L448" s="1317">
        <v>86.98</v>
      </c>
      <c r="M448" s="1083">
        <v>88.72</v>
      </c>
      <c r="N448" s="1084">
        <v>42.9</v>
      </c>
      <c r="O448" s="1324">
        <v>44.4</v>
      </c>
      <c r="P448" s="1087">
        <v>33.299999999999997</v>
      </c>
      <c r="Q448" s="1318">
        <v>378.50000000000068</v>
      </c>
      <c r="R448" s="1318">
        <v>744</v>
      </c>
      <c r="S448" s="1318">
        <v>-1011.1000000000013</v>
      </c>
      <c r="T448" s="1319">
        <v>37.850000000000065</v>
      </c>
      <c r="U448" s="1319">
        <v>74.400000000000006</v>
      </c>
      <c r="V448" s="1409">
        <v>-101.11000000000013</v>
      </c>
      <c r="W448" s="1086">
        <v>81.8</v>
      </c>
      <c r="X448" s="1086">
        <v>60</v>
      </c>
      <c r="Y448" s="1086">
        <v>61.1</v>
      </c>
      <c r="Z448" s="1086">
        <v>99.1</v>
      </c>
      <c r="AA448" s="1086">
        <v>91.3</v>
      </c>
      <c r="AB448" s="1086">
        <v>91.5</v>
      </c>
      <c r="AD448" s="1306">
        <v>50</v>
      </c>
      <c r="AH448" s="1306">
        <v>2</v>
      </c>
      <c r="AK448" s="1915"/>
    </row>
    <row r="449" spans="1:37">
      <c r="C449" s="1306">
        <v>3</v>
      </c>
      <c r="E449" s="1317">
        <v>108.53</v>
      </c>
      <c r="F449" s="1317">
        <v>103.27</v>
      </c>
      <c r="G449" s="1317">
        <v>100.69</v>
      </c>
      <c r="H449" s="1410">
        <v>85.75</v>
      </c>
      <c r="I449" s="1410">
        <v>83.95</v>
      </c>
      <c r="J449" s="1410">
        <v>83.91</v>
      </c>
      <c r="K449" s="1317">
        <v>87.09</v>
      </c>
      <c r="L449" s="1317">
        <v>86.77</v>
      </c>
      <c r="M449" s="1083">
        <v>87.85</v>
      </c>
      <c r="N449" s="1084">
        <v>71.400000000000006</v>
      </c>
      <c r="O449" s="1324">
        <v>66.7</v>
      </c>
      <c r="P449" s="1087">
        <v>33.299999999999997</v>
      </c>
      <c r="Q449" s="1318">
        <v>399.90000000000066</v>
      </c>
      <c r="R449" s="1318">
        <v>760.7</v>
      </c>
      <c r="S449" s="1318">
        <v>-1027.8000000000013</v>
      </c>
      <c r="T449" s="1319">
        <v>39.990000000000066</v>
      </c>
      <c r="U449" s="1319">
        <v>76.070000000000007</v>
      </c>
      <c r="V449" s="1409">
        <v>-102.78000000000013</v>
      </c>
      <c r="W449" s="1086">
        <v>90.9</v>
      </c>
      <c r="X449" s="1086">
        <v>90</v>
      </c>
      <c r="Y449" s="1086">
        <v>88.9</v>
      </c>
      <c r="Z449" s="1086">
        <v>101.9</v>
      </c>
      <c r="AA449" s="1086">
        <v>93.9</v>
      </c>
      <c r="AB449" s="1086">
        <v>93.5</v>
      </c>
      <c r="AD449" s="1306">
        <v>50</v>
      </c>
      <c r="AH449" s="1306">
        <v>3</v>
      </c>
      <c r="AK449" s="1915"/>
    </row>
    <row r="450" spans="1:37">
      <c r="C450" s="1306">
        <v>4</v>
      </c>
      <c r="E450" s="1317">
        <v>117.07</v>
      </c>
      <c r="F450" s="1317">
        <v>109.22</v>
      </c>
      <c r="G450" s="1317">
        <v>103.47</v>
      </c>
      <c r="H450" s="1410">
        <v>88.27</v>
      </c>
      <c r="I450" s="1410">
        <v>85.7</v>
      </c>
      <c r="J450" s="1410">
        <v>84.91</v>
      </c>
      <c r="K450" s="1317">
        <v>87.03</v>
      </c>
      <c r="L450" s="1317">
        <v>86.73</v>
      </c>
      <c r="M450" s="1083">
        <v>87.59</v>
      </c>
      <c r="N450" s="1084">
        <v>85.7</v>
      </c>
      <c r="O450" s="1324">
        <v>66.7</v>
      </c>
      <c r="P450" s="1087">
        <v>50</v>
      </c>
      <c r="Q450" s="1318">
        <v>435.60000000000065</v>
      </c>
      <c r="R450" s="1318">
        <v>777.40000000000009</v>
      </c>
      <c r="S450" s="1318">
        <v>-1027.8000000000013</v>
      </c>
      <c r="T450" s="1319">
        <v>43.560000000000066</v>
      </c>
      <c r="U450" s="1319">
        <v>77.740000000000009</v>
      </c>
      <c r="V450" s="1409">
        <v>-102.78000000000013</v>
      </c>
      <c r="W450" s="1086">
        <v>90.9</v>
      </c>
      <c r="X450" s="1086">
        <v>90</v>
      </c>
      <c r="Y450" s="1086">
        <v>83.3</v>
      </c>
      <c r="Z450" s="1086">
        <v>102.9</v>
      </c>
      <c r="AA450" s="1086">
        <v>95.6</v>
      </c>
      <c r="AB450" s="1086">
        <v>93.7</v>
      </c>
      <c r="AD450" s="1306">
        <v>50</v>
      </c>
      <c r="AH450" s="1306">
        <v>4</v>
      </c>
      <c r="AK450" s="1915"/>
    </row>
    <row r="451" spans="1:37">
      <c r="C451" s="1306">
        <v>5</v>
      </c>
      <c r="E451" s="1317">
        <v>112.19</v>
      </c>
      <c r="F451" s="1317">
        <v>112.6</v>
      </c>
      <c r="G451" s="1317">
        <v>105.47</v>
      </c>
      <c r="H451" s="1410">
        <v>84.77</v>
      </c>
      <c r="I451" s="1410">
        <v>86.26</v>
      </c>
      <c r="J451" s="1410">
        <v>84.98</v>
      </c>
      <c r="K451" s="1317">
        <v>89.07</v>
      </c>
      <c r="L451" s="1317">
        <v>87.73</v>
      </c>
      <c r="M451" s="1083">
        <v>87.6</v>
      </c>
      <c r="N451" s="1084">
        <v>100</v>
      </c>
      <c r="O451" s="1324">
        <v>66.7</v>
      </c>
      <c r="P451" s="1087">
        <v>50</v>
      </c>
      <c r="Q451" s="1318">
        <v>485.60000000000065</v>
      </c>
      <c r="R451" s="1318">
        <v>794.10000000000014</v>
      </c>
      <c r="S451" s="1318">
        <v>-1027.8000000000013</v>
      </c>
      <c r="T451" s="1319">
        <v>48.560000000000066</v>
      </c>
      <c r="U451" s="1319">
        <v>79.410000000000011</v>
      </c>
      <c r="V451" s="1409">
        <v>-102.78000000000013</v>
      </c>
      <c r="W451" s="1086">
        <v>72.7</v>
      </c>
      <c r="X451" s="1086">
        <v>70</v>
      </c>
      <c r="Y451" s="1086">
        <v>77.8</v>
      </c>
      <c r="Z451" s="1086">
        <v>102.5</v>
      </c>
      <c r="AA451" s="1086">
        <v>93.9</v>
      </c>
      <c r="AB451" s="1086">
        <v>93.8</v>
      </c>
      <c r="AD451" s="1306">
        <v>50</v>
      </c>
      <c r="AH451" s="1306">
        <v>5</v>
      </c>
      <c r="AK451" s="1915"/>
    </row>
    <row r="452" spans="1:37">
      <c r="C452" s="1306">
        <v>6</v>
      </c>
      <c r="E452" s="1317">
        <v>113.14</v>
      </c>
      <c r="F452" s="1317">
        <v>114.13</v>
      </c>
      <c r="G452" s="1317">
        <v>107.63</v>
      </c>
      <c r="H452" s="1410">
        <v>86.31</v>
      </c>
      <c r="I452" s="1410">
        <v>86.45</v>
      </c>
      <c r="J452" s="1410">
        <v>85.64</v>
      </c>
      <c r="K452" s="1317">
        <v>87.91</v>
      </c>
      <c r="L452" s="1317">
        <v>88</v>
      </c>
      <c r="M452" s="1083">
        <v>87.43</v>
      </c>
      <c r="N452" s="1084">
        <v>71.400000000000006</v>
      </c>
      <c r="O452" s="1324">
        <v>44.4</v>
      </c>
      <c r="P452" s="1087">
        <v>50</v>
      </c>
      <c r="Q452" s="1318">
        <v>507.00000000000068</v>
      </c>
      <c r="R452" s="1318">
        <v>788.50000000000011</v>
      </c>
      <c r="S452" s="1318">
        <v>-1027.8000000000013</v>
      </c>
      <c r="T452" s="1319">
        <v>50.700000000000067</v>
      </c>
      <c r="U452" s="1319">
        <v>78.850000000000009</v>
      </c>
      <c r="V452" s="1409">
        <v>-102.78000000000013</v>
      </c>
      <c r="W452" s="1086">
        <v>72.7</v>
      </c>
      <c r="X452" s="1086">
        <v>70</v>
      </c>
      <c r="Y452" s="1086">
        <v>61.1</v>
      </c>
      <c r="Z452" s="1086">
        <v>103.5</v>
      </c>
      <c r="AA452" s="1086">
        <v>95.3</v>
      </c>
      <c r="AB452" s="1086">
        <v>94.7</v>
      </c>
      <c r="AD452" s="1306">
        <v>50</v>
      </c>
      <c r="AH452" s="1306">
        <v>6</v>
      </c>
      <c r="AK452" s="1915"/>
    </row>
    <row r="453" spans="1:37">
      <c r="C453" s="1306">
        <v>7</v>
      </c>
      <c r="E453" s="1317">
        <v>111.27</v>
      </c>
      <c r="F453" s="1317">
        <v>112.2</v>
      </c>
      <c r="G453" s="1317">
        <v>109.07</v>
      </c>
      <c r="H453" s="1410">
        <v>84.62</v>
      </c>
      <c r="I453" s="1410">
        <v>85.23</v>
      </c>
      <c r="J453" s="1410">
        <v>85.94</v>
      </c>
      <c r="K453" s="1317">
        <v>87.94</v>
      </c>
      <c r="L453" s="1317">
        <v>88.31</v>
      </c>
      <c r="M453" s="1083">
        <v>87.46</v>
      </c>
      <c r="N453" s="1084">
        <v>35.700000000000003</v>
      </c>
      <c r="O453" s="1324">
        <v>11.1</v>
      </c>
      <c r="P453" s="1087">
        <v>37.5</v>
      </c>
      <c r="Q453" s="1318">
        <v>492.70000000000067</v>
      </c>
      <c r="R453" s="1318">
        <v>749.60000000000014</v>
      </c>
      <c r="S453" s="1318">
        <v>-1040.3000000000013</v>
      </c>
      <c r="T453" s="1319">
        <v>49.270000000000067</v>
      </c>
      <c r="U453" s="1319">
        <v>74.960000000000008</v>
      </c>
      <c r="V453" s="1409">
        <v>-104.03000000000013</v>
      </c>
      <c r="W453" s="1086">
        <v>54.5</v>
      </c>
      <c r="X453" s="1086">
        <v>30</v>
      </c>
      <c r="Y453" s="1086">
        <v>66.7</v>
      </c>
      <c r="Z453" s="1086">
        <v>103.4</v>
      </c>
      <c r="AA453" s="1086">
        <v>94.7</v>
      </c>
      <c r="AB453" s="1086">
        <v>95.1</v>
      </c>
      <c r="AD453" s="1306">
        <v>50</v>
      </c>
      <c r="AH453" s="1306">
        <v>7</v>
      </c>
      <c r="AK453" s="1915"/>
    </row>
    <row r="454" spans="1:37">
      <c r="C454" s="1306">
        <v>8</v>
      </c>
      <c r="E454" s="1317">
        <v>110.24</v>
      </c>
      <c r="F454" s="1317">
        <v>111.55</v>
      </c>
      <c r="G454" s="1317">
        <v>110.64</v>
      </c>
      <c r="H454" s="1410">
        <v>82.45</v>
      </c>
      <c r="I454" s="1410">
        <v>84.46</v>
      </c>
      <c r="J454" s="1410">
        <v>85.28</v>
      </c>
      <c r="K454" s="1317">
        <v>86.14</v>
      </c>
      <c r="L454" s="1317">
        <v>87.33</v>
      </c>
      <c r="M454" s="1083">
        <v>87.32</v>
      </c>
      <c r="N454" s="1084">
        <v>57.1</v>
      </c>
      <c r="O454" s="1324">
        <v>33.299999999999997</v>
      </c>
      <c r="P454" s="1087">
        <v>37.5</v>
      </c>
      <c r="Q454" s="1318">
        <v>499.80000000000069</v>
      </c>
      <c r="R454" s="1318">
        <v>732.90000000000009</v>
      </c>
      <c r="S454" s="1318">
        <v>-1052.8000000000013</v>
      </c>
      <c r="T454" s="1319">
        <v>49.980000000000068</v>
      </c>
      <c r="U454" s="1319">
        <v>73.290000000000006</v>
      </c>
      <c r="V454" s="1409">
        <v>-105.28000000000013</v>
      </c>
      <c r="W454" s="1086">
        <v>45.5</v>
      </c>
      <c r="X454" s="1086">
        <v>50</v>
      </c>
      <c r="Y454" s="1086">
        <v>66.7</v>
      </c>
      <c r="Z454" s="1086">
        <v>101.6</v>
      </c>
      <c r="AA454" s="1086">
        <v>92.8</v>
      </c>
      <c r="AB454" s="1086">
        <v>94.2</v>
      </c>
      <c r="AD454" s="1306">
        <v>50</v>
      </c>
      <c r="AH454" s="1306">
        <v>8</v>
      </c>
      <c r="AK454" s="1915"/>
    </row>
    <row r="455" spans="1:37">
      <c r="C455" s="1306">
        <v>9</v>
      </c>
      <c r="E455" s="1317">
        <v>102.02</v>
      </c>
      <c r="F455" s="1317">
        <v>107.84</v>
      </c>
      <c r="G455" s="1317">
        <v>110.64</v>
      </c>
      <c r="H455" s="1410">
        <v>84.65</v>
      </c>
      <c r="I455" s="1410">
        <v>83.91</v>
      </c>
      <c r="J455" s="1410">
        <v>84.56</v>
      </c>
      <c r="K455" s="1317">
        <v>89.88</v>
      </c>
      <c r="L455" s="1317">
        <v>87.99</v>
      </c>
      <c r="M455" s="1083">
        <v>87.87</v>
      </c>
      <c r="N455" s="1084">
        <v>42.9</v>
      </c>
      <c r="O455" s="1324">
        <v>44.4</v>
      </c>
      <c r="P455" s="1087">
        <v>50</v>
      </c>
      <c r="Q455" s="1318">
        <v>492.70000000000067</v>
      </c>
      <c r="R455" s="1318">
        <v>727.30000000000007</v>
      </c>
      <c r="S455" s="1318">
        <v>-1052.8000000000013</v>
      </c>
      <c r="T455" s="1319">
        <v>49.270000000000067</v>
      </c>
      <c r="U455" s="1319">
        <v>72.73</v>
      </c>
      <c r="V455" s="1409">
        <v>-105.28000000000013</v>
      </c>
      <c r="W455" s="1086">
        <v>45.5</v>
      </c>
      <c r="X455" s="1086">
        <v>10</v>
      </c>
      <c r="Y455" s="1086">
        <v>33.299999999999997</v>
      </c>
      <c r="Z455" s="1086">
        <v>99.9</v>
      </c>
      <c r="AA455" s="1086">
        <v>90.9</v>
      </c>
      <c r="AB455" s="1086">
        <v>93.8</v>
      </c>
      <c r="AD455" s="1306">
        <v>50</v>
      </c>
      <c r="AH455" s="1306">
        <v>9</v>
      </c>
      <c r="AK455" s="1915"/>
    </row>
    <row r="456" spans="1:37">
      <c r="C456" s="1306">
        <v>10</v>
      </c>
      <c r="E456" s="1317">
        <v>106.61</v>
      </c>
      <c r="F456" s="1317">
        <v>106.29</v>
      </c>
      <c r="G456" s="1317">
        <v>110.36</v>
      </c>
      <c r="H456" s="1410">
        <v>84.73</v>
      </c>
      <c r="I456" s="1410">
        <v>83.94</v>
      </c>
      <c r="J456" s="1410">
        <v>84.55</v>
      </c>
      <c r="K456" s="1317">
        <v>91.41</v>
      </c>
      <c r="L456" s="1317">
        <v>89.14</v>
      </c>
      <c r="M456" s="1083">
        <v>88.48</v>
      </c>
      <c r="N456" s="1084">
        <v>57.1</v>
      </c>
      <c r="O456" s="1324">
        <v>66.7</v>
      </c>
      <c r="P456" s="1087">
        <v>87.5</v>
      </c>
      <c r="Q456" s="1318">
        <v>499.80000000000069</v>
      </c>
      <c r="R456" s="1318">
        <v>744.00000000000011</v>
      </c>
      <c r="S456" s="1318">
        <v>-1015.3000000000013</v>
      </c>
      <c r="T456" s="1319">
        <v>49.980000000000068</v>
      </c>
      <c r="U456" s="1319">
        <v>74.400000000000006</v>
      </c>
      <c r="V456" s="1409">
        <v>-101.53000000000013</v>
      </c>
      <c r="W456" s="1086">
        <v>36.4</v>
      </c>
      <c r="X456" s="1086">
        <v>20</v>
      </c>
      <c r="Y456" s="1086">
        <v>33.299999999999997</v>
      </c>
      <c r="Z456" s="1086">
        <v>100.6</v>
      </c>
      <c r="AA456" s="1086">
        <v>92.8</v>
      </c>
      <c r="AB456" s="1086">
        <v>93.8</v>
      </c>
      <c r="AD456" s="1306">
        <v>50</v>
      </c>
      <c r="AH456" s="1306">
        <v>10</v>
      </c>
      <c r="AK456" s="1915"/>
    </row>
    <row r="457" spans="1:37">
      <c r="C457" s="1306">
        <v>11</v>
      </c>
      <c r="E457" s="1317">
        <v>105.36</v>
      </c>
      <c r="F457" s="1317">
        <v>104.66</v>
      </c>
      <c r="G457" s="1317">
        <v>108.69</v>
      </c>
      <c r="H457" s="1410">
        <v>82.19</v>
      </c>
      <c r="I457" s="1410">
        <v>83.86</v>
      </c>
      <c r="J457" s="1410">
        <v>83.73</v>
      </c>
      <c r="K457" s="1317">
        <v>90.05</v>
      </c>
      <c r="L457" s="1317">
        <v>90.45</v>
      </c>
      <c r="M457" s="1083">
        <v>88.91</v>
      </c>
      <c r="N457" s="1084">
        <v>28.6</v>
      </c>
      <c r="O457" s="1324">
        <v>72.2</v>
      </c>
      <c r="P457" s="1087">
        <v>62.5</v>
      </c>
      <c r="Q457" s="1318">
        <v>478.40000000000072</v>
      </c>
      <c r="R457" s="1318">
        <v>766.20000000000016</v>
      </c>
      <c r="S457" s="1318">
        <v>-1002.8000000000013</v>
      </c>
      <c r="T457" s="1319">
        <v>47.840000000000074</v>
      </c>
      <c r="U457" s="1319">
        <v>76.620000000000019</v>
      </c>
      <c r="V457" s="1409">
        <v>-100.28000000000013</v>
      </c>
      <c r="W457" s="1086">
        <v>63.6</v>
      </c>
      <c r="X457" s="1086">
        <v>90</v>
      </c>
      <c r="Y457" s="1086">
        <v>44.4</v>
      </c>
      <c r="Z457" s="1086">
        <v>102</v>
      </c>
      <c r="AA457" s="1086">
        <v>96.3</v>
      </c>
      <c r="AB457" s="1086">
        <v>94.2</v>
      </c>
      <c r="AD457" s="1306">
        <v>50</v>
      </c>
      <c r="AH457" s="1306">
        <v>11</v>
      </c>
      <c r="AK457" s="1915"/>
    </row>
    <row r="458" spans="1:37">
      <c r="C458" s="1306">
        <v>12</v>
      </c>
      <c r="E458" s="1317">
        <v>100.98</v>
      </c>
      <c r="F458" s="1317">
        <v>104.32</v>
      </c>
      <c r="G458" s="1317">
        <v>107.09</v>
      </c>
      <c r="H458" s="1410">
        <v>81.38</v>
      </c>
      <c r="I458" s="1410">
        <v>82.77</v>
      </c>
      <c r="J458" s="1410">
        <v>83.08</v>
      </c>
      <c r="K458" s="1317">
        <v>91.56</v>
      </c>
      <c r="L458" s="1317">
        <v>91.01</v>
      </c>
      <c r="M458" s="1083">
        <v>89.27</v>
      </c>
      <c r="N458" s="1084">
        <v>42.9</v>
      </c>
      <c r="O458" s="1324">
        <v>33.299999999999997</v>
      </c>
      <c r="P458" s="1087">
        <v>50</v>
      </c>
      <c r="Q458" s="1318">
        <v>471.30000000000069</v>
      </c>
      <c r="R458" s="1318">
        <v>749.50000000000011</v>
      </c>
      <c r="S458" s="1318">
        <v>-1002.8000000000013</v>
      </c>
      <c r="T458" s="1319">
        <v>47.130000000000067</v>
      </c>
      <c r="U458" s="1319">
        <v>74.950000000000017</v>
      </c>
      <c r="V458" s="1409">
        <v>-100.28000000000013</v>
      </c>
      <c r="W458" s="1086">
        <v>54.5</v>
      </c>
      <c r="X458" s="1086">
        <v>90</v>
      </c>
      <c r="Y458" s="1086">
        <v>77.8</v>
      </c>
      <c r="Z458" s="1086">
        <v>102.9</v>
      </c>
      <c r="AA458" s="1086">
        <v>96.9</v>
      </c>
      <c r="AB458" s="1086">
        <v>94.9</v>
      </c>
      <c r="AD458" s="1306">
        <v>50</v>
      </c>
      <c r="AH458" s="1306">
        <v>12</v>
      </c>
      <c r="AK458" s="1915"/>
    </row>
    <row r="459" spans="1:37">
      <c r="A459" s="1306">
        <v>2022</v>
      </c>
      <c r="B459" s="1307" t="s">
        <v>1342</v>
      </c>
      <c r="C459" s="1306">
        <v>1</v>
      </c>
      <c r="E459" s="1306">
        <v>103.63</v>
      </c>
      <c r="F459" s="1306">
        <v>103.32</v>
      </c>
      <c r="G459" s="1306">
        <v>105.73</v>
      </c>
      <c r="H459" s="1328">
        <v>85.33</v>
      </c>
      <c r="I459" s="1328">
        <v>82.97</v>
      </c>
      <c r="J459" s="1328">
        <v>83.66</v>
      </c>
      <c r="K459" s="1306">
        <v>94.27</v>
      </c>
      <c r="L459" s="1306">
        <v>91.96</v>
      </c>
      <c r="M459" s="1306">
        <v>90.18</v>
      </c>
      <c r="N459" s="2717">
        <v>42.9</v>
      </c>
      <c r="O459" s="2717">
        <v>55.6</v>
      </c>
      <c r="P459" s="2717">
        <v>62.5</v>
      </c>
      <c r="Q459" s="2718">
        <v>464.20000000000067</v>
      </c>
      <c r="R459" s="1328">
        <v>755.10000000000014</v>
      </c>
      <c r="S459" s="1328">
        <v>-990.30000000000132</v>
      </c>
      <c r="T459" s="1328">
        <v>46.420000000000066</v>
      </c>
      <c r="U459" s="1328">
        <v>75.510000000000019</v>
      </c>
      <c r="V459" s="1328">
        <v>-99.030000000000129</v>
      </c>
      <c r="W459" s="2719">
        <v>50</v>
      </c>
      <c r="X459" s="1086">
        <v>100</v>
      </c>
      <c r="Y459" s="1086">
        <v>75</v>
      </c>
      <c r="Z459" s="1086">
        <v>101.3</v>
      </c>
      <c r="AA459" s="1086">
        <v>96.3</v>
      </c>
      <c r="AB459" s="1086">
        <v>94.6</v>
      </c>
    </row>
    <row r="460" spans="1:37">
      <c r="C460" s="1306">
        <v>2</v>
      </c>
      <c r="E460" s="1306">
        <v>96.74</v>
      </c>
      <c r="F460" s="1306">
        <v>100.45</v>
      </c>
      <c r="G460" s="1306">
        <v>103.65</v>
      </c>
      <c r="H460" s="1328">
        <v>84.87</v>
      </c>
      <c r="I460" s="1328">
        <v>83.86</v>
      </c>
      <c r="J460" s="1328">
        <v>83.7</v>
      </c>
      <c r="K460" s="1306">
        <v>94.9</v>
      </c>
      <c r="L460" s="1306">
        <v>93.58</v>
      </c>
      <c r="M460" s="1306">
        <v>91.17</v>
      </c>
      <c r="N460" s="2717">
        <v>28.6</v>
      </c>
      <c r="O460" s="2717">
        <v>66.7</v>
      </c>
      <c r="P460" s="2717">
        <v>62.5</v>
      </c>
      <c r="Q460" s="2718">
        <v>442.80000000000069</v>
      </c>
      <c r="R460" s="1328">
        <v>771.80000000000018</v>
      </c>
      <c r="S460" s="1328">
        <v>-977.80000000000132</v>
      </c>
      <c r="T460" s="1328">
        <v>44.280000000000072</v>
      </c>
      <c r="U460" s="1328">
        <v>77.180000000000021</v>
      </c>
      <c r="V460" s="1328">
        <v>-97.780000000000129</v>
      </c>
      <c r="W460" s="2719">
        <v>40</v>
      </c>
      <c r="X460" s="1086">
        <v>11.1</v>
      </c>
      <c r="Y460" s="1086">
        <v>75</v>
      </c>
      <c r="Z460" s="1086">
        <v>100.1</v>
      </c>
      <c r="AA460" s="1086">
        <v>96.8</v>
      </c>
      <c r="AB460" s="1086">
        <v>95.1</v>
      </c>
    </row>
    <row r="461" spans="1:37">
      <c r="C461" s="1306">
        <v>3</v>
      </c>
      <c r="E461" s="1306">
        <v>103.91</v>
      </c>
      <c r="F461" s="1306">
        <v>101.43</v>
      </c>
      <c r="G461" s="1306">
        <v>102.75</v>
      </c>
      <c r="H461" s="1328">
        <v>83.76</v>
      </c>
      <c r="I461" s="1328">
        <v>84.65</v>
      </c>
      <c r="J461" s="1328">
        <v>83.51</v>
      </c>
      <c r="K461" s="1306">
        <v>94.43</v>
      </c>
      <c r="L461" s="1306">
        <v>94.53</v>
      </c>
      <c r="M461" s="1306">
        <v>92.36</v>
      </c>
      <c r="N461" s="2717">
        <v>85.7</v>
      </c>
      <c r="O461" s="2717">
        <v>44.4</v>
      </c>
      <c r="P461" s="2717">
        <v>57.1</v>
      </c>
      <c r="Q461" s="2718">
        <v>478.50000000000068</v>
      </c>
      <c r="R461" s="1328">
        <v>766.20000000000016</v>
      </c>
      <c r="S461" s="1328">
        <v>-970.7000000000013</v>
      </c>
      <c r="T461" s="1328">
        <v>47.850000000000065</v>
      </c>
      <c r="U461" s="1328">
        <v>76.620000000000019</v>
      </c>
      <c r="V461" s="1328">
        <v>-97.070000000000135</v>
      </c>
      <c r="W461" s="2719">
        <v>33.299999999999997</v>
      </c>
      <c r="X461" s="1086">
        <v>25</v>
      </c>
      <c r="Y461" s="1086">
        <v>100</v>
      </c>
      <c r="Z461" s="1086">
        <v>101</v>
      </c>
      <c r="AA461" s="1086">
        <v>97</v>
      </c>
      <c r="AB461" s="1086">
        <v>95.7</v>
      </c>
    </row>
  </sheetData>
  <mergeCells count="6">
    <mergeCell ref="W1:Y1"/>
    <mergeCell ref="Z1:AB1"/>
    <mergeCell ref="E1:M1"/>
    <mergeCell ref="Q1:S1"/>
    <mergeCell ref="T1:V1"/>
    <mergeCell ref="N1:P1"/>
  </mergeCells>
  <phoneticPr fontId="3"/>
  <conditionalFormatting sqref="H2 H459:H65536">
    <cfRule type="cellIs" dxfId="4" priority="2" stopIfTrue="1" operator="lessThan">
      <formula>$H$304</formula>
    </cfRule>
  </conditionalFormatting>
  <conditionalFormatting sqref="E2 E459:E65536">
    <cfRule type="cellIs" dxfId="3" priority="1" stopIfTrue="1" operator="lessThan">
      <formula>$E$304</formula>
    </cfRule>
  </conditionalFormatting>
  <pageMargins left="0.74803149606299213" right="0.74803149606299213" top="0.98425196850393704" bottom="0.98425196850393704" header="0.51181102362204722" footer="0.51181102362204722"/>
  <pageSetup paperSize="9" scale="49" fitToHeight="0" orientation="landscape"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41"/>
  <sheetViews>
    <sheetView workbookViewId="0">
      <selection activeCell="N13" sqref="N13"/>
    </sheetView>
  </sheetViews>
  <sheetFormatPr defaultColWidth="9" defaultRowHeight="13.5"/>
  <cols>
    <col min="1" max="1" width="4.625" style="2" customWidth="1"/>
    <col min="2" max="16384" width="9" style="2"/>
  </cols>
  <sheetData>
    <row r="1" spans="1:16" ht="14.25">
      <c r="A1" s="344" t="s">
        <v>628</v>
      </c>
      <c r="B1" s="343"/>
      <c r="C1" s="343"/>
      <c r="D1" s="343"/>
      <c r="E1" s="343"/>
      <c r="F1" s="343"/>
      <c r="G1" s="343"/>
      <c r="H1" s="343"/>
      <c r="I1" s="343"/>
      <c r="J1" s="343"/>
      <c r="K1" s="343"/>
      <c r="L1" s="343"/>
      <c r="M1" s="343"/>
      <c r="N1" s="343"/>
      <c r="O1" s="343"/>
      <c r="P1" s="343"/>
    </row>
    <row r="2" spans="1:16" ht="9" customHeight="1">
      <c r="A2" s="344"/>
      <c r="B2" s="343"/>
      <c r="C2" s="343"/>
      <c r="D2" s="343"/>
      <c r="E2" s="343"/>
      <c r="F2" s="343"/>
      <c r="G2" s="343"/>
      <c r="H2" s="343"/>
      <c r="I2" s="343"/>
      <c r="J2" s="343"/>
      <c r="K2" s="343"/>
      <c r="L2" s="343"/>
      <c r="M2" s="343"/>
      <c r="N2" s="343"/>
      <c r="O2" s="343"/>
      <c r="P2" s="343"/>
    </row>
    <row r="3" spans="1:16">
      <c r="A3" s="343"/>
      <c r="B3" s="343"/>
      <c r="C3" s="343"/>
      <c r="D3" s="343"/>
      <c r="F3" s="343"/>
      <c r="G3" s="343" t="s">
        <v>629</v>
      </c>
      <c r="H3" s="343"/>
      <c r="I3" s="343"/>
      <c r="J3" s="343"/>
      <c r="K3" s="343"/>
      <c r="L3" s="343"/>
      <c r="M3" s="343"/>
      <c r="N3" s="343"/>
      <c r="O3" s="343"/>
      <c r="P3" s="343"/>
    </row>
    <row r="4" spans="1:16" ht="12" customHeight="1">
      <c r="A4" s="343"/>
      <c r="B4" s="343"/>
      <c r="C4" s="343"/>
      <c r="D4" s="343"/>
      <c r="E4" s="343"/>
      <c r="F4" s="343"/>
      <c r="G4" s="343"/>
      <c r="H4" s="343"/>
      <c r="I4" s="343"/>
      <c r="J4" s="343"/>
      <c r="K4" s="343"/>
      <c r="L4" s="343"/>
      <c r="M4" s="343"/>
      <c r="N4" s="343"/>
      <c r="O4" s="343"/>
      <c r="P4" s="343"/>
    </row>
    <row r="5" spans="1:16" ht="9" customHeight="1">
      <c r="A5" s="343"/>
      <c r="B5" s="343"/>
      <c r="C5" s="343"/>
      <c r="D5" s="343"/>
      <c r="E5" s="343"/>
      <c r="F5" s="343"/>
      <c r="G5" s="343"/>
      <c r="H5" s="343"/>
      <c r="I5" s="343"/>
      <c r="J5" s="343"/>
      <c r="K5" s="343"/>
      <c r="L5" s="343"/>
      <c r="M5" s="343"/>
      <c r="N5" s="343"/>
      <c r="O5" s="343"/>
      <c r="P5" s="343"/>
    </row>
    <row r="6" spans="1:16">
      <c r="A6" s="343" t="s">
        <v>508</v>
      </c>
      <c r="B6" s="343"/>
      <c r="C6" s="343"/>
      <c r="D6" s="343"/>
      <c r="E6" s="343"/>
      <c r="F6" s="343"/>
      <c r="G6" s="343"/>
      <c r="H6" s="343"/>
      <c r="I6" s="343"/>
      <c r="J6" s="343"/>
      <c r="K6" s="343"/>
      <c r="L6" s="343"/>
      <c r="M6" s="343"/>
      <c r="N6" s="343"/>
      <c r="O6" s="343"/>
      <c r="P6" s="343"/>
    </row>
    <row r="7" spans="1:16">
      <c r="A7" s="343" t="s">
        <v>509</v>
      </c>
      <c r="B7" s="343"/>
      <c r="C7" s="343"/>
      <c r="D7" s="343"/>
      <c r="E7" s="343"/>
      <c r="F7" s="343"/>
      <c r="G7" s="343"/>
      <c r="H7" s="343"/>
      <c r="I7" s="343"/>
      <c r="J7" s="343"/>
      <c r="K7" s="343"/>
      <c r="L7" s="343"/>
      <c r="M7" s="343"/>
      <c r="N7" s="343"/>
      <c r="O7" s="343"/>
      <c r="P7" s="343"/>
    </row>
    <row r="8" spans="1:16">
      <c r="A8" s="343" t="s">
        <v>510</v>
      </c>
      <c r="B8" s="343"/>
      <c r="C8" s="343"/>
      <c r="D8" s="343"/>
      <c r="E8" s="343"/>
      <c r="F8" s="343"/>
      <c r="G8" s="343"/>
      <c r="H8" s="343"/>
      <c r="I8" s="343"/>
      <c r="J8" s="343"/>
      <c r="K8" s="343"/>
      <c r="L8" s="343"/>
      <c r="M8" s="343"/>
      <c r="N8" s="343"/>
      <c r="O8" s="343"/>
      <c r="P8" s="343"/>
    </row>
    <row r="9" spans="1:16">
      <c r="A9" s="345" t="s">
        <v>511</v>
      </c>
      <c r="B9" s="343"/>
      <c r="C9" s="343"/>
      <c r="D9" s="343"/>
      <c r="E9" s="343"/>
      <c r="F9" s="343"/>
      <c r="G9" s="343"/>
      <c r="H9" s="343"/>
      <c r="I9" s="343"/>
      <c r="J9" s="343"/>
      <c r="K9" s="343"/>
      <c r="L9" s="343"/>
      <c r="M9" s="343"/>
      <c r="N9" s="343"/>
      <c r="O9" s="343"/>
      <c r="P9" s="343"/>
    </row>
    <row r="10" spans="1:16">
      <c r="A10" s="343" t="s">
        <v>512</v>
      </c>
      <c r="B10" s="343"/>
      <c r="C10" s="343"/>
      <c r="D10" s="343"/>
      <c r="E10" s="343"/>
      <c r="F10" s="343"/>
      <c r="G10" s="343"/>
      <c r="H10" s="343"/>
      <c r="I10" s="343"/>
      <c r="J10" s="343"/>
      <c r="K10" s="343"/>
      <c r="L10" s="343"/>
      <c r="M10" s="343"/>
      <c r="N10" s="343"/>
      <c r="O10" s="343"/>
      <c r="P10" s="343"/>
    </row>
    <row r="11" spans="1:16">
      <c r="A11" s="343"/>
      <c r="B11" s="343"/>
      <c r="C11" s="343"/>
      <c r="D11" s="343"/>
      <c r="E11" s="343"/>
      <c r="F11" s="343"/>
      <c r="G11" s="343"/>
      <c r="H11" s="343"/>
      <c r="I11" s="343"/>
      <c r="J11" s="343"/>
      <c r="K11" s="343"/>
      <c r="L11" s="343"/>
      <c r="M11" s="343"/>
      <c r="N11" s="343"/>
      <c r="O11" s="343"/>
      <c r="P11" s="343"/>
    </row>
    <row r="12" spans="1:16">
      <c r="A12" s="343" t="s">
        <v>513</v>
      </c>
      <c r="B12" s="343"/>
      <c r="C12" s="343"/>
      <c r="D12" s="343"/>
      <c r="E12" s="343"/>
      <c r="F12" s="343"/>
      <c r="G12" s="343"/>
      <c r="H12" s="343"/>
      <c r="I12" s="343"/>
      <c r="J12" s="343"/>
      <c r="K12" s="343"/>
      <c r="L12" s="343"/>
      <c r="M12" s="343"/>
      <c r="N12" s="343"/>
      <c r="O12" s="343"/>
      <c r="P12" s="343"/>
    </row>
    <row r="13" spans="1:16">
      <c r="A13" s="343" t="s">
        <v>514</v>
      </c>
      <c r="B13" s="343"/>
      <c r="C13" s="343"/>
      <c r="D13" s="343"/>
      <c r="E13" s="343"/>
      <c r="F13" s="343"/>
      <c r="G13" s="343"/>
      <c r="H13" s="343"/>
      <c r="I13" s="343"/>
      <c r="J13" s="343"/>
      <c r="K13" s="343"/>
      <c r="L13" s="343"/>
      <c r="M13" s="343"/>
      <c r="N13" s="343"/>
      <c r="O13" s="343"/>
      <c r="P13" s="343"/>
    </row>
    <row r="14" spans="1:16">
      <c r="A14" s="343" t="s">
        <v>515</v>
      </c>
      <c r="B14" s="343"/>
      <c r="C14" s="343"/>
      <c r="D14" s="343"/>
      <c r="E14" s="343"/>
      <c r="F14" s="343"/>
      <c r="G14" s="343"/>
      <c r="H14" s="343"/>
      <c r="I14" s="343"/>
      <c r="J14" s="343"/>
      <c r="K14" s="343"/>
      <c r="L14" s="343"/>
      <c r="M14" s="343"/>
      <c r="N14" s="343"/>
      <c r="O14" s="343"/>
      <c r="P14" s="343"/>
    </row>
    <row r="15" spans="1:16">
      <c r="A15" s="343" t="s">
        <v>516</v>
      </c>
      <c r="B15" s="343"/>
      <c r="C15" s="343"/>
      <c r="D15" s="343"/>
      <c r="E15" s="343"/>
      <c r="F15" s="343"/>
      <c r="G15" s="343"/>
      <c r="H15" s="343"/>
      <c r="I15" s="343"/>
      <c r="J15" s="343"/>
      <c r="K15" s="343"/>
      <c r="L15" s="343"/>
      <c r="M15" s="343"/>
      <c r="N15" s="343"/>
      <c r="O15" s="343"/>
      <c r="P15" s="343"/>
    </row>
    <row r="16" spans="1:16">
      <c r="A16" s="343" t="s">
        <v>517</v>
      </c>
      <c r="B16" s="343"/>
      <c r="C16" s="343"/>
      <c r="D16" s="343"/>
      <c r="E16" s="343"/>
      <c r="F16" s="343"/>
      <c r="G16" s="343"/>
      <c r="H16" s="343"/>
      <c r="I16" s="343"/>
      <c r="J16" s="343"/>
      <c r="K16" s="343"/>
      <c r="L16" s="343"/>
      <c r="M16" s="343"/>
      <c r="N16" s="343"/>
      <c r="O16" s="343"/>
      <c r="P16" s="343"/>
    </row>
    <row r="17" spans="1:16">
      <c r="A17" s="343"/>
      <c r="B17" s="343"/>
      <c r="C17" s="343"/>
      <c r="D17" s="343"/>
      <c r="E17" s="343"/>
      <c r="F17" s="343"/>
      <c r="G17" s="343"/>
      <c r="H17" s="343"/>
      <c r="I17" s="343"/>
      <c r="J17" s="343"/>
      <c r="K17" s="343"/>
      <c r="L17" s="343"/>
      <c r="M17" s="343"/>
      <c r="N17" s="343"/>
      <c r="O17" s="343"/>
      <c r="P17" s="343"/>
    </row>
    <row r="18" spans="1:16">
      <c r="A18" s="343" t="s">
        <v>518</v>
      </c>
      <c r="B18" s="343"/>
      <c r="C18" s="343"/>
      <c r="D18" s="343"/>
      <c r="E18" s="343"/>
      <c r="F18" s="343"/>
      <c r="G18" s="343"/>
      <c r="H18" s="343"/>
      <c r="I18" s="343"/>
      <c r="J18" s="343"/>
      <c r="K18" s="343"/>
      <c r="L18" s="343"/>
      <c r="M18" s="343"/>
      <c r="N18" s="343"/>
      <c r="O18" s="343"/>
      <c r="P18" s="343"/>
    </row>
    <row r="19" spans="1:16">
      <c r="A19" s="343" t="s">
        <v>519</v>
      </c>
      <c r="B19" s="343"/>
      <c r="C19" s="343"/>
      <c r="D19" s="343"/>
      <c r="E19" s="343"/>
      <c r="F19" s="343"/>
      <c r="G19" s="343"/>
      <c r="H19" s="343"/>
      <c r="I19" s="343"/>
      <c r="J19" s="343"/>
      <c r="K19" s="343"/>
      <c r="L19" s="343"/>
      <c r="M19" s="343"/>
      <c r="N19" s="343"/>
      <c r="O19" s="343"/>
      <c r="P19" s="343"/>
    </row>
    <row r="20" spans="1:16">
      <c r="A20" s="343" t="s">
        <v>520</v>
      </c>
      <c r="B20" s="343"/>
      <c r="C20" s="343"/>
      <c r="D20" s="343"/>
      <c r="E20" s="343"/>
      <c r="F20" s="343"/>
      <c r="G20" s="343"/>
      <c r="H20" s="343"/>
      <c r="I20" s="343"/>
      <c r="J20" s="343"/>
      <c r="K20" s="343"/>
      <c r="L20" s="343"/>
      <c r="M20" s="343"/>
      <c r="N20" s="343"/>
      <c r="O20" s="343"/>
      <c r="P20" s="343"/>
    </row>
    <row r="21" spans="1:16">
      <c r="A21" s="343" t="s">
        <v>521</v>
      </c>
      <c r="B21" s="343"/>
      <c r="C21" s="343"/>
      <c r="D21" s="343"/>
      <c r="E21" s="343"/>
      <c r="F21" s="343"/>
      <c r="G21" s="343"/>
      <c r="H21" s="343"/>
      <c r="I21" s="343"/>
      <c r="J21" s="343"/>
      <c r="K21" s="343"/>
      <c r="L21" s="343"/>
      <c r="M21" s="343"/>
      <c r="N21" s="343"/>
      <c r="O21" s="343"/>
      <c r="P21" s="343"/>
    </row>
    <row r="22" spans="1:16">
      <c r="A22" s="343" t="s">
        <v>522</v>
      </c>
      <c r="B22" s="343"/>
      <c r="C22" s="343"/>
      <c r="D22" s="343"/>
      <c r="E22" s="343"/>
      <c r="F22" s="343"/>
      <c r="G22" s="343"/>
      <c r="H22" s="343"/>
      <c r="I22" s="343"/>
      <c r="J22" s="343"/>
      <c r="K22" s="343"/>
      <c r="L22" s="343"/>
      <c r="M22" s="343"/>
      <c r="N22" s="343"/>
      <c r="O22" s="343"/>
      <c r="P22" s="343"/>
    </row>
    <row r="23" spans="1:16">
      <c r="A23" s="343" t="s">
        <v>523</v>
      </c>
      <c r="B23" s="343"/>
      <c r="C23" s="343"/>
      <c r="D23" s="343"/>
      <c r="E23" s="343"/>
      <c r="F23" s="343"/>
      <c r="G23" s="343"/>
      <c r="H23" s="343"/>
      <c r="I23" s="343"/>
      <c r="J23" s="343"/>
      <c r="K23" s="343"/>
      <c r="L23" s="343"/>
      <c r="M23" s="343"/>
      <c r="N23" s="343"/>
      <c r="O23" s="343"/>
      <c r="P23" s="343"/>
    </row>
    <row r="24" spans="1:16">
      <c r="A24" s="343" t="s">
        <v>524</v>
      </c>
      <c r="B24" s="343"/>
      <c r="C24" s="343"/>
      <c r="D24" s="343"/>
      <c r="E24" s="343"/>
      <c r="F24" s="343"/>
      <c r="G24" s="343"/>
      <c r="H24" s="343"/>
      <c r="I24" s="343"/>
      <c r="J24" s="343"/>
      <c r="K24" s="343"/>
      <c r="L24" s="343"/>
      <c r="M24" s="343"/>
      <c r="N24" s="343"/>
      <c r="O24" s="343"/>
      <c r="P24" s="343"/>
    </row>
    <row r="25" spans="1:16">
      <c r="A25" s="343" t="s">
        <v>525</v>
      </c>
      <c r="B25" s="343"/>
      <c r="C25" s="343"/>
      <c r="D25" s="343"/>
      <c r="E25" s="343"/>
      <c r="F25" s="343"/>
      <c r="G25" s="343"/>
      <c r="H25" s="343"/>
      <c r="I25" s="343"/>
      <c r="J25" s="343"/>
      <c r="K25" s="343"/>
      <c r="L25" s="343"/>
      <c r="M25" s="343"/>
      <c r="N25" s="343"/>
      <c r="O25" s="343"/>
      <c r="P25" s="343"/>
    </row>
    <row r="26" spans="1:16">
      <c r="A26" s="343" t="s">
        <v>526</v>
      </c>
      <c r="B26" s="343"/>
      <c r="C26" s="343"/>
      <c r="D26" s="343"/>
      <c r="E26" s="343"/>
      <c r="F26" s="343"/>
      <c r="G26" s="343"/>
      <c r="H26" s="343"/>
      <c r="I26" s="343"/>
      <c r="J26" s="343"/>
      <c r="K26" s="343"/>
      <c r="L26" s="343"/>
      <c r="M26" s="343"/>
      <c r="N26" s="343"/>
      <c r="O26" s="343"/>
      <c r="P26" s="343"/>
    </row>
    <row r="27" spans="1:16">
      <c r="A27" s="343" t="s">
        <v>527</v>
      </c>
      <c r="B27" s="343"/>
      <c r="C27" s="343"/>
      <c r="D27" s="343"/>
      <c r="E27" s="343"/>
      <c r="F27" s="343"/>
      <c r="G27" s="343"/>
      <c r="H27" s="343"/>
      <c r="I27" s="343"/>
      <c r="J27" s="343"/>
      <c r="K27" s="343"/>
      <c r="L27" s="343"/>
      <c r="M27" s="343"/>
      <c r="N27" s="343"/>
      <c r="O27" s="343"/>
      <c r="P27" s="343"/>
    </row>
    <row r="28" spans="1:16">
      <c r="A28" s="343" t="s">
        <v>528</v>
      </c>
      <c r="B28" s="343"/>
      <c r="C28" s="343"/>
      <c r="D28" s="343"/>
      <c r="E28" s="343"/>
      <c r="F28" s="343"/>
      <c r="G28" s="343"/>
      <c r="H28" s="343"/>
      <c r="I28" s="343"/>
      <c r="J28" s="343"/>
      <c r="K28" s="343"/>
      <c r="L28" s="343"/>
      <c r="M28" s="343"/>
      <c r="N28" s="343"/>
      <c r="O28" s="343"/>
      <c r="P28" s="343"/>
    </row>
    <row r="29" spans="1:16">
      <c r="A29" s="343" t="s">
        <v>529</v>
      </c>
      <c r="B29" s="343"/>
      <c r="C29" s="343"/>
      <c r="D29" s="343"/>
      <c r="E29" s="343"/>
      <c r="F29" s="343"/>
      <c r="G29" s="343"/>
      <c r="H29" s="343"/>
      <c r="I29" s="343"/>
      <c r="J29" s="343"/>
      <c r="K29" s="343"/>
      <c r="L29" s="343"/>
      <c r="M29" s="343"/>
      <c r="N29" s="343"/>
      <c r="O29" s="343"/>
      <c r="P29" s="343"/>
    </row>
    <row r="30" spans="1:16">
      <c r="A30" s="343" t="s">
        <v>530</v>
      </c>
      <c r="B30" s="343"/>
      <c r="C30" s="343"/>
      <c r="D30" s="343"/>
      <c r="E30" s="343"/>
      <c r="F30" s="343"/>
      <c r="G30" s="343"/>
      <c r="H30" s="343"/>
      <c r="I30" s="343"/>
      <c r="J30" s="343"/>
      <c r="K30" s="343"/>
      <c r="L30" s="343"/>
      <c r="M30" s="343"/>
      <c r="N30" s="343"/>
      <c r="O30" s="343"/>
      <c r="P30" s="343"/>
    </row>
    <row r="31" spans="1:16">
      <c r="A31" s="343"/>
      <c r="B31" s="343"/>
      <c r="C31" s="343"/>
      <c r="D31" s="343"/>
      <c r="E31" s="343"/>
      <c r="F31" s="343"/>
      <c r="G31" s="343"/>
      <c r="H31" s="343"/>
      <c r="I31" s="343"/>
      <c r="J31" s="343"/>
      <c r="K31" s="343"/>
      <c r="L31" s="343"/>
      <c r="M31" s="343"/>
      <c r="N31" s="343"/>
      <c r="O31" s="343"/>
      <c r="P31" s="343"/>
    </row>
    <row r="32" spans="1:16">
      <c r="A32" s="343"/>
      <c r="B32" s="343"/>
      <c r="C32" s="343"/>
      <c r="D32" s="343"/>
      <c r="E32" s="343"/>
      <c r="F32" s="343"/>
      <c r="G32" s="343"/>
      <c r="H32" s="343"/>
      <c r="I32" s="343"/>
      <c r="J32" s="343"/>
      <c r="K32" s="343"/>
      <c r="L32" s="343"/>
      <c r="M32" s="343"/>
      <c r="N32" s="343"/>
      <c r="O32" s="343"/>
      <c r="P32" s="343"/>
    </row>
    <row r="33" spans="1:16">
      <c r="A33" s="343" t="s">
        <v>531</v>
      </c>
      <c r="B33" s="343"/>
      <c r="C33" s="343"/>
      <c r="D33" s="343"/>
      <c r="E33" s="343"/>
      <c r="F33" s="343"/>
      <c r="G33" s="346"/>
      <c r="H33" s="343"/>
      <c r="I33" s="343"/>
      <c r="J33" s="343"/>
      <c r="K33" s="343"/>
      <c r="L33" s="343"/>
      <c r="M33" s="343"/>
      <c r="N33" s="343"/>
      <c r="O33" s="343"/>
      <c r="P33" s="343"/>
    </row>
    <row r="34" spans="1:16" ht="25.5" customHeight="1">
      <c r="A34" s="343" t="s">
        <v>532</v>
      </c>
      <c r="B34" s="343"/>
      <c r="C34" s="343"/>
      <c r="D34" s="343"/>
      <c r="E34" s="343"/>
      <c r="F34" s="343"/>
      <c r="G34" s="2788" t="s">
        <v>533</v>
      </c>
      <c r="H34" s="2789"/>
      <c r="I34" s="343"/>
      <c r="J34" s="343"/>
      <c r="K34" s="343"/>
      <c r="L34" s="343"/>
      <c r="M34" s="343"/>
      <c r="N34" s="343"/>
      <c r="O34" s="343"/>
      <c r="P34" s="343"/>
    </row>
    <row r="35" spans="1:16">
      <c r="A35" s="343" t="s">
        <v>534</v>
      </c>
      <c r="B35" s="343"/>
      <c r="C35" s="343"/>
      <c r="D35" s="343"/>
      <c r="E35" s="343"/>
      <c r="F35" s="343"/>
      <c r="G35" s="343"/>
      <c r="H35" s="343"/>
      <c r="I35" s="343"/>
      <c r="J35" s="343"/>
      <c r="K35" s="343"/>
      <c r="L35" s="343"/>
      <c r="M35" s="343"/>
      <c r="N35" s="343"/>
      <c r="O35" s="343"/>
      <c r="P35" s="343"/>
    </row>
    <row r="36" spans="1:16">
      <c r="A36" s="343" t="s">
        <v>535</v>
      </c>
      <c r="B36" s="343"/>
      <c r="C36" s="343"/>
      <c r="D36" s="343"/>
      <c r="E36" s="343"/>
      <c r="F36" s="343"/>
      <c r="G36" s="343"/>
      <c r="H36" s="343"/>
      <c r="I36" s="343"/>
      <c r="J36" s="343"/>
      <c r="K36" s="343"/>
      <c r="L36" s="343"/>
      <c r="M36" s="343"/>
      <c r="N36" s="343"/>
      <c r="O36" s="343"/>
      <c r="P36" s="343"/>
    </row>
    <row r="37" spans="1:16">
      <c r="A37" s="343" t="s">
        <v>536</v>
      </c>
      <c r="B37" s="343"/>
      <c r="C37" s="343"/>
      <c r="D37" s="343"/>
      <c r="E37" s="343"/>
      <c r="F37" s="343"/>
      <c r="G37" s="343"/>
      <c r="H37" s="343"/>
      <c r="I37" s="343"/>
      <c r="J37" s="343"/>
      <c r="K37" s="343"/>
      <c r="L37" s="343"/>
      <c r="M37" s="343"/>
      <c r="N37" s="343"/>
      <c r="O37" s="343"/>
      <c r="P37" s="343"/>
    </row>
    <row r="38" spans="1:16">
      <c r="A38" s="343"/>
      <c r="B38" s="343"/>
      <c r="C38" s="343"/>
      <c r="D38" s="343"/>
      <c r="E38" s="343"/>
      <c r="F38" s="343"/>
      <c r="G38" s="343"/>
      <c r="H38" s="343"/>
      <c r="I38" s="343"/>
      <c r="J38" s="343"/>
    </row>
    <row r="39" spans="1:16">
      <c r="A39" s="343" t="s">
        <v>537</v>
      </c>
      <c r="B39" s="343"/>
      <c r="C39" s="343"/>
      <c r="D39" s="343"/>
      <c r="E39" s="343"/>
      <c r="F39" s="343"/>
      <c r="G39" s="2788" t="s">
        <v>533</v>
      </c>
      <c r="H39" s="2789"/>
      <c r="I39" s="343"/>
      <c r="J39" s="343"/>
    </row>
    <row r="40" spans="1:16">
      <c r="A40" s="343" t="s">
        <v>538</v>
      </c>
      <c r="B40" s="343"/>
      <c r="C40" s="343"/>
      <c r="D40" s="343"/>
      <c r="E40" s="343"/>
      <c r="F40" s="343"/>
      <c r="G40" s="343"/>
      <c r="H40" s="343"/>
    </row>
    <row r="41" spans="1:16">
      <c r="A41" s="343" t="s">
        <v>539</v>
      </c>
      <c r="B41" s="343"/>
      <c r="C41" s="343"/>
      <c r="D41" s="343"/>
      <c r="E41" s="343"/>
      <c r="F41" s="343"/>
      <c r="G41" s="343"/>
      <c r="H41" s="343"/>
    </row>
  </sheetData>
  <mergeCells count="2">
    <mergeCell ref="G34:H34"/>
    <mergeCell ref="G39:H39"/>
  </mergeCells>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pageSetUpPr fitToPage="1"/>
  </sheetPr>
  <dimension ref="A1:O394"/>
  <sheetViews>
    <sheetView tabSelected="1" zoomScaleNormal="100" zoomScaleSheetLayoutView="100" workbookViewId="0">
      <pane xSplit="2" ySplit="4" topLeftCell="C377" activePane="bottomRight" state="frozen"/>
      <selection pane="topRight" activeCell="C1" sqref="C1"/>
      <selection pane="bottomLeft" activeCell="A5" sqref="A5"/>
      <selection pane="bottomRight" activeCell="G394" sqref="G394"/>
    </sheetView>
  </sheetViews>
  <sheetFormatPr defaultColWidth="9" defaultRowHeight="13.5"/>
  <cols>
    <col min="1" max="1" width="8.375" style="2" customWidth="1"/>
    <col min="2" max="2" width="7.125" style="2" customWidth="1"/>
    <col min="3" max="5" width="11.875" style="2" customWidth="1"/>
    <col min="6" max="6" width="27.125" style="2" bestFit="1" customWidth="1"/>
    <col min="7" max="7" width="13.75" style="2" customWidth="1"/>
    <col min="8" max="8" width="4.875" style="2" customWidth="1"/>
    <col min="9" max="9" width="8.375" style="2" customWidth="1"/>
    <col min="10" max="10" width="7.125" style="2" customWidth="1"/>
    <col min="11" max="13" width="9.625" style="2" customWidth="1"/>
    <col min="14" max="14" width="19.125" style="2" customWidth="1"/>
    <col min="15" max="15" width="13.875" style="2" customWidth="1"/>
    <col min="16" max="16384" width="9" style="2"/>
  </cols>
  <sheetData>
    <row r="1" spans="1:15" ht="14.25" thickBot="1">
      <c r="A1" s="1" t="s">
        <v>1144</v>
      </c>
      <c r="B1" s="1473"/>
      <c r="C1" s="1473"/>
      <c r="D1" s="1473"/>
      <c r="E1" s="1473"/>
      <c r="F1" s="1472"/>
      <c r="G1" s="1473"/>
      <c r="H1" s="1473"/>
      <c r="I1" s="1" t="s">
        <v>711</v>
      </c>
      <c r="J1" s="1473"/>
      <c r="O1" s="1473"/>
    </row>
    <row r="2" spans="1:15">
      <c r="A2" s="1611" t="s">
        <v>54</v>
      </c>
      <c r="B2" s="1943"/>
      <c r="C2" s="2723" t="s">
        <v>55</v>
      </c>
      <c r="D2" s="2724"/>
      <c r="E2" s="2725"/>
      <c r="F2" s="2726" t="s">
        <v>712</v>
      </c>
      <c r="G2" s="1612"/>
      <c r="H2" s="1473"/>
      <c r="I2" s="1611" t="s">
        <v>54</v>
      </c>
      <c r="J2" s="1943"/>
      <c r="K2" s="2724" t="s">
        <v>612</v>
      </c>
      <c r="L2" s="2724"/>
      <c r="M2" s="2725"/>
      <c r="N2" s="2721" t="s">
        <v>712</v>
      </c>
      <c r="O2" s="1944"/>
    </row>
    <row r="3" spans="1:15">
      <c r="A3" s="3" t="s">
        <v>627</v>
      </c>
      <c r="B3" s="1945"/>
      <c r="C3" s="2728" t="s">
        <v>713</v>
      </c>
      <c r="D3" s="2730" t="s">
        <v>712</v>
      </c>
      <c r="E3" s="2732" t="s">
        <v>714</v>
      </c>
      <c r="F3" s="2727"/>
      <c r="G3" s="4" t="s">
        <v>554</v>
      </c>
      <c r="H3" s="1473"/>
      <c r="I3" s="3" t="s">
        <v>627</v>
      </c>
      <c r="J3" s="1945"/>
      <c r="K3" s="2734" t="s">
        <v>713</v>
      </c>
      <c r="L3" s="2730" t="s">
        <v>712</v>
      </c>
      <c r="M3" s="2732" t="s">
        <v>714</v>
      </c>
      <c r="N3" s="2722"/>
      <c r="O3" s="992" t="s">
        <v>554</v>
      </c>
    </row>
    <row r="4" spans="1:15" ht="14.25" thickBot="1">
      <c r="A4" s="5" t="s">
        <v>339</v>
      </c>
      <c r="B4" s="1946"/>
      <c r="C4" s="2729"/>
      <c r="D4" s="2731"/>
      <c r="E4" s="2733"/>
      <c r="F4" s="6" t="s">
        <v>715</v>
      </c>
      <c r="G4" s="1585"/>
      <c r="H4" s="1473"/>
      <c r="I4" s="5" t="s">
        <v>339</v>
      </c>
      <c r="J4" s="1946"/>
      <c r="K4" s="2735"/>
      <c r="L4" s="2731"/>
      <c r="M4" s="2733"/>
      <c r="N4" s="2427" t="s">
        <v>715</v>
      </c>
      <c r="O4" s="1947"/>
    </row>
    <row r="5" spans="1:15">
      <c r="A5" s="1948" t="s">
        <v>57</v>
      </c>
      <c r="B5" s="1949" t="s">
        <v>58</v>
      </c>
      <c r="C5" s="2428"/>
      <c r="D5" s="1950"/>
      <c r="E5" s="1951"/>
      <c r="F5" s="1047"/>
      <c r="G5" s="7"/>
      <c r="H5" s="1473"/>
      <c r="I5" s="1518" t="s">
        <v>57</v>
      </c>
      <c r="J5" s="1583" t="s">
        <v>58</v>
      </c>
      <c r="K5" s="1081">
        <v>91.6</v>
      </c>
      <c r="L5" s="14">
        <v>97.8</v>
      </c>
      <c r="M5" s="1081">
        <v>101.5</v>
      </c>
      <c r="N5" s="2429"/>
      <c r="O5" s="993"/>
    </row>
    <row r="6" spans="1:15">
      <c r="A6" s="1948">
        <v>1990</v>
      </c>
      <c r="B6" s="1949" t="s">
        <v>59</v>
      </c>
      <c r="C6" s="2428"/>
      <c r="D6" s="1950"/>
      <c r="E6" s="1951"/>
      <c r="F6" s="1047"/>
      <c r="G6" s="7"/>
      <c r="H6" s="1473"/>
      <c r="I6" s="1518">
        <v>1990</v>
      </c>
      <c r="J6" s="1583" t="s">
        <v>59</v>
      </c>
      <c r="K6" s="1081">
        <v>92.2</v>
      </c>
      <c r="L6" s="14">
        <v>98.1</v>
      </c>
      <c r="M6" s="1081">
        <v>101.8</v>
      </c>
      <c r="N6" s="2429"/>
      <c r="O6" s="993"/>
    </row>
    <row r="7" spans="1:15">
      <c r="A7" s="1948"/>
      <c r="B7" s="1949" t="s">
        <v>60</v>
      </c>
      <c r="C7" s="2428"/>
      <c r="D7" s="1950"/>
      <c r="E7" s="1951"/>
      <c r="F7" s="1047"/>
      <c r="G7" s="7"/>
      <c r="H7" s="1473"/>
      <c r="I7" s="1518"/>
      <c r="J7" s="1583" t="s">
        <v>60</v>
      </c>
      <c r="K7" s="1081">
        <v>91.4</v>
      </c>
      <c r="L7" s="14">
        <v>98</v>
      </c>
      <c r="M7" s="1081">
        <v>101.9</v>
      </c>
      <c r="N7" s="2429"/>
      <c r="O7" s="993"/>
    </row>
    <row r="8" spans="1:15">
      <c r="A8" s="1948"/>
      <c r="B8" s="1949" t="s">
        <v>61</v>
      </c>
      <c r="C8" s="2428"/>
      <c r="D8" s="1950"/>
      <c r="E8" s="1951"/>
      <c r="F8" s="1047"/>
      <c r="G8" s="7"/>
      <c r="H8" s="1473"/>
      <c r="I8" s="1518"/>
      <c r="J8" s="1583" t="s">
        <v>61</v>
      </c>
      <c r="K8" s="1081">
        <v>92.1</v>
      </c>
      <c r="L8" s="14">
        <v>98.6</v>
      </c>
      <c r="M8" s="1081">
        <v>102</v>
      </c>
      <c r="N8" s="2429"/>
      <c r="O8" s="993"/>
    </row>
    <row r="9" spans="1:15">
      <c r="A9" s="1948"/>
      <c r="B9" s="1949" t="s">
        <v>62</v>
      </c>
      <c r="C9" s="2428"/>
      <c r="D9" s="1950"/>
      <c r="E9" s="1951"/>
      <c r="F9" s="1047"/>
      <c r="G9" s="7"/>
      <c r="H9" s="1473"/>
      <c r="I9" s="1518"/>
      <c r="J9" s="1583" t="s">
        <v>62</v>
      </c>
      <c r="K9" s="1081">
        <v>93.4</v>
      </c>
      <c r="L9" s="14">
        <v>100.1</v>
      </c>
      <c r="M9" s="1081">
        <v>102</v>
      </c>
      <c r="N9" s="2429"/>
      <c r="O9" s="993"/>
    </row>
    <row r="10" spans="1:15">
      <c r="A10" s="1948"/>
      <c r="B10" s="1949" t="s">
        <v>63</v>
      </c>
      <c r="C10" s="2428"/>
      <c r="D10" s="1950"/>
      <c r="E10" s="1951"/>
      <c r="F10" s="1047"/>
      <c r="G10" s="7"/>
      <c r="H10" s="1473"/>
      <c r="I10" s="1518"/>
      <c r="J10" s="1583" t="s">
        <v>63</v>
      </c>
      <c r="K10" s="1081">
        <v>92.5</v>
      </c>
      <c r="L10" s="14">
        <v>100.8</v>
      </c>
      <c r="M10" s="1081">
        <v>102</v>
      </c>
      <c r="N10" s="2429"/>
      <c r="O10" s="993"/>
    </row>
    <row r="11" spans="1:15">
      <c r="A11" s="1948"/>
      <c r="B11" s="1949" t="s">
        <v>64</v>
      </c>
      <c r="C11" s="2428"/>
      <c r="D11" s="1950"/>
      <c r="E11" s="1951"/>
      <c r="F11" s="1047"/>
      <c r="G11" s="7"/>
      <c r="H11" s="1473"/>
      <c r="I11" s="1518"/>
      <c r="J11" s="1583" t="s">
        <v>64</v>
      </c>
      <c r="K11" s="1081">
        <v>91.6</v>
      </c>
      <c r="L11" s="14">
        <v>101.2</v>
      </c>
      <c r="M11" s="1081">
        <v>101.6</v>
      </c>
      <c r="N11" s="2429"/>
      <c r="O11" s="993"/>
    </row>
    <row r="12" spans="1:15">
      <c r="A12" s="1948"/>
      <c r="B12" s="1949" t="s">
        <v>65</v>
      </c>
      <c r="C12" s="2428"/>
      <c r="D12" s="1950"/>
      <c r="E12" s="1951"/>
      <c r="F12" s="1047"/>
      <c r="G12" s="7"/>
      <c r="H12" s="1473"/>
      <c r="I12" s="1518"/>
      <c r="J12" s="1583" t="s">
        <v>65</v>
      </c>
      <c r="K12" s="1081">
        <v>90.8</v>
      </c>
      <c r="L12" s="14">
        <v>100.9</v>
      </c>
      <c r="M12" s="1081">
        <v>102.2</v>
      </c>
      <c r="N12" s="2429"/>
      <c r="O12" s="993"/>
    </row>
    <row r="13" spans="1:15">
      <c r="A13" s="1948"/>
      <c r="B13" s="1949" t="s">
        <v>66</v>
      </c>
      <c r="C13" s="2428"/>
      <c r="D13" s="1950"/>
      <c r="E13" s="1951"/>
      <c r="F13" s="1047"/>
      <c r="G13" s="7"/>
      <c r="H13" s="1473"/>
      <c r="I13" s="1518"/>
      <c r="J13" s="1583" t="s">
        <v>66</v>
      </c>
      <c r="K13" s="1081">
        <v>89.4</v>
      </c>
      <c r="L13" s="14">
        <v>100.5</v>
      </c>
      <c r="M13" s="1081">
        <v>102.4</v>
      </c>
      <c r="N13" s="2429"/>
      <c r="O13" s="993"/>
    </row>
    <row r="14" spans="1:15">
      <c r="A14" s="1948"/>
      <c r="B14" s="1949" t="s">
        <v>67</v>
      </c>
      <c r="C14" s="2428"/>
      <c r="D14" s="1950"/>
      <c r="E14" s="1951"/>
      <c r="F14" s="1047"/>
      <c r="G14" s="7"/>
      <c r="H14" s="1473"/>
      <c r="I14" s="1518"/>
      <c r="J14" s="1583" t="s">
        <v>67</v>
      </c>
      <c r="K14" s="1081">
        <v>89.8</v>
      </c>
      <c r="L14" s="14">
        <v>101.9</v>
      </c>
      <c r="M14" s="1081">
        <v>102.9</v>
      </c>
      <c r="N14" s="2429"/>
      <c r="O14" s="993"/>
    </row>
    <row r="15" spans="1:15">
      <c r="A15" s="1948"/>
      <c r="B15" s="1949" t="s">
        <v>68</v>
      </c>
      <c r="C15" s="2428"/>
      <c r="D15" s="1950"/>
      <c r="E15" s="1951"/>
      <c r="F15" s="1047"/>
      <c r="G15" s="7"/>
      <c r="H15" s="1473"/>
      <c r="I15" s="1518"/>
      <c r="J15" s="1583" t="s">
        <v>68</v>
      </c>
      <c r="K15" s="1081">
        <v>89</v>
      </c>
      <c r="L15" s="14">
        <v>101.3</v>
      </c>
      <c r="M15" s="1081">
        <v>103</v>
      </c>
      <c r="N15" s="2429"/>
      <c r="O15" s="993"/>
    </row>
    <row r="16" spans="1:15">
      <c r="A16" s="1952"/>
      <c r="B16" s="1953" t="s">
        <v>69</v>
      </c>
      <c r="C16" s="2430"/>
      <c r="D16" s="1954"/>
      <c r="E16" s="1955"/>
      <c r="F16" s="1048"/>
      <c r="G16" s="8"/>
      <c r="H16" s="1473"/>
      <c r="I16" s="1521"/>
      <c r="J16" s="1956" t="s">
        <v>69</v>
      </c>
      <c r="K16" s="1082">
        <v>88.9</v>
      </c>
      <c r="L16" s="17">
        <v>101.1</v>
      </c>
      <c r="M16" s="1082">
        <v>104</v>
      </c>
      <c r="N16" s="2429"/>
      <c r="O16" s="994"/>
    </row>
    <row r="17" spans="1:15">
      <c r="A17" s="1957" t="s">
        <v>70</v>
      </c>
      <c r="B17" s="1958" t="s">
        <v>58</v>
      </c>
      <c r="C17" s="2431"/>
      <c r="D17" s="1959"/>
      <c r="E17" s="1960"/>
      <c r="F17" s="1049"/>
      <c r="G17" s="9"/>
      <c r="H17" s="1473"/>
      <c r="I17" s="1581" t="s">
        <v>70</v>
      </c>
      <c r="J17" s="1582" t="s">
        <v>58</v>
      </c>
      <c r="K17" s="1081">
        <v>88.3</v>
      </c>
      <c r="L17" s="14">
        <v>101.1</v>
      </c>
      <c r="M17" s="1081">
        <v>103.8</v>
      </c>
      <c r="N17" s="2432"/>
      <c r="O17" s="995"/>
    </row>
    <row r="18" spans="1:15">
      <c r="A18" s="1948">
        <v>1991</v>
      </c>
      <c r="B18" s="1949" t="s">
        <v>59</v>
      </c>
      <c r="C18" s="2428"/>
      <c r="D18" s="1950"/>
      <c r="E18" s="1951"/>
      <c r="F18" s="1047"/>
      <c r="G18" s="7"/>
      <c r="H18" s="1473"/>
      <c r="I18" s="1518">
        <v>1991</v>
      </c>
      <c r="J18" s="1583" t="s">
        <v>59</v>
      </c>
      <c r="K18" s="1081">
        <v>87.3</v>
      </c>
      <c r="L18" s="14">
        <v>100.6</v>
      </c>
      <c r="M18" s="1081">
        <v>103.9</v>
      </c>
      <c r="N18" s="2429"/>
      <c r="O18" s="993" t="s">
        <v>614</v>
      </c>
    </row>
    <row r="19" spans="1:15">
      <c r="A19" s="1961"/>
      <c r="B19" s="1962" t="s">
        <v>60</v>
      </c>
      <c r="C19" s="2433"/>
      <c r="D19" s="1963"/>
      <c r="E19" s="1964"/>
      <c r="F19" s="1050"/>
      <c r="G19" s="10" t="s">
        <v>614</v>
      </c>
      <c r="H19" s="1473"/>
      <c r="I19" s="1518"/>
      <c r="J19" s="1583" t="s">
        <v>60</v>
      </c>
      <c r="K19" s="1081">
        <v>86.4</v>
      </c>
      <c r="L19" s="14">
        <v>99.7</v>
      </c>
      <c r="M19" s="1081">
        <v>104.1</v>
      </c>
      <c r="N19" s="2429"/>
      <c r="O19" s="993"/>
    </row>
    <row r="20" spans="1:15">
      <c r="A20" s="1948"/>
      <c r="B20" s="1949" t="s">
        <v>61</v>
      </c>
      <c r="C20" s="2428"/>
      <c r="D20" s="1950"/>
      <c r="E20" s="1951"/>
      <c r="F20" s="1047"/>
      <c r="G20" s="7"/>
      <c r="H20" s="1473"/>
      <c r="I20" s="1518"/>
      <c r="J20" s="1583" t="s">
        <v>61</v>
      </c>
      <c r="K20" s="1081">
        <v>85.8</v>
      </c>
      <c r="L20" s="14">
        <v>98.9</v>
      </c>
      <c r="M20" s="1081">
        <v>104.4</v>
      </c>
      <c r="N20" s="2429"/>
      <c r="O20" s="993"/>
    </row>
    <row r="21" spans="1:15">
      <c r="A21" s="1948"/>
      <c r="B21" s="1949" t="s">
        <v>62</v>
      </c>
      <c r="C21" s="2428"/>
      <c r="D21" s="1950"/>
      <c r="E21" s="1951"/>
      <c r="F21" s="1047"/>
      <c r="G21" s="7"/>
      <c r="H21" s="1473"/>
      <c r="I21" s="1518"/>
      <c r="J21" s="1583" t="s">
        <v>62</v>
      </c>
      <c r="K21" s="1081">
        <v>85.1</v>
      </c>
      <c r="L21" s="14">
        <v>100.1</v>
      </c>
      <c r="M21" s="1081">
        <v>105</v>
      </c>
      <c r="N21" s="2429"/>
      <c r="O21" s="993"/>
    </row>
    <row r="22" spans="1:15">
      <c r="A22" s="1948"/>
      <c r="B22" s="1949" t="s">
        <v>63</v>
      </c>
      <c r="C22" s="2428"/>
      <c r="D22" s="1950"/>
      <c r="E22" s="1951"/>
      <c r="F22" s="1047"/>
      <c r="G22" s="7"/>
      <c r="H22" s="1473"/>
      <c r="I22" s="1518"/>
      <c r="J22" s="1583" t="s">
        <v>63</v>
      </c>
      <c r="K22" s="1081">
        <v>83.8</v>
      </c>
      <c r="L22" s="14">
        <v>98.3</v>
      </c>
      <c r="M22" s="1081">
        <v>105.4</v>
      </c>
      <c r="N22" s="2429"/>
      <c r="O22" s="993"/>
    </row>
    <row r="23" spans="1:15">
      <c r="A23" s="1948"/>
      <c r="B23" s="1949" t="s">
        <v>64</v>
      </c>
      <c r="C23" s="2428"/>
      <c r="D23" s="1950"/>
      <c r="E23" s="1951"/>
      <c r="F23" s="1047"/>
      <c r="G23" s="7"/>
      <c r="H23" s="1473"/>
      <c r="I23" s="1518"/>
      <c r="J23" s="1583" t="s">
        <v>64</v>
      </c>
      <c r="K23" s="1081">
        <v>83.4</v>
      </c>
      <c r="L23" s="14">
        <v>99.4</v>
      </c>
      <c r="M23" s="1081">
        <v>104.8</v>
      </c>
      <c r="N23" s="2429"/>
      <c r="O23" s="993"/>
    </row>
    <row r="24" spans="1:15">
      <c r="A24" s="1948"/>
      <c r="B24" s="1949" t="s">
        <v>65</v>
      </c>
      <c r="C24" s="2428"/>
      <c r="D24" s="1950"/>
      <c r="E24" s="1951"/>
      <c r="F24" s="1047"/>
      <c r="G24" s="7"/>
      <c r="H24" s="1473"/>
      <c r="I24" s="1518"/>
      <c r="J24" s="1583" t="s">
        <v>65</v>
      </c>
      <c r="K24" s="1081">
        <v>82.6</v>
      </c>
      <c r="L24" s="14">
        <v>98.2</v>
      </c>
      <c r="M24" s="1081">
        <v>104</v>
      </c>
      <c r="N24" s="2429"/>
      <c r="O24" s="993"/>
    </row>
    <row r="25" spans="1:15">
      <c r="A25" s="1948"/>
      <c r="B25" s="1949" t="s">
        <v>66</v>
      </c>
      <c r="C25" s="2428"/>
      <c r="D25" s="1950"/>
      <c r="E25" s="1951"/>
      <c r="F25" s="1047"/>
      <c r="G25" s="7"/>
      <c r="H25" s="1473"/>
      <c r="I25" s="1518"/>
      <c r="J25" s="1583" t="s">
        <v>66</v>
      </c>
      <c r="K25" s="1081">
        <v>81.7</v>
      </c>
      <c r="L25" s="14">
        <v>97.2</v>
      </c>
      <c r="M25" s="1081">
        <v>103.8</v>
      </c>
      <c r="N25" s="2429"/>
      <c r="O25" s="993"/>
    </row>
    <row r="26" spans="1:15">
      <c r="A26" s="1948"/>
      <c r="B26" s="1949" t="s">
        <v>67</v>
      </c>
      <c r="C26" s="2428"/>
      <c r="D26" s="1950"/>
      <c r="E26" s="1951"/>
      <c r="F26" s="1047"/>
      <c r="G26" s="7"/>
      <c r="H26" s="1473"/>
      <c r="I26" s="1518"/>
      <c r="J26" s="1583" t="s">
        <v>67</v>
      </c>
      <c r="K26" s="1081">
        <v>81.7</v>
      </c>
      <c r="L26" s="14">
        <v>96.5</v>
      </c>
      <c r="M26" s="1081">
        <v>103.6</v>
      </c>
      <c r="N26" s="2429"/>
      <c r="O26" s="993"/>
    </row>
    <row r="27" spans="1:15">
      <c r="A27" s="1948"/>
      <c r="B27" s="1949" t="s">
        <v>68</v>
      </c>
      <c r="C27" s="2428"/>
      <c r="D27" s="1950"/>
      <c r="E27" s="1951"/>
      <c r="F27" s="1047"/>
      <c r="G27" s="7"/>
      <c r="H27" s="1473"/>
      <c r="I27" s="1518"/>
      <c r="J27" s="1583" t="s">
        <v>68</v>
      </c>
      <c r="K27" s="1081">
        <v>80.599999999999994</v>
      </c>
      <c r="L27" s="14">
        <v>96.8</v>
      </c>
      <c r="M27" s="1081">
        <v>103.7</v>
      </c>
      <c r="N27" s="2429"/>
      <c r="O27" s="993"/>
    </row>
    <row r="28" spans="1:15">
      <c r="A28" s="1952"/>
      <c r="B28" s="1953" t="s">
        <v>69</v>
      </c>
      <c r="C28" s="2430"/>
      <c r="D28" s="1954"/>
      <c r="E28" s="1955"/>
      <c r="F28" s="1048"/>
      <c r="G28" s="8"/>
      <c r="H28" s="1473"/>
      <c r="I28" s="1521"/>
      <c r="J28" s="1956" t="s">
        <v>69</v>
      </c>
      <c r="K28" s="1081">
        <v>79.5</v>
      </c>
      <c r="L28" s="14">
        <v>95.1</v>
      </c>
      <c r="M28" s="1081">
        <v>103</v>
      </c>
      <c r="N28" s="2434"/>
      <c r="O28" s="994"/>
    </row>
    <row r="29" spans="1:15">
      <c r="A29" s="1948" t="s">
        <v>71</v>
      </c>
      <c r="B29" s="1949" t="s">
        <v>58</v>
      </c>
      <c r="C29" s="2428"/>
      <c r="D29" s="1950"/>
      <c r="E29" s="1951"/>
      <c r="F29" s="1047"/>
      <c r="G29" s="7"/>
      <c r="H29" s="1473"/>
      <c r="I29" s="1518" t="s">
        <v>71</v>
      </c>
      <c r="J29" s="1583" t="s">
        <v>58</v>
      </c>
      <c r="K29" s="1080">
        <v>79.2</v>
      </c>
      <c r="L29" s="20">
        <v>94</v>
      </c>
      <c r="M29" s="1080">
        <v>102.3</v>
      </c>
      <c r="N29" s="2429"/>
      <c r="O29" s="993"/>
    </row>
    <row r="30" spans="1:15">
      <c r="A30" s="1948">
        <v>1992</v>
      </c>
      <c r="B30" s="1949" t="s">
        <v>59</v>
      </c>
      <c r="C30" s="2428"/>
      <c r="D30" s="1950"/>
      <c r="E30" s="1951"/>
      <c r="F30" s="1047"/>
      <c r="G30" s="7"/>
      <c r="H30" s="1473"/>
      <c r="I30" s="1518">
        <v>1992</v>
      </c>
      <c r="J30" s="1583" t="s">
        <v>59</v>
      </c>
      <c r="K30" s="1081">
        <v>78.599999999999994</v>
      </c>
      <c r="L30" s="14">
        <v>93.7</v>
      </c>
      <c r="M30" s="1081">
        <v>102.2</v>
      </c>
      <c r="N30" s="2429"/>
      <c r="O30" s="993"/>
    </row>
    <row r="31" spans="1:15">
      <c r="A31" s="1948"/>
      <c r="B31" s="1949" t="s">
        <v>60</v>
      </c>
      <c r="C31" s="2428"/>
      <c r="D31" s="1950"/>
      <c r="E31" s="1951"/>
      <c r="F31" s="1047"/>
      <c r="G31" s="7"/>
      <c r="H31" s="1473"/>
      <c r="I31" s="1518"/>
      <c r="J31" s="1583" t="s">
        <v>60</v>
      </c>
      <c r="K31" s="1081">
        <v>78.2</v>
      </c>
      <c r="L31" s="14">
        <v>91.8</v>
      </c>
      <c r="M31" s="1081">
        <v>101.2</v>
      </c>
      <c r="N31" s="2429"/>
      <c r="O31" s="993"/>
    </row>
    <row r="32" spans="1:15">
      <c r="A32" s="1948"/>
      <c r="B32" s="1949" t="s">
        <v>61</v>
      </c>
      <c r="C32" s="2428"/>
      <c r="D32" s="1950"/>
      <c r="E32" s="1951"/>
      <c r="F32" s="1047"/>
      <c r="G32" s="7"/>
      <c r="H32" s="1473"/>
      <c r="I32" s="1518"/>
      <c r="J32" s="1583" t="s">
        <v>61</v>
      </c>
      <c r="K32" s="1081">
        <v>76.7</v>
      </c>
      <c r="L32" s="14">
        <v>90.5</v>
      </c>
      <c r="M32" s="1081">
        <v>100.7</v>
      </c>
      <c r="N32" s="2429"/>
      <c r="O32" s="993"/>
    </row>
    <row r="33" spans="1:15">
      <c r="A33" s="1948"/>
      <c r="B33" s="1949" t="s">
        <v>62</v>
      </c>
      <c r="C33" s="2428"/>
      <c r="D33" s="1950"/>
      <c r="E33" s="1951"/>
      <c r="F33" s="1047"/>
      <c r="G33" s="7"/>
      <c r="H33" s="1473"/>
      <c r="I33" s="1518"/>
      <c r="J33" s="1583" t="s">
        <v>62</v>
      </c>
      <c r="K33" s="1081">
        <v>76.3</v>
      </c>
      <c r="L33" s="14">
        <v>88.8</v>
      </c>
      <c r="M33" s="1081">
        <v>100.3</v>
      </c>
      <c r="N33" s="2429"/>
      <c r="O33" s="993"/>
    </row>
    <row r="34" spans="1:15">
      <c r="A34" s="1948"/>
      <c r="B34" s="1949" t="s">
        <v>63</v>
      </c>
      <c r="C34" s="2428"/>
      <c r="D34" s="1950"/>
      <c r="E34" s="1951"/>
      <c r="F34" s="1047"/>
      <c r="G34" s="7"/>
      <c r="H34" s="1473"/>
      <c r="I34" s="1518"/>
      <c r="J34" s="1583" t="s">
        <v>63</v>
      </c>
      <c r="K34" s="1081">
        <v>76.099999999999994</v>
      </c>
      <c r="L34" s="14">
        <v>89</v>
      </c>
      <c r="M34" s="1081">
        <v>99.8</v>
      </c>
      <c r="N34" s="2429"/>
      <c r="O34" s="993"/>
    </row>
    <row r="35" spans="1:15">
      <c r="A35" s="1948"/>
      <c r="B35" s="1949" t="s">
        <v>64</v>
      </c>
      <c r="C35" s="2428"/>
      <c r="D35" s="1950"/>
      <c r="E35" s="1951"/>
      <c r="F35" s="1047"/>
      <c r="G35" s="7"/>
      <c r="H35" s="1473"/>
      <c r="I35" s="1518"/>
      <c r="J35" s="1583" t="s">
        <v>64</v>
      </c>
      <c r="K35" s="1081">
        <v>75.5</v>
      </c>
      <c r="L35" s="14">
        <v>88.1</v>
      </c>
      <c r="M35" s="1081">
        <v>98.9</v>
      </c>
      <c r="N35" s="2429"/>
      <c r="O35" s="993"/>
    </row>
    <row r="36" spans="1:15">
      <c r="A36" s="1948"/>
      <c r="B36" s="1949" t="s">
        <v>65</v>
      </c>
      <c r="C36" s="2428"/>
      <c r="D36" s="1950"/>
      <c r="E36" s="1951"/>
      <c r="F36" s="1047"/>
      <c r="G36" s="7"/>
      <c r="H36" s="1473"/>
      <c r="I36" s="1518"/>
      <c r="J36" s="1583" t="s">
        <v>65</v>
      </c>
      <c r="K36" s="1081">
        <v>75.3</v>
      </c>
      <c r="L36" s="14">
        <v>86.3</v>
      </c>
      <c r="M36" s="1081">
        <v>98.5</v>
      </c>
      <c r="N36" s="2429"/>
      <c r="O36" s="993"/>
    </row>
    <row r="37" spans="1:15">
      <c r="A37" s="1948"/>
      <c r="B37" s="1949" t="s">
        <v>66</v>
      </c>
      <c r="C37" s="2428"/>
      <c r="D37" s="1950"/>
      <c r="E37" s="1951"/>
      <c r="F37" s="1047"/>
      <c r="G37" s="7"/>
      <c r="H37" s="1473"/>
      <c r="I37" s="1518"/>
      <c r="J37" s="1583" t="s">
        <v>66</v>
      </c>
      <c r="K37" s="1081">
        <v>75.599999999999994</v>
      </c>
      <c r="L37" s="14">
        <v>87.7</v>
      </c>
      <c r="M37" s="1081">
        <v>98</v>
      </c>
      <c r="N37" s="2429"/>
      <c r="O37" s="993"/>
    </row>
    <row r="38" spans="1:15">
      <c r="A38" s="1948"/>
      <c r="B38" s="1949" t="s">
        <v>67</v>
      </c>
      <c r="C38" s="2428"/>
      <c r="D38" s="1950"/>
      <c r="E38" s="1951"/>
      <c r="F38" s="1047"/>
      <c r="G38" s="7"/>
      <c r="H38" s="1473"/>
      <c r="I38" s="1518"/>
      <c r="J38" s="1583" t="s">
        <v>67</v>
      </c>
      <c r="K38" s="1081">
        <v>74.2</v>
      </c>
      <c r="L38" s="14">
        <v>85.3</v>
      </c>
      <c r="M38" s="1081">
        <v>97.1</v>
      </c>
      <c r="N38" s="2429"/>
      <c r="O38" s="993"/>
    </row>
    <row r="39" spans="1:15">
      <c r="A39" s="1948"/>
      <c r="B39" s="1949" t="s">
        <v>68</v>
      </c>
      <c r="C39" s="2428"/>
      <c r="D39" s="1950"/>
      <c r="E39" s="1951"/>
      <c r="F39" s="1047"/>
      <c r="G39" s="7"/>
      <c r="H39" s="1473"/>
      <c r="I39" s="1518"/>
      <c r="J39" s="1583" t="s">
        <v>68</v>
      </c>
      <c r="K39" s="1081">
        <v>74</v>
      </c>
      <c r="L39" s="14">
        <v>83.7</v>
      </c>
      <c r="M39" s="1081">
        <v>96.3</v>
      </c>
      <c r="N39" s="2429"/>
      <c r="O39" s="993"/>
    </row>
    <row r="40" spans="1:15" ht="14.25" thickBot="1">
      <c r="A40" s="1948"/>
      <c r="B40" s="1949" t="s">
        <v>69</v>
      </c>
      <c r="C40" s="2428"/>
      <c r="D40" s="1950"/>
      <c r="E40" s="1951"/>
      <c r="F40" s="1047"/>
      <c r="G40" s="7"/>
      <c r="H40" s="1473"/>
      <c r="I40" s="1518"/>
      <c r="J40" s="1583" t="s">
        <v>69</v>
      </c>
      <c r="K40" s="1082">
        <v>74.7</v>
      </c>
      <c r="L40" s="17">
        <v>83.1</v>
      </c>
      <c r="M40" s="1082">
        <v>95.4</v>
      </c>
      <c r="N40" s="2429"/>
      <c r="O40" s="993"/>
    </row>
    <row r="41" spans="1:15">
      <c r="A41" s="1965" t="s">
        <v>72</v>
      </c>
      <c r="B41" s="1966" t="s">
        <v>58</v>
      </c>
      <c r="C41" s="2435"/>
      <c r="D41" s="1967"/>
      <c r="E41" s="1968"/>
      <c r="F41" s="1051"/>
      <c r="G41" s="11"/>
      <c r="H41" s="1473"/>
      <c r="I41" s="1581" t="s">
        <v>72</v>
      </c>
      <c r="J41" s="1582" t="s">
        <v>58</v>
      </c>
      <c r="K41" s="1081">
        <v>74.7</v>
      </c>
      <c r="L41" s="14">
        <v>84</v>
      </c>
      <c r="M41" s="1081">
        <v>95.3</v>
      </c>
      <c r="N41" s="2432"/>
      <c r="O41" s="995"/>
    </row>
    <row r="42" spans="1:15">
      <c r="A42" s="1948">
        <v>1993</v>
      </c>
      <c r="B42" s="1949" t="s">
        <v>59</v>
      </c>
      <c r="C42" s="2428"/>
      <c r="D42" s="1950"/>
      <c r="E42" s="1951"/>
      <c r="F42" s="1052"/>
      <c r="G42" s="7"/>
      <c r="H42" s="1473"/>
      <c r="I42" s="1518">
        <v>1993</v>
      </c>
      <c r="J42" s="1583" t="s">
        <v>59</v>
      </c>
      <c r="K42" s="1081">
        <v>75.7</v>
      </c>
      <c r="L42" s="14">
        <v>84</v>
      </c>
      <c r="M42" s="1081">
        <v>94.7</v>
      </c>
      <c r="N42" s="2429"/>
      <c r="O42" s="993"/>
    </row>
    <row r="43" spans="1:15">
      <c r="A43" s="1948"/>
      <c r="B43" s="1949" t="s">
        <v>60</v>
      </c>
      <c r="C43" s="2428"/>
      <c r="D43" s="1950"/>
      <c r="E43" s="1951"/>
      <c r="F43" s="1052"/>
      <c r="G43" s="7"/>
      <c r="H43" s="1473"/>
      <c r="I43" s="1518"/>
      <c r="J43" s="1583" t="s">
        <v>60</v>
      </c>
      <c r="K43" s="1081">
        <v>75.5</v>
      </c>
      <c r="L43" s="14">
        <v>83.5</v>
      </c>
      <c r="M43" s="1081">
        <v>93.5</v>
      </c>
      <c r="N43" s="2429"/>
      <c r="O43" s="993"/>
    </row>
    <row r="44" spans="1:15">
      <c r="A44" s="1948"/>
      <c r="B44" s="1949" t="s">
        <v>61</v>
      </c>
      <c r="C44" s="2428"/>
      <c r="D44" s="1950"/>
      <c r="E44" s="1951"/>
      <c r="F44" s="1052"/>
      <c r="G44" s="7"/>
      <c r="H44" s="1473"/>
      <c r="I44" s="1518"/>
      <c r="J44" s="1583" t="s">
        <v>61</v>
      </c>
      <c r="K44" s="1081">
        <v>76.5</v>
      </c>
      <c r="L44" s="14">
        <v>83.3</v>
      </c>
      <c r="M44" s="1081">
        <v>93</v>
      </c>
      <c r="N44" s="2429"/>
      <c r="O44" s="993"/>
    </row>
    <row r="45" spans="1:15">
      <c r="A45" s="1948"/>
      <c r="B45" s="1949" t="s">
        <v>62</v>
      </c>
      <c r="C45" s="2428"/>
      <c r="D45" s="1950"/>
      <c r="E45" s="1951"/>
      <c r="F45" s="1052"/>
      <c r="G45" s="7"/>
      <c r="H45" s="1473"/>
      <c r="I45" s="1518"/>
      <c r="J45" s="1583" t="s">
        <v>62</v>
      </c>
      <c r="K45" s="1081">
        <v>77.599999999999994</v>
      </c>
      <c r="L45" s="14">
        <v>82.4</v>
      </c>
      <c r="M45" s="1081">
        <v>92</v>
      </c>
      <c r="N45" s="2429"/>
      <c r="O45" s="993"/>
    </row>
    <row r="46" spans="1:15">
      <c r="A46" s="1948"/>
      <c r="B46" s="1949" t="s">
        <v>63</v>
      </c>
      <c r="C46" s="2428"/>
      <c r="D46" s="1950"/>
      <c r="E46" s="1951"/>
      <c r="F46" s="1052"/>
      <c r="G46" s="7"/>
      <c r="H46" s="1473"/>
      <c r="I46" s="1518"/>
      <c r="J46" s="1583" t="s">
        <v>63</v>
      </c>
      <c r="K46" s="1081">
        <v>77.7</v>
      </c>
      <c r="L46" s="14">
        <v>81.3</v>
      </c>
      <c r="M46" s="1081">
        <v>91.2</v>
      </c>
      <c r="N46" s="2429"/>
      <c r="O46" s="993"/>
    </row>
    <row r="47" spans="1:15">
      <c r="A47" s="1948"/>
      <c r="B47" s="1949" t="s">
        <v>64</v>
      </c>
      <c r="C47" s="2428"/>
      <c r="D47" s="1950" t="s">
        <v>117</v>
      </c>
      <c r="E47" s="1951"/>
      <c r="F47" s="1052"/>
      <c r="G47" s="7"/>
      <c r="H47" s="1473"/>
      <c r="I47" s="1518"/>
      <c r="J47" s="1583" t="s">
        <v>64</v>
      </c>
      <c r="K47" s="1081">
        <v>78</v>
      </c>
      <c r="L47" s="14">
        <v>81.400000000000006</v>
      </c>
      <c r="M47" s="1081">
        <v>91.1</v>
      </c>
      <c r="N47" s="2429"/>
      <c r="O47" s="993"/>
    </row>
    <row r="48" spans="1:15">
      <c r="A48" s="1948"/>
      <c r="B48" s="1949" t="s">
        <v>65</v>
      </c>
      <c r="C48" s="2428"/>
      <c r="D48" s="1950"/>
      <c r="E48" s="1951"/>
      <c r="F48" s="1052"/>
      <c r="G48" s="7"/>
      <c r="H48" s="1473"/>
      <c r="I48" s="1518"/>
      <c r="J48" s="1583" t="s">
        <v>65</v>
      </c>
      <c r="K48" s="1081">
        <v>77.7</v>
      </c>
      <c r="L48" s="14">
        <v>80.900000000000006</v>
      </c>
      <c r="M48" s="1081">
        <v>90.6</v>
      </c>
      <c r="N48" s="2429"/>
      <c r="O48" s="993"/>
    </row>
    <row r="49" spans="1:15">
      <c r="A49" s="1948"/>
      <c r="B49" s="1949" t="s">
        <v>66</v>
      </c>
      <c r="C49" s="2428"/>
      <c r="D49" s="1950"/>
      <c r="E49" s="1951"/>
      <c r="F49" s="1052"/>
      <c r="G49" s="7"/>
      <c r="H49" s="1473"/>
      <c r="I49" s="1518"/>
      <c r="J49" s="1583" t="s">
        <v>66</v>
      </c>
      <c r="K49" s="1081">
        <v>77.7</v>
      </c>
      <c r="L49" s="14">
        <v>81</v>
      </c>
      <c r="M49" s="1081">
        <v>89.8</v>
      </c>
      <c r="N49" s="2429"/>
      <c r="O49" s="993"/>
    </row>
    <row r="50" spans="1:15">
      <c r="A50" s="1961"/>
      <c r="B50" s="1962" t="s">
        <v>67</v>
      </c>
      <c r="C50" s="2433"/>
      <c r="D50" s="1963"/>
      <c r="E50" s="1964"/>
      <c r="F50" s="1053"/>
      <c r="G50" s="10" t="s">
        <v>615</v>
      </c>
      <c r="H50" s="1473"/>
      <c r="I50" s="1518"/>
      <c r="J50" s="1583" t="s">
        <v>67</v>
      </c>
      <c r="K50" s="1081">
        <v>77</v>
      </c>
      <c r="L50" s="14">
        <v>79.7</v>
      </c>
      <c r="M50" s="1081">
        <v>89.5</v>
      </c>
      <c r="N50" s="2429"/>
      <c r="O50" s="993" t="s">
        <v>615</v>
      </c>
    </row>
    <row r="51" spans="1:15">
      <c r="A51" s="1948"/>
      <c r="B51" s="1949" t="s">
        <v>68</v>
      </c>
      <c r="C51" s="2428" t="s">
        <v>117</v>
      </c>
      <c r="D51" s="1950"/>
      <c r="E51" s="1951"/>
      <c r="F51" s="1052"/>
      <c r="G51" s="7"/>
      <c r="H51" s="1473"/>
      <c r="I51" s="1518"/>
      <c r="J51" s="1583" t="s">
        <v>68</v>
      </c>
      <c r="K51" s="1081">
        <v>76.5</v>
      </c>
      <c r="L51" s="14">
        <v>79.5</v>
      </c>
      <c r="M51" s="1081">
        <v>89</v>
      </c>
      <c r="N51" s="2429"/>
      <c r="O51" s="993"/>
    </row>
    <row r="52" spans="1:15">
      <c r="A52" s="1521"/>
      <c r="B52" s="1956" t="s">
        <v>69</v>
      </c>
      <c r="C52" s="2436">
        <v>86.78</v>
      </c>
      <c r="D52" s="1969">
        <v>82.5</v>
      </c>
      <c r="E52" s="1970">
        <v>75.459999999999994</v>
      </c>
      <c r="F52" s="1054"/>
      <c r="G52" s="8"/>
      <c r="H52" s="1473"/>
      <c r="I52" s="1521"/>
      <c r="J52" s="1956" t="s">
        <v>69</v>
      </c>
      <c r="K52" s="1081">
        <v>76.099999999999994</v>
      </c>
      <c r="L52" s="14">
        <v>79.099999999999994</v>
      </c>
      <c r="M52" s="1081">
        <v>87.8</v>
      </c>
      <c r="N52" s="2434"/>
      <c r="O52" s="994"/>
    </row>
    <row r="53" spans="1:15">
      <c r="A53" s="1518" t="s">
        <v>73</v>
      </c>
      <c r="B53" s="1583" t="s">
        <v>58</v>
      </c>
      <c r="C53" s="2437">
        <v>86.92</v>
      </c>
      <c r="D53" s="1971">
        <v>84.53</v>
      </c>
      <c r="E53" s="1972">
        <v>75.34</v>
      </c>
      <c r="F53" s="1052"/>
      <c r="G53" s="7"/>
      <c r="H53" s="1473"/>
      <c r="I53" s="1518" t="s">
        <v>73</v>
      </c>
      <c r="J53" s="1583" t="s">
        <v>58</v>
      </c>
      <c r="K53" s="1080">
        <v>77.5</v>
      </c>
      <c r="L53" s="20">
        <v>79.599999999999994</v>
      </c>
      <c r="M53" s="1080">
        <v>88.3</v>
      </c>
      <c r="N53" s="2429"/>
      <c r="O53" s="993"/>
    </row>
    <row r="54" spans="1:15">
      <c r="A54" s="1518">
        <v>1994</v>
      </c>
      <c r="B54" s="1583" t="s">
        <v>59</v>
      </c>
      <c r="C54" s="2437">
        <v>85.2</v>
      </c>
      <c r="D54" s="1971">
        <v>82.4</v>
      </c>
      <c r="E54" s="1972">
        <v>73.23</v>
      </c>
      <c r="F54" s="1052"/>
      <c r="G54" s="7"/>
      <c r="H54" s="1473"/>
      <c r="I54" s="1518">
        <v>1994</v>
      </c>
      <c r="J54" s="1583" t="s">
        <v>59</v>
      </c>
      <c r="K54" s="1081">
        <v>78.400000000000006</v>
      </c>
      <c r="L54" s="14">
        <v>79.400000000000006</v>
      </c>
      <c r="M54" s="1081">
        <v>87.5</v>
      </c>
      <c r="N54" s="2429"/>
      <c r="O54" s="993"/>
    </row>
    <row r="55" spans="1:15">
      <c r="A55" s="1518"/>
      <c r="B55" s="1583" t="s">
        <v>60</v>
      </c>
      <c r="C55" s="2437">
        <v>94.29</v>
      </c>
      <c r="D55" s="1971">
        <v>84.22</v>
      </c>
      <c r="E55" s="1972">
        <v>72.14</v>
      </c>
      <c r="F55" s="1052"/>
      <c r="G55" s="7"/>
      <c r="H55" s="1473"/>
      <c r="I55" s="1518"/>
      <c r="J55" s="1583" t="s">
        <v>60</v>
      </c>
      <c r="K55" s="1081">
        <v>80.599999999999994</v>
      </c>
      <c r="L55" s="14">
        <v>80.5</v>
      </c>
      <c r="M55" s="1081">
        <v>87.3</v>
      </c>
      <c r="N55" s="2429"/>
      <c r="O55" s="993"/>
    </row>
    <row r="56" spans="1:15">
      <c r="A56" s="1518"/>
      <c r="B56" s="1583" t="s">
        <v>61</v>
      </c>
      <c r="C56" s="2437">
        <v>91.2</v>
      </c>
      <c r="D56" s="1971">
        <v>80.22</v>
      </c>
      <c r="E56" s="1972">
        <v>67.760000000000005</v>
      </c>
      <c r="F56" s="1052"/>
      <c r="G56" s="7"/>
      <c r="H56" s="1473"/>
      <c r="I56" s="1518"/>
      <c r="J56" s="1583" t="s">
        <v>61</v>
      </c>
      <c r="K56" s="1081">
        <v>81.5</v>
      </c>
      <c r="L56" s="14">
        <v>80.8</v>
      </c>
      <c r="M56" s="1081">
        <v>87.2</v>
      </c>
      <c r="N56" s="2429"/>
      <c r="O56" s="993"/>
    </row>
    <row r="57" spans="1:15">
      <c r="A57" s="1518"/>
      <c r="B57" s="1583" t="s">
        <v>62</v>
      </c>
      <c r="C57" s="2437">
        <v>94.1</v>
      </c>
      <c r="D57" s="1971">
        <v>80.87</v>
      </c>
      <c r="E57" s="1972">
        <v>67.73</v>
      </c>
      <c r="F57" s="1052"/>
      <c r="G57" s="7"/>
      <c r="H57" s="1473"/>
      <c r="I57" s="1518"/>
      <c r="J57" s="1583" t="s">
        <v>62</v>
      </c>
      <c r="K57" s="1081">
        <v>82</v>
      </c>
      <c r="L57" s="14">
        <v>80.7</v>
      </c>
      <c r="M57" s="1081">
        <v>86.3</v>
      </c>
      <c r="N57" s="2429"/>
      <c r="O57" s="993"/>
    </row>
    <row r="58" spans="1:15">
      <c r="A58" s="1518"/>
      <c r="B58" s="1583" t="s">
        <v>63</v>
      </c>
      <c r="C58" s="2437">
        <v>93.51</v>
      </c>
      <c r="D58" s="1971">
        <v>83.64</v>
      </c>
      <c r="E58" s="1972">
        <v>67.010000000000005</v>
      </c>
      <c r="F58" s="1052"/>
      <c r="G58" s="7"/>
      <c r="H58" s="1473"/>
      <c r="I58" s="1518"/>
      <c r="J58" s="1583" t="s">
        <v>63</v>
      </c>
      <c r="K58" s="1081">
        <v>83.2</v>
      </c>
      <c r="L58" s="14">
        <v>81.900000000000006</v>
      </c>
      <c r="M58" s="1081">
        <v>86.2</v>
      </c>
      <c r="N58" s="2429"/>
      <c r="O58" s="993"/>
    </row>
    <row r="59" spans="1:15">
      <c r="A59" s="1518"/>
      <c r="B59" s="1583" t="s">
        <v>64</v>
      </c>
      <c r="C59" s="2437">
        <v>96.99</v>
      </c>
      <c r="D59" s="1971">
        <v>83.29</v>
      </c>
      <c r="E59" s="1972">
        <v>65.099999999999994</v>
      </c>
      <c r="F59" s="1052"/>
      <c r="G59" s="7"/>
      <c r="H59" s="1473"/>
      <c r="I59" s="1518"/>
      <c r="J59" s="1583" t="s">
        <v>64</v>
      </c>
      <c r="K59" s="1081">
        <v>83.9</v>
      </c>
      <c r="L59" s="14">
        <v>82.5</v>
      </c>
      <c r="M59" s="1081">
        <v>86.3</v>
      </c>
      <c r="N59" s="2429"/>
      <c r="O59" s="993"/>
    </row>
    <row r="60" spans="1:15">
      <c r="A60" s="1518"/>
      <c r="B60" s="1583" t="s">
        <v>65</v>
      </c>
      <c r="C60" s="2437">
        <v>103.46</v>
      </c>
      <c r="D60" s="1971">
        <v>86.58</v>
      </c>
      <c r="E60" s="1972">
        <v>65.53</v>
      </c>
      <c r="F60" s="1052"/>
      <c r="G60" s="7"/>
      <c r="H60" s="1473"/>
      <c r="I60" s="1518"/>
      <c r="J60" s="1583" t="s">
        <v>65</v>
      </c>
      <c r="K60" s="1081">
        <v>84.7</v>
      </c>
      <c r="L60" s="14">
        <v>83.2</v>
      </c>
      <c r="M60" s="1081">
        <v>86.5</v>
      </c>
      <c r="N60" s="2429"/>
      <c r="O60" s="993"/>
    </row>
    <row r="61" spans="1:15">
      <c r="A61" s="1518"/>
      <c r="B61" s="1583" t="s">
        <v>66</v>
      </c>
      <c r="C61" s="2438">
        <v>101.72</v>
      </c>
      <c r="D61" s="1973">
        <v>85.22</v>
      </c>
      <c r="E61" s="1551">
        <v>65.650000000000006</v>
      </c>
      <c r="F61" s="1055"/>
      <c r="G61" s="7"/>
      <c r="H61" s="1473"/>
      <c r="I61" s="1518"/>
      <c r="J61" s="1583" t="s">
        <v>66</v>
      </c>
      <c r="K61" s="1081">
        <v>85.2</v>
      </c>
      <c r="L61" s="14">
        <v>82.9</v>
      </c>
      <c r="M61" s="1081">
        <v>86.8</v>
      </c>
      <c r="N61" s="2429"/>
      <c r="O61" s="993"/>
    </row>
    <row r="62" spans="1:15">
      <c r="A62" s="1518"/>
      <c r="B62" s="1583" t="s">
        <v>67</v>
      </c>
      <c r="C62" s="2438">
        <v>101.7</v>
      </c>
      <c r="D62" s="1973">
        <v>84.73</v>
      </c>
      <c r="E62" s="1551">
        <v>65.459999999999994</v>
      </c>
      <c r="F62" s="1055"/>
      <c r="G62" s="7"/>
      <c r="H62" s="1473"/>
      <c r="I62" s="1518"/>
      <c r="J62" s="1583" t="s">
        <v>67</v>
      </c>
      <c r="K62" s="1081">
        <v>85.5</v>
      </c>
      <c r="L62" s="14">
        <v>83.6</v>
      </c>
      <c r="M62" s="1081">
        <v>86.6</v>
      </c>
      <c r="N62" s="2429"/>
      <c r="O62" s="993"/>
    </row>
    <row r="63" spans="1:15">
      <c r="A63" s="1518"/>
      <c r="B63" s="1583" t="s">
        <v>68</v>
      </c>
      <c r="C63" s="2438">
        <v>107.4</v>
      </c>
      <c r="D63" s="1973">
        <v>87.7</v>
      </c>
      <c r="E63" s="1551">
        <v>66.69</v>
      </c>
      <c r="F63" s="1055"/>
      <c r="G63" s="7"/>
      <c r="H63" s="1473"/>
      <c r="I63" s="1518"/>
      <c r="J63" s="1583" t="s">
        <v>68</v>
      </c>
      <c r="K63" s="1081">
        <v>86.7</v>
      </c>
      <c r="L63" s="14">
        <v>84.4</v>
      </c>
      <c r="M63" s="1081">
        <v>86.6</v>
      </c>
      <c r="N63" s="2429"/>
      <c r="O63" s="993"/>
    </row>
    <row r="64" spans="1:15">
      <c r="A64" s="1518"/>
      <c r="B64" s="1583" t="s">
        <v>69</v>
      </c>
      <c r="C64" s="2437">
        <v>100.22</v>
      </c>
      <c r="D64" s="1974">
        <v>85.03</v>
      </c>
      <c r="E64" s="1972">
        <v>67.14</v>
      </c>
      <c r="F64" s="1052"/>
      <c r="G64" s="7"/>
      <c r="H64" s="1473"/>
      <c r="I64" s="1518"/>
      <c r="J64" s="1583" t="s">
        <v>69</v>
      </c>
      <c r="K64" s="1082">
        <v>87.5</v>
      </c>
      <c r="L64" s="17">
        <v>84.7</v>
      </c>
      <c r="M64" s="1082">
        <v>87.1</v>
      </c>
      <c r="N64" s="2429"/>
      <c r="O64" s="993"/>
    </row>
    <row r="65" spans="1:15">
      <c r="A65" s="1581" t="s">
        <v>74</v>
      </c>
      <c r="B65" s="1582" t="s">
        <v>58</v>
      </c>
      <c r="C65" s="2439">
        <v>87.1</v>
      </c>
      <c r="D65" s="1975">
        <v>77.040000000000006</v>
      </c>
      <c r="E65" s="1976">
        <v>67.02</v>
      </c>
      <c r="F65" s="1056"/>
      <c r="G65" s="9"/>
      <c r="H65" s="1473"/>
      <c r="I65" s="1581" t="s">
        <v>74</v>
      </c>
      <c r="J65" s="1582" t="s">
        <v>58</v>
      </c>
      <c r="K65" s="1081">
        <v>86.4</v>
      </c>
      <c r="L65" s="14">
        <v>83</v>
      </c>
      <c r="M65" s="1081">
        <v>86.5</v>
      </c>
      <c r="N65" s="2432"/>
      <c r="O65" s="995"/>
    </row>
    <row r="66" spans="1:15">
      <c r="A66" s="1518">
        <v>1995</v>
      </c>
      <c r="B66" s="1583" t="s">
        <v>59</v>
      </c>
      <c r="C66" s="2437">
        <v>95.36</v>
      </c>
      <c r="D66" s="1974">
        <v>78.400000000000006</v>
      </c>
      <c r="E66" s="1972">
        <v>59.89</v>
      </c>
      <c r="F66" s="1052"/>
      <c r="G66" s="7"/>
      <c r="H66" s="1473"/>
      <c r="I66" s="1518">
        <v>1995</v>
      </c>
      <c r="J66" s="1583" t="s">
        <v>59</v>
      </c>
      <c r="K66" s="1081">
        <v>87.9</v>
      </c>
      <c r="L66" s="14">
        <v>84.6</v>
      </c>
      <c r="M66" s="1081">
        <v>86.9</v>
      </c>
      <c r="N66" s="2429"/>
      <c r="O66" s="993"/>
    </row>
    <row r="67" spans="1:15">
      <c r="A67" s="1518"/>
      <c r="B67" s="1583" t="s">
        <v>60</v>
      </c>
      <c r="C67" s="2437">
        <v>95.86</v>
      </c>
      <c r="D67" s="1974">
        <v>82.77</v>
      </c>
      <c r="E67" s="1972">
        <v>56.38</v>
      </c>
      <c r="F67" s="1052"/>
      <c r="G67" s="7"/>
      <c r="H67" s="1473"/>
      <c r="I67" s="1518"/>
      <c r="J67" s="1583" t="s">
        <v>60</v>
      </c>
      <c r="K67" s="1081">
        <v>86.4</v>
      </c>
      <c r="L67" s="14">
        <v>84.9</v>
      </c>
      <c r="M67" s="1081">
        <v>87.3</v>
      </c>
      <c r="N67" s="2429"/>
      <c r="O67" s="993"/>
    </row>
    <row r="68" spans="1:15">
      <c r="A68" s="1518"/>
      <c r="B68" s="1583" t="s">
        <v>61</v>
      </c>
      <c r="C68" s="2437">
        <v>96.34</v>
      </c>
      <c r="D68" s="1974">
        <v>87.24</v>
      </c>
      <c r="E68" s="1972">
        <v>57.59</v>
      </c>
      <c r="F68" s="1052"/>
      <c r="G68" s="7"/>
      <c r="H68" s="1473"/>
      <c r="I68" s="1518"/>
      <c r="J68" s="1583" t="s">
        <v>61</v>
      </c>
      <c r="K68" s="1081">
        <v>85.8</v>
      </c>
      <c r="L68" s="14">
        <v>85.4</v>
      </c>
      <c r="M68" s="1081">
        <v>86.8</v>
      </c>
      <c r="N68" s="2429"/>
      <c r="O68" s="993"/>
    </row>
    <row r="69" spans="1:15">
      <c r="A69" s="1518"/>
      <c r="B69" s="1583" t="s">
        <v>62</v>
      </c>
      <c r="C69" s="2437">
        <v>103.58</v>
      </c>
      <c r="D69" s="1974">
        <v>90.87</v>
      </c>
      <c r="E69" s="1972">
        <v>59.16</v>
      </c>
      <c r="F69" s="1052"/>
      <c r="G69" s="7"/>
      <c r="H69" s="1473"/>
      <c r="I69" s="1518"/>
      <c r="J69" s="1583" t="s">
        <v>62</v>
      </c>
      <c r="K69" s="1081">
        <v>85.2</v>
      </c>
      <c r="L69" s="14">
        <v>84.9</v>
      </c>
      <c r="M69" s="1081">
        <v>87</v>
      </c>
      <c r="N69" s="2429"/>
      <c r="O69" s="993"/>
    </row>
    <row r="70" spans="1:15">
      <c r="A70" s="1518"/>
      <c r="B70" s="1583" t="s">
        <v>63</v>
      </c>
      <c r="C70" s="2437">
        <v>102.65</v>
      </c>
      <c r="D70" s="1974">
        <v>90.45</v>
      </c>
      <c r="E70" s="1972">
        <v>60.53</v>
      </c>
      <c r="F70" s="1052"/>
      <c r="G70" s="7"/>
      <c r="H70" s="1473"/>
      <c r="I70" s="1518"/>
      <c r="J70" s="1583" t="s">
        <v>63</v>
      </c>
      <c r="K70" s="1081">
        <v>84.6</v>
      </c>
      <c r="L70" s="14">
        <v>85</v>
      </c>
      <c r="M70" s="1081">
        <v>87</v>
      </c>
      <c r="N70" s="2429"/>
      <c r="O70" s="993"/>
    </row>
    <row r="71" spans="1:15">
      <c r="A71" s="1518"/>
      <c r="B71" s="1583" t="s">
        <v>64</v>
      </c>
      <c r="C71" s="2437">
        <v>100.64</v>
      </c>
      <c r="D71" s="1974">
        <v>89.02</v>
      </c>
      <c r="E71" s="1972">
        <v>61.46</v>
      </c>
      <c r="F71" s="1052"/>
      <c r="G71" s="7"/>
      <c r="H71" s="1473"/>
      <c r="I71" s="1518"/>
      <c r="J71" s="1583" t="s">
        <v>64</v>
      </c>
      <c r="K71" s="1081">
        <v>83.9</v>
      </c>
      <c r="L71" s="14">
        <v>83.6</v>
      </c>
      <c r="M71" s="1081">
        <v>87</v>
      </c>
      <c r="N71" s="2429"/>
      <c r="O71" s="993"/>
    </row>
    <row r="72" spans="1:15">
      <c r="A72" s="1518"/>
      <c r="B72" s="1583" t="s">
        <v>65</v>
      </c>
      <c r="C72" s="2437">
        <v>103.58</v>
      </c>
      <c r="D72" s="1974">
        <v>92.68</v>
      </c>
      <c r="E72" s="1972">
        <v>61.48</v>
      </c>
      <c r="F72" s="1052"/>
      <c r="G72" s="7"/>
      <c r="H72" s="1473"/>
      <c r="I72" s="1518"/>
      <c r="J72" s="1583" t="s">
        <v>65</v>
      </c>
      <c r="K72" s="1081">
        <v>85.1</v>
      </c>
      <c r="L72" s="14">
        <v>84.8</v>
      </c>
      <c r="M72" s="1081">
        <v>87.1</v>
      </c>
      <c r="N72" s="2429"/>
      <c r="O72" s="993"/>
    </row>
    <row r="73" spans="1:15">
      <c r="A73" s="1518"/>
      <c r="B73" s="1583" t="s">
        <v>66</v>
      </c>
      <c r="C73" s="2437">
        <v>101.42</v>
      </c>
      <c r="D73" s="1974">
        <v>91.44</v>
      </c>
      <c r="E73" s="1972">
        <v>60.48</v>
      </c>
      <c r="F73" s="1052"/>
      <c r="G73" s="7"/>
      <c r="H73" s="1473"/>
      <c r="I73" s="1518"/>
      <c r="J73" s="1583" t="s">
        <v>66</v>
      </c>
      <c r="K73" s="1081">
        <v>85.6</v>
      </c>
      <c r="L73" s="14">
        <v>84.7</v>
      </c>
      <c r="M73" s="1081">
        <v>87.8</v>
      </c>
      <c r="N73" s="2429"/>
      <c r="O73" s="993"/>
    </row>
    <row r="74" spans="1:15">
      <c r="A74" s="1518"/>
      <c r="B74" s="1583" t="s">
        <v>67</v>
      </c>
      <c r="C74" s="2437">
        <v>104.32</v>
      </c>
      <c r="D74" s="1974">
        <v>92.98</v>
      </c>
      <c r="E74" s="1972">
        <v>59.7</v>
      </c>
      <c r="F74" s="1052"/>
      <c r="G74" s="7"/>
      <c r="H74" s="1473"/>
      <c r="I74" s="1518"/>
      <c r="J74" s="1583" t="s">
        <v>67</v>
      </c>
      <c r="K74" s="1081">
        <v>86.4</v>
      </c>
      <c r="L74" s="14">
        <v>85</v>
      </c>
      <c r="M74" s="1081">
        <v>87.8</v>
      </c>
      <c r="N74" s="2429"/>
      <c r="O74" s="993"/>
    </row>
    <row r="75" spans="1:15">
      <c r="A75" s="1518"/>
      <c r="B75" s="1583" t="s">
        <v>68</v>
      </c>
      <c r="C75" s="2437">
        <v>105.45</v>
      </c>
      <c r="D75" s="1974">
        <v>94.46</v>
      </c>
      <c r="E75" s="1972">
        <v>61.74</v>
      </c>
      <c r="F75" s="1052"/>
      <c r="G75" s="7"/>
      <c r="H75" s="1473"/>
      <c r="I75" s="1518"/>
      <c r="J75" s="1583" t="s">
        <v>68</v>
      </c>
      <c r="K75" s="1081">
        <v>88.7</v>
      </c>
      <c r="L75" s="14">
        <v>85.7</v>
      </c>
      <c r="M75" s="1081">
        <v>88</v>
      </c>
      <c r="N75" s="2429"/>
      <c r="O75" s="993"/>
    </row>
    <row r="76" spans="1:15">
      <c r="A76" s="1521"/>
      <c r="B76" s="1956" t="s">
        <v>69</v>
      </c>
      <c r="C76" s="2436">
        <v>108.29</v>
      </c>
      <c r="D76" s="1977">
        <v>95.7</v>
      </c>
      <c r="E76" s="1970">
        <v>61.52</v>
      </c>
      <c r="F76" s="1054"/>
      <c r="G76" s="8"/>
      <c r="H76" s="1473"/>
      <c r="I76" s="1521"/>
      <c r="J76" s="1956" t="s">
        <v>69</v>
      </c>
      <c r="K76" s="1081">
        <v>89.5</v>
      </c>
      <c r="L76" s="14">
        <v>86.6</v>
      </c>
      <c r="M76" s="1081">
        <v>88.8</v>
      </c>
      <c r="N76" s="2434"/>
      <c r="O76" s="994"/>
    </row>
    <row r="77" spans="1:15">
      <c r="A77" s="1518" t="s">
        <v>75</v>
      </c>
      <c r="B77" s="1583" t="s">
        <v>58</v>
      </c>
      <c r="C77" s="2437">
        <v>108.62</v>
      </c>
      <c r="D77" s="1974">
        <v>96.55</v>
      </c>
      <c r="E77" s="1972">
        <v>63.74</v>
      </c>
      <c r="F77" s="1052"/>
      <c r="G77" s="7"/>
      <c r="H77" s="1473"/>
      <c r="I77" s="1518" t="s">
        <v>75</v>
      </c>
      <c r="J77" s="1583" t="s">
        <v>58</v>
      </c>
      <c r="K77" s="1080">
        <v>89.4</v>
      </c>
      <c r="L77" s="20">
        <v>86</v>
      </c>
      <c r="M77" s="1080">
        <v>88.6</v>
      </c>
      <c r="N77" s="2429"/>
      <c r="O77" s="993"/>
    </row>
    <row r="78" spans="1:15">
      <c r="A78" s="1518">
        <v>1996</v>
      </c>
      <c r="B78" s="1583" t="s">
        <v>59</v>
      </c>
      <c r="C78" s="2437">
        <v>114.18</v>
      </c>
      <c r="D78" s="1974">
        <v>99.77</v>
      </c>
      <c r="E78" s="1972">
        <v>67.61</v>
      </c>
      <c r="F78" s="1052"/>
      <c r="G78" s="7"/>
      <c r="H78" s="1473"/>
      <c r="I78" s="1518">
        <v>1996</v>
      </c>
      <c r="J78" s="1583" t="s">
        <v>59</v>
      </c>
      <c r="K78" s="1081">
        <v>90.3</v>
      </c>
      <c r="L78" s="14">
        <v>87</v>
      </c>
      <c r="M78" s="1081">
        <v>89.8</v>
      </c>
      <c r="N78" s="2429"/>
      <c r="O78" s="993"/>
    </row>
    <row r="79" spans="1:15">
      <c r="A79" s="1518"/>
      <c r="B79" s="1583" t="s">
        <v>60</v>
      </c>
      <c r="C79" s="2437">
        <v>110.53</v>
      </c>
      <c r="D79" s="1974">
        <v>99.88</v>
      </c>
      <c r="E79" s="1972">
        <v>67.39</v>
      </c>
      <c r="F79" s="1052"/>
      <c r="G79" s="7"/>
      <c r="H79" s="1473"/>
      <c r="I79" s="1518"/>
      <c r="J79" s="1583" t="s">
        <v>60</v>
      </c>
      <c r="K79" s="1081">
        <v>90.4</v>
      </c>
      <c r="L79" s="14">
        <v>86.9</v>
      </c>
      <c r="M79" s="1081">
        <v>89.8</v>
      </c>
      <c r="N79" s="2429"/>
      <c r="O79" s="993"/>
    </row>
    <row r="80" spans="1:15">
      <c r="A80" s="1518"/>
      <c r="B80" s="1583" t="s">
        <v>61</v>
      </c>
      <c r="C80" s="2437">
        <v>111.03</v>
      </c>
      <c r="D80" s="1974">
        <v>98.9</v>
      </c>
      <c r="E80" s="1972">
        <v>69.3</v>
      </c>
      <c r="F80" s="1052"/>
      <c r="G80" s="7"/>
      <c r="H80" s="1473"/>
      <c r="I80" s="1518"/>
      <c r="J80" s="1583" t="s">
        <v>61</v>
      </c>
      <c r="K80" s="1081">
        <v>91.5</v>
      </c>
      <c r="L80" s="14">
        <v>87.6</v>
      </c>
      <c r="M80" s="1081">
        <v>90</v>
      </c>
      <c r="N80" s="2429"/>
      <c r="O80" s="993"/>
    </row>
    <row r="81" spans="1:15">
      <c r="A81" s="1518"/>
      <c r="B81" s="1583" t="s">
        <v>62</v>
      </c>
      <c r="C81" s="2438">
        <v>116</v>
      </c>
      <c r="D81" s="1971">
        <v>100.57</v>
      </c>
      <c r="E81" s="1551">
        <v>70.790000000000006</v>
      </c>
      <c r="F81" s="1055"/>
      <c r="G81" s="7"/>
      <c r="H81" s="1473"/>
      <c r="I81" s="1518"/>
      <c r="J81" s="1583" t="s">
        <v>62</v>
      </c>
      <c r="K81" s="1081">
        <v>92.2</v>
      </c>
      <c r="L81" s="14">
        <v>88.3</v>
      </c>
      <c r="M81" s="1081">
        <v>90.5</v>
      </c>
      <c r="N81" s="2429"/>
      <c r="O81" s="993"/>
    </row>
    <row r="82" spans="1:15">
      <c r="A82" s="1518"/>
      <c r="B82" s="1583" t="s">
        <v>63</v>
      </c>
      <c r="C82" s="2438">
        <v>114.83</v>
      </c>
      <c r="D82" s="1971">
        <v>100.46</v>
      </c>
      <c r="E82" s="1551">
        <v>70.81</v>
      </c>
      <c r="F82" s="1055"/>
      <c r="G82" s="7"/>
      <c r="H82" s="1473"/>
      <c r="I82" s="1518"/>
      <c r="J82" s="1583" t="s">
        <v>63</v>
      </c>
      <c r="K82" s="1081">
        <v>91.9</v>
      </c>
      <c r="L82" s="14">
        <v>88.1</v>
      </c>
      <c r="M82" s="1081">
        <v>90.2</v>
      </c>
      <c r="N82" s="2429"/>
      <c r="O82" s="993"/>
    </row>
    <row r="83" spans="1:15">
      <c r="A83" s="1518"/>
      <c r="B83" s="1583" t="s">
        <v>64</v>
      </c>
      <c r="C83" s="2438">
        <v>120.27</v>
      </c>
      <c r="D83" s="1971">
        <v>102.51</v>
      </c>
      <c r="E83" s="1551">
        <v>73.67</v>
      </c>
      <c r="F83" s="1055"/>
      <c r="G83" s="7"/>
      <c r="H83" s="1473"/>
      <c r="I83" s="1518"/>
      <c r="J83" s="1583" t="s">
        <v>64</v>
      </c>
      <c r="K83" s="1081">
        <v>93.1</v>
      </c>
      <c r="L83" s="14">
        <v>89.1</v>
      </c>
      <c r="M83" s="1081">
        <v>91.1</v>
      </c>
      <c r="N83" s="2429"/>
      <c r="O83" s="993"/>
    </row>
    <row r="84" spans="1:15">
      <c r="A84" s="1518"/>
      <c r="B84" s="1583" t="s">
        <v>65</v>
      </c>
      <c r="C84" s="2438">
        <v>113.79</v>
      </c>
      <c r="D84" s="1971">
        <v>100.95</v>
      </c>
      <c r="E84" s="1551">
        <v>74.680000000000007</v>
      </c>
      <c r="F84" s="1055"/>
      <c r="G84" s="7"/>
      <c r="H84" s="1473"/>
      <c r="I84" s="1518"/>
      <c r="J84" s="1583" t="s">
        <v>65</v>
      </c>
      <c r="K84" s="1081">
        <v>93.5</v>
      </c>
      <c r="L84" s="14">
        <v>89</v>
      </c>
      <c r="M84" s="1081">
        <v>91.4</v>
      </c>
      <c r="N84" s="2429"/>
      <c r="O84" s="993"/>
    </row>
    <row r="85" spans="1:15">
      <c r="A85" s="1518"/>
      <c r="B85" s="1583" t="s">
        <v>66</v>
      </c>
      <c r="C85" s="2438">
        <v>116.57</v>
      </c>
      <c r="D85" s="1971">
        <v>102.91</v>
      </c>
      <c r="E85" s="1551">
        <v>73.790000000000006</v>
      </c>
      <c r="F85" s="1055"/>
      <c r="G85" s="7"/>
      <c r="H85" s="1473"/>
      <c r="I85" s="1518"/>
      <c r="J85" s="1583" t="s">
        <v>66</v>
      </c>
      <c r="K85" s="1081">
        <v>93.5</v>
      </c>
      <c r="L85" s="14">
        <v>89.7</v>
      </c>
      <c r="M85" s="1081">
        <v>91.2</v>
      </c>
      <c r="N85" s="2429"/>
      <c r="O85" s="993"/>
    </row>
    <row r="86" spans="1:15">
      <c r="A86" s="1518"/>
      <c r="B86" s="1583" t="s">
        <v>67</v>
      </c>
      <c r="C86" s="2438">
        <v>119.44</v>
      </c>
      <c r="D86" s="1971">
        <v>106.76</v>
      </c>
      <c r="E86" s="1551">
        <v>76.53</v>
      </c>
      <c r="F86" s="1055"/>
      <c r="G86" s="7"/>
      <c r="H86" s="1473"/>
      <c r="I86" s="1518"/>
      <c r="J86" s="1583" t="s">
        <v>67</v>
      </c>
      <c r="K86" s="1081">
        <v>95.5</v>
      </c>
      <c r="L86" s="14">
        <v>90.8</v>
      </c>
      <c r="M86" s="1081">
        <v>92.3</v>
      </c>
      <c r="N86" s="2429"/>
      <c r="O86" s="993"/>
    </row>
    <row r="87" spans="1:15">
      <c r="A87" s="1518"/>
      <c r="B87" s="1583" t="s">
        <v>68</v>
      </c>
      <c r="C87" s="2438">
        <v>121.42</v>
      </c>
      <c r="D87" s="1971">
        <v>107.58</v>
      </c>
      <c r="E87" s="1551">
        <v>75.319999999999993</v>
      </c>
      <c r="F87" s="1055"/>
      <c r="G87" s="7"/>
      <c r="H87" s="1473"/>
      <c r="I87" s="1518"/>
      <c r="J87" s="1583" t="s">
        <v>68</v>
      </c>
      <c r="K87" s="1081">
        <v>95.1</v>
      </c>
      <c r="L87" s="14">
        <v>91.8</v>
      </c>
      <c r="M87" s="1081">
        <v>93</v>
      </c>
      <c r="N87" s="2429"/>
      <c r="O87" s="993"/>
    </row>
    <row r="88" spans="1:15">
      <c r="A88" s="1518"/>
      <c r="B88" s="1583" t="s">
        <v>69</v>
      </c>
      <c r="C88" s="2438">
        <v>117.6</v>
      </c>
      <c r="D88" s="1971">
        <v>108.15</v>
      </c>
      <c r="E88" s="1551">
        <v>76.400000000000006</v>
      </c>
      <c r="F88" s="1055"/>
      <c r="G88" s="7"/>
      <c r="H88" s="1473"/>
      <c r="I88" s="1518"/>
      <c r="J88" s="1583" t="s">
        <v>69</v>
      </c>
      <c r="K88" s="1082">
        <v>94</v>
      </c>
      <c r="L88" s="17">
        <v>92</v>
      </c>
      <c r="M88" s="1082">
        <v>92.5</v>
      </c>
      <c r="N88" s="2429"/>
      <c r="O88" s="993"/>
    </row>
    <row r="89" spans="1:15">
      <c r="A89" s="1581" t="s">
        <v>76</v>
      </c>
      <c r="B89" s="1582" t="s">
        <v>58</v>
      </c>
      <c r="C89" s="2440">
        <v>118.81</v>
      </c>
      <c r="D89" s="1978">
        <v>110.21</v>
      </c>
      <c r="E89" s="1979">
        <v>77.91</v>
      </c>
      <c r="F89" s="1057"/>
      <c r="G89" s="9"/>
      <c r="H89" s="1473"/>
      <c r="I89" s="1581" t="s">
        <v>76</v>
      </c>
      <c r="J89" s="1582" t="s">
        <v>58</v>
      </c>
      <c r="K89" s="1081">
        <v>94.3</v>
      </c>
      <c r="L89" s="14">
        <v>93.6</v>
      </c>
      <c r="M89" s="1081">
        <v>93.6</v>
      </c>
      <c r="N89" s="2432"/>
      <c r="O89" s="995"/>
    </row>
    <row r="90" spans="1:15">
      <c r="A90" s="1518">
        <v>1997</v>
      </c>
      <c r="B90" s="1583" t="s">
        <v>59</v>
      </c>
      <c r="C90" s="2438">
        <v>119.46</v>
      </c>
      <c r="D90" s="1971">
        <v>109.01</v>
      </c>
      <c r="E90" s="1551">
        <v>76.88</v>
      </c>
      <c r="F90" s="1055"/>
      <c r="G90" s="7"/>
      <c r="H90" s="1473"/>
      <c r="I90" s="1518">
        <v>1997</v>
      </c>
      <c r="J90" s="1583" t="s">
        <v>59</v>
      </c>
      <c r="K90" s="1081">
        <v>94.2</v>
      </c>
      <c r="L90" s="14">
        <v>93.6</v>
      </c>
      <c r="M90" s="1081">
        <v>93.7</v>
      </c>
      <c r="N90" s="2429"/>
      <c r="O90" s="993"/>
    </row>
    <row r="91" spans="1:15">
      <c r="A91" s="1518"/>
      <c r="B91" s="1583" t="s">
        <v>60</v>
      </c>
      <c r="C91" s="2438">
        <v>121.41</v>
      </c>
      <c r="D91" s="1971">
        <v>106.94</v>
      </c>
      <c r="E91" s="1551">
        <v>76.63</v>
      </c>
      <c r="F91" s="1055"/>
      <c r="G91" s="7"/>
      <c r="H91" s="1473"/>
      <c r="I91" s="1518"/>
      <c r="J91" s="1583" t="s">
        <v>60</v>
      </c>
      <c r="K91" s="1081">
        <v>92.7</v>
      </c>
      <c r="L91" s="14">
        <v>94.7</v>
      </c>
      <c r="M91" s="1081">
        <v>94.8</v>
      </c>
      <c r="N91" s="2429"/>
      <c r="O91" s="993"/>
    </row>
    <row r="92" spans="1:15">
      <c r="A92" s="1518"/>
      <c r="B92" s="1583" t="s">
        <v>61</v>
      </c>
      <c r="C92" s="2438">
        <v>113.22</v>
      </c>
      <c r="D92" s="1971">
        <v>108.05</v>
      </c>
      <c r="E92" s="1551">
        <v>78.319999999999993</v>
      </c>
      <c r="F92" s="1058"/>
      <c r="G92" s="10" t="s">
        <v>614</v>
      </c>
      <c r="H92" s="1473"/>
      <c r="I92" s="1518"/>
      <c r="J92" s="1583" t="s">
        <v>61</v>
      </c>
      <c r="K92" s="1081">
        <v>92</v>
      </c>
      <c r="L92" s="14">
        <v>92.9</v>
      </c>
      <c r="M92" s="1081">
        <v>95.5</v>
      </c>
      <c r="N92" s="2429"/>
      <c r="O92" s="993"/>
    </row>
    <row r="93" spans="1:15">
      <c r="A93" s="1518"/>
      <c r="B93" s="1583" t="s">
        <v>62</v>
      </c>
      <c r="C93" s="2438">
        <v>114.25</v>
      </c>
      <c r="D93" s="1971">
        <v>110.98</v>
      </c>
      <c r="E93" s="1551">
        <v>79.67</v>
      </c>
      <c r="F93" s="1055"/>
      <c r="G93" s="7"/>
      <c r="H93" s="1473"/>
      <c r="I93" s="1518"/>
      <c r="J93" s="1583" t="s">
        <v>62</v>
      </c>
      <c r="K93" s="1081">
        <v>93.4</v>
      </c>
      <c r="L93" s="14">
        <v>94.5</v>
      </c>
      <c r="M93" s="1081">
        <v>96.2</v>
      </c>
      <c r="N93" s="2429"/>
      <c r="O93" s="993" t="s">
        <v>614</v>
      </c>
    </row>
    <row r="94" spans="1:15">
      <c r="A94" s="1518"/>
      <c r="B94" s="1583" t="s">
        <v>63</v>
      </c>
      <c r="C94" s="2438">
        <v>112.61</v>
      </c>
      <c r="D94" s="1971">
        <v>108.53</v>
      </c>
      <c r="E94" s="1551">
        <v>81.37</v>
      </c>
      <c r="F94" s="1055"/>
      <c r="G94" s="7"/>
      <c r="H94" s="1473"/>
      <c r="I94" s="1518"/>
      <c r="J94" s="1583" t="s">
        <v>63</v>
      </c>
      <c r="K94" s="1081">
        <v>92.3</v>
      </c>
      <c r="L94" s="14">
        <v>94.3</v>
      </c>
      <c r="M94" s="1081">
        <v>96.7</v>
      </c>
      <c r="N94" s="2429"/>
      <c r="O94" s="993"/>
    </row>
    <row r="95" spans="1:15">
      <c r="A95" s="1518"/>
      <c r="B95" s="1583" t="s">
        <v>64</v>
      </c>
      <c r="C95" s="2438">
        <v>108.79</v>
      </c>
      <c r="D95" s="1971">
        <v>108.38</v>
      </c>
      <c r="E95" s="1551">
        <v>83.24</v>
      </c>
      <c r="F95" s="1055"/>
      <c r="G95" s="7"/>
      <c r="H95" s="1473"/>
      <c r="I95" s="1518"/>
      <c r="J95" s="1583" t="s">
        <v>64</v>
      </c>
      <c r="K95" s="1081">
        <v>92.1</v>
      </c>
      <c r="L95" s="14">
        <v>94.1</v>
      </c>
      <c r="M95" s="1081">
        <v>96.9</v>
      </c>
      <c r="N95" s="2429"/>
      <c r="O95" s="993"/>
    </row>
    <row r="96" spans="1:15">
      <c r="A96" s="1518"/>
      <c r="B96" s="1583" t="s">
        <v>65</v>
      </c>
      <c r="C96" s="2438">
        <v>107.69</v>
      </c>
      <c r="D96" s="1971">
        <v>109.12</v>
      </c>
      <c r="E96" s="1551">
        <v>83.45</v>
      </c>
      <c r="F96" s="1055"/>
      <c r="G96" s="7"/>
      <c r="H96" s="1473"/>
      <c r="I96" s="1518"/>
      <c r="J96" s="1583" t="s">
        <v>65</v>
      </c>
      <c r="K96" s="1081">
        <v>91.6</v>
      </c>
      <c r="L96" s="14">
        <v>93.9</v>
      </c>
      <c r="M96" s="1081">
        <v>97</v>
      </c>
      <c r="N96" s="2429"/>
      <c r="O96" s="993"/>
    </row>
    <row r="97" spans="1:15">
      <c r="A97" s="1518"/>
      <c r="B97" s="1583" t="s">
        <v>66</v>
      </c>
      <c r="C97" s="2438">
        <v>111.09</v>
      </c>
      <c r="D97" s="1971">
        <v>110.97</v>
      </c>
      <c r="E97" s="1551">
        <v>85.31</v>
      </c>
      <c r="F97" s="1055"/>
      <c r="G97" s="7"/>
      <c r="H97" s="1473"/>
      <c r="I97" s="1518"/>
      <c r="J97" s="1583" t="s">
        <v>66</v>
      </c>
      <c r="K97" s="1081">
        <v>90.9</v>
      </c>
      <c r="L97" s="14">
        <v>93</v>
      </c>
      <c r="M97" s="1081">
        <v>97.6</v>
      </c>
      <c r="N97" s="2429"/>
      <c r="O97" s="993"/>
    </row>
    <row r="98" spans="1:15">
      <c r="A98" s="1518"/>
      <c r="B98" s="1583" t="s">
        <v>67</v>
      </c>
      <c r="C98" s="2438">
        <v>105.78</v>
      </c>
      <c r="D98" s="1971">
        <v>105.68</v>
      </c>
      <c r="E98" s="1551">
        <v>85.37</v>
      </c>
      <c r="F98" s="1055"/>
      <c r="G98" s="7"/>
      <c r="H98" s="1473"/>
      <c r="I98" s="1518"/>
      <c r="J98" s="1583" t="s">
        <v>67</v>
      </c>
      <c r="K98" s="1081">
        <v>89.4</v>
      </c>
      <c r="L98" s="14">
        <v>92.9</v>
      </c>
      <c r="M98" s="1081">
        <v>97.4</v>
      </c>
      <c r="N98" s="2429"/>
      <c r="O98" s="993"/>
    </row>
    <row r="99" spans="1:15">
      <c r="A99" s="1518"/>
      <c r="B99" s="1583" t="s">
        <v>68</v>
      </c>
      <c r="C99" s="2438">
        <v>102.41</v>
      </c>
      <c r="D99" s="1971">
        <v>105.39</v>
      </c>
      <c r="E99" s="1551">
        <v>85.15</v>
      </c>
      <c r="F99" s="1055"/>
      <c r="G99" s="7"/>
      <c r="H99" s="1473"/>
      <c r="I99" s="1518"/>
      <c r="J99" s="1583" t="s">
        <v>68</v>
      </c>
      <c r="K99" s="1081">
        <v>86.9</v>
      </c>
      <c r="L99" s="14">
        <v>90.9</v>
      </c>
      <c r="M99" s="1081">
        <v>97.1</v>
      </c>
      <c r="N99" s="2429"/>
      <c r="O99" s="993"/>
    </row>
    <row r="100" spans="1:15">
      <c r="A100" s="1521"/>
      <c r="B100" s="1956" t="s">
        <v>69</v>
      </c>
      <c r="C100" s="2441">
        <v>100.74</v>
      </c>
      <c r="D100" s="1969">
        <v>103.74</v>
      </c>
      <c r="E100" s="1980">
        <v>83.84</v>
      </c>
      <c r="F100" s="1059"/>
      <c r="G100" s="8"/>
      <c r="H100" s="1473"/>
      <c r="I100" s="1521"/>
      <c r="J100" s="1956" t="s">
        <v>69</v>
      </c>
      <c r="K100" s="1081">
        <v>85.7</v>
      </c>
      <c r="L100" s="14">
        <v>90.7</v>
      </c>
      <c r="M100" s="1081">
        <v>97.1</v>
      </c>
      <c r="N100" s="2434"/>
      <c r="O100" s="994"/>
    </row>
    <row r="101" spans="1:15">
      <c r="A101" s="1518" t="s">
        <v>77</v>
      </c>
      <c r="B101" s="1583" t="s">
        <v>58</v>
      </c>
      <c r="C101" s="2438">
        <v>98.36</v>
      </c>
      <c r="D101" s="1971">
        <v>104.28</v>
      </c>
      <c r="E101" s="1551">
        <v>85.26</v>
      </c>
      <c r="F101" s="1055"/>
      <c r="G101" s="7"/>
      <c r="H101" s="1473"/>
      <c r="I101" s="1581" t="s">
        <v>77</v>
      </c>
      <c r="J101" s="1582" t="s">
        <v>58</v>
      </c>
      <c r="K101" s="1080">
        <v>85.3</v>
      </c>
      <c r="L101" s="20">
        <v>90.2</v>
      </c>
      <c r="M101" s="1080">
        <v>96.3</v>
      </c>
      <c r="N101" s="2432"/>
      <c r="O101" s="995"/>
    </row>
    <row r="102" spans="1:15">
      <c r="A102" s="1518">
        <v>1998</v>
      </c>
      <c r="B102" s="1583" t="s">
        <v>59</v>
      </c>
      <c r="C102" s="2438">
        <v>94.43</v>
      </c>
      <c r="D102" s="1971">
        <v>101.25</v>
      </c>
      <c r="E102" s="1551">
        <v>86.1</v>
      </c>
      <c r="F102" s="1055"/>
      <c r="G102" s="7"/>
      <c r="H102" s="1473"/>
      <c r="I102" s="1518">
        <v>1998</v>
      </c>
      <c r="J102" s="1583" t="s">
        <v>59</v>
      </c>
      <c r="K102" s="1081">
        <v>84.7</v>
      </c>
      <c r="L102" s="14">
        <v>88.5</v>
      </c>
      <c r="M102" s="1081">
        <v>95.2</v>
      </c>
      <c r="N102" s="2429"/>
      <c r="O102" s="993"/>
    </row>
    <row r="103" spans="1:15">
      <c r="A103" s="1518"/>
      <c r="B103" s="1583" t="s">
        <v>60</v>
      </c>
      <c r="C103" s="2438">
        <v>96.9</v>
      </c>
      <c r="D103" s="1971">
        <v>98.52</v>
      </c>
      <c r="E103" s="1551">
        <v>86.68</v>
      </c>
      <c r="F103" s="1055"/>
      <c r="G103" s="7"/>
      <c r="H103" s="1473"/>
      <c r="I103" s="1518"/>
      <c r="J103" s="1583" t="s">
        <v>60</v>
      </c>
      <c r="K103" s="1081">
        <v>83.4</v>
      </c>
      <c r="L103" s="14">
        <v>86.1</v>
      </c>
      <c r="M103" s="1081">
        <v>93.9</v>
      </c>
      <c r="N103" s="2429"/>
      <c r="O103" s="993"/>
    </row>
    <row r="104" spans="1:15">
      <c r="A104" s="1518"/>
      <c r="B104" s="1583" t="s">
        <v>61</v>
      </c>
      <c r="C104" s="2438">
        <v>90.86</v>
      </c>
      <c r="D104" s="1971">
        <v>100.73</v>
      </c>
      <c r="E104" s="1551">
        <v>87.41</v>
      </c>
      <c r="F104" s="1055"/>
      <c r="G104" s="7"/>
      <c r="H104" s="1473"/>
      <c r="I104" s="1518"/>
      <c r="J104" s="1583" t="s">
        <v>61</v>
      </c>
      <c r="K104" s="1081">
        <v>82.2</v>
      </c>
      <c r="L104" s="14">
        <v>86.6</v>
      </c>
      <c r="M104" s="1081">
        <v>93.2</v>
      </c>
      <c r="N104" s="2429"/>
      <c r="O104" s="993"/>
    </row>
    <row r="105" spans="1:15">
      <c r="A105" s="1518"/>
      <c r="B105" s="1583" t="s">
        <v>62</v>
      </c>
      <c r="C105" s="2438">
        <v>91.2</v>
      </c>
      <c r="D105" s="1971">
        <v>98.59</v>
      </c>
      <c r="E105" s="1551">
        <v>85.52</v>
      </c>
      <c r="F105" s="1055"/>
      <c r="G105" s="7"/>
      <c r="H105" s="1473"/>
      <c r="I105" s="1518"/>
      <c r="J105" s="1583" t="s">
        <v>62</v>
      </c>
      <c r="K105" s="1081">
        <v>82.8</v>
      </c>
      <c r="L105" s="14">
        <v>85.7</v>
      </c>
      <c r="M105" s="1081">
        <v>92.6</v>
      </c>
      <c r="N105" s="2429"/>
      <c r="O105" s="993"/>
    </row>
    <row r="106" spans="1:15">
      <c r="A106" s="1518"/>
      <c r="B106" s="1583" t="s">
        <v>63</v>
      </c>
      <c r="C106" s="2438">
        <v>92.58</v>
      </c>
      <c r="D106" s="1971">
        <v>97.84</v>
      </c>
      <c r="E106" s="1551">
        <v>84.68</v>
      </c>
      <c r="F106" s="1055"/>
      <c r="G106" s="7"/>
      <c r="H106" s="1473"/>
      <c r="I106" s="1518"/>
      <c r="J106" s="1583" t="s">
        <v>63</v>
      </c>
      <c r="K106" s="1081">
        <v>81.599999999999994</v>
      </c>
      <c r="L106" s="14">
        <v>85.1</v>
      </c>
      <c r="M106" s="1081">
        <v>92.4</v>
      </c>
      <c r="N106" s="2429"/>
      <c r="O106" s="993"/>
    </row>
    <row r="107" spans="1:15">
      <c r="A107" s="1518"/>
      <c r="B107" s="1583" t="s">
        <v>64</v>
      </c>
      <c r="C107" s="2438">
        <v>90.28</v>
      </c>
      <c r="D107" s="1971">
        <v>94.32</v>
      </c>
      <c r="E107" s="1551">
        <v>83.51</v>
      </c>
      <c r="F107" s="1055"/>
      <c r="G107" s="7"/>
      <c r="H107" s="1473"/>
      <c r="I107" s="1518"/>
      <c r="J107" s="1583" t="s">
        <v>64</v>
      </c>
      <c r="K107" s="1081">
        <v>81.400000000000006</v>
      </c>
      <c r="L107" s="14">
        <v>85.4</v>
      </c>
      <c r="M107" s="1081">
        <v>91.9</v>
      </c>
      <c r="N107" s="2429"/>
      <c r="O107" s="993"/>
    </row>
    <row r="108" spans="1:15">
      <c r="A108" s="1518"/>
      <c r="B108" s="1583" t="s">
        <v>65</v>
      </c>
      <c r="C108" s="2438">
        <v>88.93</v>
      </c>
      <c r="D108" s="1971">
        <v>94.2</v>
      </c>
      <c r="E108" s="1551">
        <v>84.01</v>
      </c>
      <c r="F108" s="1055"/>
      <c r="G108" s="7"/>
      <c r="H108" s="1473"/>
      <c r="I108" s="1518"/>
      <c r="J108" s="1583" t="s">
        <v>65</v>
      </c>
      <c r="K108" s="1081">
        <v>81.400000000000006</v>
      </c>
      <c r="L108" s="14">
        <v>84.2</v>
      </c>
      <c r="M108" s="1081">
        <v>91.4</v>
      </c>
      <c r="N108" s="2429"/>
      <c r="O108" s="993"/>
    </row>
    <row r="109" spans="1:15">
      <c r="A109" s="1518"/>
      <c r="B109" s="1583" t="s">
        <v>66</v>
      </c>
      <c r="C109" s="2438">
        <v>90.17</v>
      </c>
      <c r="D109" s="1971">
        <v>93.11</v>
      </c>
      <c r="E109" s="1551">
        <v>84.25</v>
      </c>
      <c r="F109" s="1055"/>
      <c r="G109" s="7"/>
      <c r="H109" s="1473"/>
      <c r="I109" s="1518"/>
      <c r="J109" s="1583" t="s">
        <v>66</v>
      </c>
      <c r="K109" s="1081">
        <v>81.3</v>
      </c>
      <c r="L109" s="14">
        <v>85</v>
      </c>
      <c r="M109" s="1081">
        <v>91</v>
      </c>
      <c r="N109" s="2429"/>
      <c r="O109" s="993"/>
    </row>
    <row r="110" spans="1:15">
      <c r="A110" s="1518"/>
      <c r="B110" s="1583" t="s">
        <v>67</v>
      </c>
      <c r="C110" s="2438">
        <v>87.89</v>
      </c>
      <c r="D110" s="1971">
        <v>93.29</v>
      </c>
      <c r="E110" s="1551">
        <v>83.87</v>
      </c>
      <c r="F110" s="1055"/>
      <c r="G110" s="7"/>
      <c r="H110" s="1473"/>
      <c r="I110" s="1518"/>
      <c r="J110" s="1583" t="s">
        <v>67</v>
      </c>
      <c r="K110" s="1081">
        <v>79.8</v>
      </c>
      <c r="L110" s="14">
        <v>84.3</v>
      </c>
      <c r="M110" s="1081">
        <v>90.6</v>
      </c>
      <c r="N110" s="2429"/>
      <c r="O110" s="993"/>
    </row>
    <row r="111" spans="1:15">
      <c r="A111" s="1518"/>
      <c r="B111" s="1583" t="s">
        <v>68</v>
      </c>
      <c r="C111" s="2438">
        <v>86.24</v>
      </c>
      <c r="D111" s="1971">
        <v>90.96</v>
      </c>
      <c r="E111" s="1551">
        <v>82.87</v>
      </c>
      <c r="F111" s="1055"/>
      <c r="G111" s="7"/>
      <c r="H111" s="1473"/>
      <c r="I111" s="1518"/>
      <c r="J111" s="1583" t="s">
        <v>68</v>
      </c>
      <c r="K111" s="1081">
        <v>81.400000000000006</v>
      </c>
      <c r="L111" s="14">
        <v>84.3</v>
      </c>
      <c r="M111" s="1081">
        <v>90</v>
      </c>
      <c r="N111" s="2429"/>
      <c r="O111" s="993"/>
    </row>
    <row r="112" spans="1:15">
      <c r="A112" s="1518"/>
      <c r="B112" s="1583" t="s">
        <v>69</v>
      </c>
      <c r="C112" s="2438">
        <v>88.36</v>
      </c>
      <c r="D112" s="1971">
        <v>90.49</v>
      </c>
      <c r="E112" s="1551">
        <v>80.91</v>
      </c>
      <c r="F112" s="1055"/>
      <c r="G112" s="7"/>
      <c r="H112" s="1473"/>
      <c r="I112" s="1521"/>
      <c r="J112" s="1956" t="s">
        <v>69</v>
      </c>
      <c r="K112" s="1082">
        <v>81.099999999999994</v>
      </c>
      <c r="L112" s="17">
        <v>83.9</v>
      </c>
      <c r="M112" s="1082">
        <v>89.4</v>
      </c>
      <c r="N112" s="2434"/>
      <c r="O112" s="994"/>
    </row>
    <row r="113" spans="1:15">
      <c r="A113" s="1581" t="s">
        <v>78</v>
      </c>
      <c r="B113" s="1582" t="s">
        <v>58</v>
      </c>
      <c r="C113" s="2440">
        <v>89.36</v>
      </c>
      <c r="D113" s="1978">
        <v>93.05</v>
      </c>
      <c r="E113" s="1979">
        <v>80.23</v>
      </c>
      <c r="F113" s="1057"/>
      <c r="G113" s="9"/>
      <c r="H113" s="1473"/>
      <c r="I113" s="1518" t="s">
        <v>78</v>
      </c>
      <c r="J113" s="1583" t="s">
        <v>58</v>
      </c>
      <c r="K113" s="1081">
        <v>81.099999999999994</v>
      </c>
      <c r="L113" s="14">
        <v>84.7</v>
      </c>
      <c r="M113" s="1081">
        <v>89.5</v>
      </c>
      <c r="N113" s="2429"/>
      <c r="O113" s="993" t="s">
        <v>615</v>
      </c>
    </row>
    <row r="114" spans="1:15">
      <c r="A114" s="1518">
        <v>1999</v>
      </c>
      <c r="B114" s="1583" t="s">
        <v>59</v>
      </c>
      <c r="C114" s="2438">
        <v>88.79</v>
      </c>
      <c r="D114" s="1971">
        <v>90.43</v>
      </c>
      <c r="E114" s="1551">
        <v>80.36</v>
      </c>
      <c r="F114" s="1055"/>
      <c r="G114" s="7"/>
      <c r="H114" s="1473"/>
      <c r="I114" s="1518">
        <v>1999</v>
      </c>
      <c r="J114" s="1583" t="s">
        <v>59</v>
      </c>
      <c r="K114" s="1081">
        <v>81.900000000000006</v>
      </c>
      <c r="L114" s="14">
        <v>84.4</v>
      </c>
      <c r="M114" s="1081">
        <v>88.7</v>
      </c>
      <c r="N114" s="2429"/>
      <c r="O114" s="993"/>
    </row>
    <row r="115" spans="1:15">
      <c r="A115" s="1518"/>
      <c r="B115" s="1583" t="s">
        <v>60</v>
      </c>
      <c r="C115" s="2438">
        <v>91.37</v>
      </c>
      <c r="D115" s="1971">
        <v>92.44</v>
      </c>
      <c r="E115" s="1551">
        <v>81.239999999999995</v>
      </c>
      <c r="F115" s="1055"/>
      <c r="G115" s="7"/>
      <c r="H115" s="1473"/>
      <c r="I115" s="1518"/>
      <c r="J115" s="1583" t="s">
        <v>60</v>
      </c>
      <c r="K115" s="1081">
        <v>84.1</v>
      </c>
      <c r="L115" s="14">
        <v>85.7</v>
      </c>
      <c r="M115" s="1081">
        <v>88.3</v>
      </c>
      <c r="N115" s="2429"/>
      <c r="O115" s="993"/>
    </row>
    <row r="116" spans="1:15">
      <c r="A116" s="1518"/>
      <c r="B116" s="1583" t="s">
        <v>61</v>
      </c>
      <c r="C116" s="2438">
        <v>91.62</v>
      </c>
      <c r="D116" s="1971">
        <v>90.22</v>
      </c>
      <c r="E116" s="1551">
        <v>82.86</v>
      </c>
      <c r="F116" s="1055"/>
      <c r="G116" s="7"/>
      <c r="H116" s="1473"/>
      <c r="I116" s="1518"/>
      <c r="J116" s="1583" t="s">
        <v>61</v>
      </c>
      <c r="K116" s="1081">
        <v>85.7</v>
      </c>
      <c r="L116" s="14">
        <v>85.2</v>
      </c>
      <c r="M116" s="1081">
        <v>88</v>
      </c>
      <c r="N116" s="2429"/>
      <c r="O116" s="993"/>
    </row>
    <row r="117" spans="1:15">
      <c r="A117" s="1518"/>
      <c r="B117" s="1583" t="s">
        <v>62</v>
      </c>
      <c r="C117" s="2438">
        <v>89.19</v>
      </c>
      <c r="D117" s="1971">
        <v>90.42</v>
      </c>
      <c r="E117" s="1551">
        <v>85.03</v>
      </c>
      <c r="F117" s="1058"/>
      <c r="G117" s="10" t="s">
        <v>615</v>
      </c>
      <c r="H117" s="1473"/>
      <c r="I117" s="1518"/>
      <c r="J117" s="1583" t="s">
        <v>62</v>
      </c>
      <c r="K117" s="1081">
        <v>85.3</v>
      </c>
      <c r="L117" s="14">
        <v>85.6</v>
      </c>
      <c r="M117" s="1081">
        <v>87.8</v>
      </c>
      <c r="N117" s="2429"/>
      <c r="O117" s="993"/>
    </row>
    <row r="118" spans="1:15">
      <c r="A118" s="1518"/>
      <c r="B118" s="1583" t="s">
        <v>63</v>
      </c>
      <c r="C118" s="2438">
        <v>92.81</v>
      </c>
      <c r="D118" s="1971">
        <v>91.2</v>
      </c>
      <c r="E118" s="1551">
        <v>82.93</v>
      </c>
      <c r="F118" s="1055"/>
      <c r="G118" s="7"/>
      <c r="H118" s="1473"/>
      <c r="I118" s="1518"/>
      <c r="J118" s="1583" t="s">
        <v>63</v>
      </c>
      <c r="K118" s="1081">
        <v>86.8</v>
      </c>
      <c r="L118" s="14">
        <v>85.8</v>
      </c>
      <c r="M118" s="1081">
        <v>87.4</v>
      </c>
      <c r="N118" s="2429"/>
      <c r="O118" s="993"/>
    </row>
    <row r="119" spans="1:15">
      <c r="A119" s="1518"/>
      <c r="B119" s="1583" t="s">
        <v>64</v>
      </c>
      <c r="C119" s="2438">
        <v>94.99</v>
      </c>
      <c r="D119" s="1971">
        <v>91.64</v>
      </c>
      <c r="E119" s="1551">
        <v>84.09</v>
      </c>
      <c r="F119" s="1055"/>
      <c r="G119" s="7"/>
      <c r="H119" s="1473"/>
      <c r="I119" s="1518"/>
      <c r="J119" s="1583" t="s">
        <v>64</v>
      </c>
      <c r="K119" s="1081">
        <v>87.9</v>
      </c>
      <c r="L119" s="14">
        <v>86.5</v>
      </c>
      <c r="M119" s="1081">
        <v>87.6</v>
      </c>
      <c r="N119" s="2429"/>
      <c r="O119" s="993"/>
    </row>
    <row r="120" spans="1:15">
      <c r="A120" s="1518"/>
      <c r="B120" s="1583" t="s">
        <v>65</v>
      </c>
      <c r="C120" s="2438">
        <v>95.72</v>
      </c>
      <c r="D120" s="1971">
        <v>92.44</v>
      </c>
      <c r="E120" s="1551">
        <v>84.8</v>
      </c>
      <c r="F120" s="1055"/>
      <c r="G120" s="7"/>
      <c r="H120" s="1473"/>
      <c r="I120" s="1518"/>
      <c r="J120" s="1583" t="s">
        <v>65</v>
      </c>
      <c r="K120" s="1081">
        <v>87.7</v>
      </c>
      <c r="L120" s="14">
        <v>87.7</v>
      </c>
      <c r="M120" s="1081">
        <v>87.7</v>
      </c>
      <c r="N120" s="2429"/>
      <c r="O120" s="993"/>
    </row>
    <row r="121" spans="1:15">
      <c r="A121" s="1518"/>
      <c r="B121" s="1583" t="s">
        <v>66</v>
      </c>
      <c r="C121" s="2438">
        <v>100.93</v>
      </c>
      <c r="D121" s="1971">
        <v>95.46</v>
      </c>
      <c r="E121" s="1551">
        <v>85.14</v>
      </c>
      <c r="F121" s="1055"/>
      <c r="G121" s="7"/>
      <c r="H121" s="1473"/>
      <c r="I121" s="1518"/>
      <c r="J121" s="1583" t="s">
        <v>66</v>
      </c>
      <c r="K121" s="1081">
        <v>88.6</v>
      </c>
      <c r="L121" s="14">
        <v>88.5</v>
      </c>
      <c r="M121" s="1081">
        <v>88.1</v>
      </c>
      <c r="N121" s="2429"/>
      <c r="O121" s="993"/>
    </row>
    <row r="122" spans="1:15">
      <c r="A122" s="1518"/>
      <c r="B122" s="1583" t="s">
        <v>67</v>
      </c>
      <c r="C122" s="2438">
        <v>98.7</v>
      </c>
      <c r="D122" s="1971">
        <v>92.06</v>
      </c>
      <c r="E122" s="1551">
        <v>84.02</v>
      </c>
      <c r="F122" s="1055"/>
      <c r="G122" s="7"/>
      <c r="H122" s="1473"/>
      <c r="I122" s="1518"/>
      <c r="J122" s="1583" t="s">
        <v>67</v>
      </c>
      <c r="K122" s="1081">
        <v>89.5</v>
      </c>
      <c r="L122" s="14">
        <v>88.6</v>
      </c>
      <c r="M122" s="1081">
        <v>87.6</v>
      </c>
      <c r="N122" s="2429"/>
      <c r="O122" s="993"/>
    </row>
    <row r="123" spans="1:15">
      <c r="A123" s="1518"/>
      <c r="B123" s="1583" t="s">
        <v>68</v>
      </c>
      <c r="C123" s="2438">
        <v>102.82</v>
      </c>
      <c r="D123" s="1971">
        <v>92.19</v>
      </c>
      <c r="E123" s="1551">
        <v>82.37</v>
      </c>
      <c r="F123" s="1055"/>
      <c r="G123" s="7"/>
      <c r="H123" s="1473"/>
      <c r="I123" s="1518"/>
      <c r="J123" s="1583" t="s">
        <v>68</v>
      </c>
      <c r="K123" s="1081">
        <v>89.6</v>
      </c>
      <c r="L123" s="14">
        <v>89.5</v>
      </c>
      <c r="M123" s="1081">
        <v>88.2</v>
      </c>
      <c r="N123" s="2429"/>
      <c r="O123" s="993"/>
    </row>
    <row r="124" spans="1:15">
      <c r="A124" s="1521"/>
      <c r="B124" s="1956" t="s">
        <v>69</v>
      </c>
      <c r="C124" s="2441">
        <v>100.23</v>
      </c>
      <c r="D124" s="1969">
        <v>92.65</v>
      </c>
      <c r="E124" s="1980">
        <v>84.96</v>
      </c>
      <c r="F124" s="1059"/>
      <c r="G124" s="8"/>
      <c r="H124" s="1473"/>
      <c r="I124" s="1518"/>
      <c r="J124" s="1583" t="s">
        <v>69</v>
      </c>
      <c r="K124" s="1081">
        <v>90.5</v>
      </c>
      <c r="L124" s="14">
        <v>89.5</v>
      </c>
      <c r="M124" s="1081">
        <v>88.2</v>
      </c>
      <c r="N124" s="2429"/>
      <c r="O124" s="993"/>
    </row>
    <row r="125" spans="1:15">
      <c r="A125" s="1518" t="s">
        <v>79</v>
      </c>
      <c r="B125" s="1583" t="s">
        <v>58</v>
      </c>
      <c r="C125" s="2438">
        <v>106.84</v>
      </c>
      <c r="D125" s="1971">
        <v>93.91</v>
      </c>
      <c r="E125" s="1551">
        <v>82.97</v>
      </c>
      <c r="F125" s="1055"/>
      <c r="G125" s="7"/>
      <c r="H125" s="1473"/>
      <c r="I125" s="1581" t="s">
        <v>79</v>
      </c>
      <c r="J125" s="1582" t="s">
        <v>58</v>
      </c>
      <c r="K125" s="1080">
        <v>92</v>
      </c>
      <c r="L125" s="20">
        <v>90.1</v>
      </c>
      <c r="M125" s="1080">
        <v>88.3</v>
      </c>
      <c r="N125" s="2432"/>
      <c r="O125" s="995"/>
    </row>
    <row r="126" spans="1:15">
      <c r="A126" s="1518">
        <v>2000</v>
      </c>
      <c r="B126" s="1583" t="s">
        <v>59</v>
      </c>
      <c r="C126" s="2438">
        <v>107.85</v>
      </c>
      <c r="D126" s="1971">
        <v>97.36</v>
      </c>
      <c r="E126" s="1551">
        <v>88.38</v>
      </c>
      <c r="F126" s="1055"/>
      <c r="G126" s="7"/>
      <c r="H126" s="1473"/>
      <c r="I126" s="1518">
        <v>2000</v>
      </c>
      <c r="J126" s="1583" t="s">
        <v>59</v>
      </c>
      <c r="K126" s="1081">
        <v>92.2</v>
      </c>
      <c r="L126" s="14">
        <v>91</v>
      </c>
      <c r="M126" s="1081">
        <v>88.6</v>
      </c>
      <c r="N126" s="2429"/>
      <c r="O126" s="993"/>
    </row>
    <row r="127" spans="1:15">
      <c r="A127" s="1518"/>
      <c r="B127" s="1583" t="s">
        <v>60</v>
      </c>
      <c r="C127" s="2438">
        <v>105.23</v>
      </c>
      <c r="D127" s="1971">
        <v>97.32</v>
      </c>
      <c r="E127" s="1551">
        <v>88.11</v>
      </c>
      <c r="F127" s="1055"/>
      <c r="G127" s="7"/>
      <c r="H127" s="1473"/>
      <c r="I127" s="1518"/>
      <c r="J127" s="1583" t="s">
        <v>60</v>
      </c>
      <c r="K127" s="1081">
        <v>91.4</v>
      </c>
      <c r="L127" s="14">
        <v>91.7</v>
      </c>
      <c r="M127" s="1081">
        <v>89.6</v>
      </c>
      <c r="N127" s="2429"/>
      <c r="O127" s="993"/>
    </row>
    <row r="128" spans="1:15">
      <c r="A128" s="1518"/>
      <c r="B128" s="1583" t="s">
        <v>61</v>
      </c>
      <c r="C128" s="2438">
        <v>110.28</v>
      </c>
      <c r="D128" s="1971">
        <v>98</v>
      </c>
      <c r="E128" s="1551">
        <v>85.78</v>
      </c>
      <c r="F128" s="1055"/>
      <c r="G128" s="7"/>
      <c r="H128" s="1473"/>
      <c r="I128" s="1518"/>
      <c r="J128" s="1583" t="s">
        <v>61</v>
      </c>
      <c r="K128" s="1081">
        <v>92.7</v>
      </c>
      <c r="L128" s="14">
        <v>92.6</v>
      </c>
      <c r="M128" s="1081">
        <v>89.3</v>
      </c>
      <c r="N128" s="2429"/>
      <c r="O128" s="993"/>
    </row>
    <row r="129" spans="1:15">
      <c r="A129" s="1518"/>
      <c r="B129" s="1583" t="s">
        <v>62</v>
      </c>
      <c r="C129" s="2438">
        <v>109.72</v>
      </c>
      <c r="D129" s="1971">
        <v>96.16</v>
      </c>
      <c r="E129" s="1551">
        <v>86.44</v>
      </c>
      <c r="F129" s="1055"/>
      <c r="G129" s="7"/>
      <c r="H129" s="1473"/>
      <c r="I129" s="1518"/>
      <c r="J129" s="1583" t="s">
        <v>62</v>
      </c>
      <c r="K129" s="1081">
        <v>92.6</v>
      </c>
      <c r="L129" s="14">
        <v>92.5</v>
      </c>
      <c r="M129" s="1081">
        <v>89.3</v>
      </c>
      <c r="N129" s="2429"/>
      <c r="O129" s="993"/>
    </row>
    <row r="130" spans="1:15">
      <c r="A130" s="1518"/>
      <c r="B130" s="1583" t="s">
        <v>63</v>
      </c>
      <c r="C130" s="2438">
        <v>108.66</v>
      </c>
      <c r="D130" s="1971">
        <v>97.69</v>
      </c>
      <c r="E130" s="1551">
        <v>86.62</v>
      </c>
      <c r="F130" s="1055"/>
      <c r="G130" s="7"/>
      <c r="H130" s="1473"/>
      <c r="I130" s="1518"/>
      <c r="J130" s="1583" t="s">
        <v>63</v>
      </c>
      <c r="K130" s="1081">
        <v>93.3</v>
      </c>
      <c r="L130" s="14">
        <v>93.9</v>
      </c>
      <c r="M130" s="1081">
        <v>89.1</v>
      </c>
      <c r="N130" s="2429"/>
      <c r="O130" s="993"/>
    </row>
    <row r="131" spans="1:15">
      <c r="A131" s="1518"/>
      <c r="B131" s="1583" t="s">
        <v>64</v>
      </c>
      <c r="C131" s="2438">
        <v>111.6</v>
      </c>
      <c r="D131" s="1971">
        <v>96.6</v>
      </c>
      <c r="E131" s="1551">
        <v>84.92</v>
      </c>
      <c r="F131" s="1058"/>
      <c r="G131" s="10" t="s">
        <v>614</v>
      </c>
      <c r="H131" s="1473"/>
      <c r="I131" s="1518"/>
      <c r="J131" s="1583" t="s">
        <v>64</v>
      </c>
      <c r="K131" s="1081">
        <v>93.5</v>
      </c>
      <c r="L131" s="14">
        <v>93.4</v>
      </c>
      <c r="M131" s="1081">
        <v>89.2</v>
      </c>
      <c r="N131" s="2429"/>
      <c r="O131" s="993"/>
    </row>
    <row r="132" spans="1:15">
      <c r="A132" s="1518"/>
      <c r="B132" s="1583" t="s">
        <v>65</v>
      </c>
      <c r="C132" s="2438">
        <v>110.58</v>
      </c>
      <c r="D132" s="1971">
        <v>98.18</v>
      </c>
      <c r="E132" s="1551">
        <v>86.76</v>
      </c>
      <c r="F132" s="1055"/>
      <c r="G132" s="7"/>
      <c r="H132" s="1473"/>
      <c r="I132" s="1518"/>
      <c r="J132" s="1583" t="s">
        <v>65</v>
      </c>
      <c r="K132" s="1081">
        <v>94.1</v>
      </c>
      <c r="L132" s="14">
        <v>94.8</v>
      </c>
      <c r="M132" s="1081">
        <v>89.4</v>
      </c>
      <c r="N132" s="2429"/>
      <c r="O132" s="993"/>
    </row>
    <row r="133" spans="1:15">
      <c r="A133" s="1518"/>
      <c r="B133" s="1583" t="s">
        <v>66</v>
      </c>
      <c r="C133" s="2438">
        <v>109.39</v>
      </c>
      <c r="D133" s="1971">
        <v>98.03</v>
      </c>
      <c r="E133" s="1551">
        <v>86.93</v>
      </c>
      <c r="F133" s="1055"/>
      <c r="G133" s="7"/>
      <c r="H133" s="1473"/>
      <c r="I133" s="1518"/>
      <c r="J133" s="1583" t="s">
        <v>66</v>
      </c>
      <c r="K133" s="1081">
        <v>94.4</v>
      </c>
      <c r="L133" s="14">
        <v>93.9</v>
      </c>
      <c r="M133" s="1081">
        <v>89.1</v>
      </c>
      <c r="N133" s="2429"/>
      <c r="O133" s="993"/>
    </row>
    <row r="134" spans="1:15">
      <c r="A134" s="1518"/>
      <c r="B134" s="1583" t="s">
        <v>67</v>
      </c>
      <c r="C134" s="2438">
        <v>112.01</v>
      </c>
      <c r="D134" s="1971">
        <v>97.83</v>
      </c>
      <c r="E134" s="1551">
        <v>88.17</v>
      </c>
      <c r="F134" s="1055"/>
      <c r="G134" s="7"/>
      <c r="H134" s="1473"/>
      <c r="I134" s="1518"/>
      <c r="J134" s="1583" t="s">
        <v>67</v>
      </c>
      <c r="K134" s="1081">
        <v>94.3</v>
      </c>
      <c r="L134" s="14">
        <v>95.1</v>
      </c>
      <c r="M134" s="1081">
        <v>89.9</v>
      </c>
      <c r="N134" s="2429"/>
      <c r="O134" s="993"/>
    </row>
    <row r="135" spans="1:15">
      <c r="A135" s="1518"/>
      <c r="B135" s="1583" t="s">
        <v>68</v>
      </c>
      <c r="C135" s="2438">
        <v>108.8</v>
      </c>
      <c r="D135" s="1971">
        <v>98.4</v>
      </c>
      <c r="E135" s="1551">
        <v>89.94</v>
      </c>
      <c r="F135" s="1055"/>
      <c r="G135" s="7"/>
      <c r="H135" s="1473"/>
      <c r="I135" s="1518"/>
      <c r="J135" s="1583" t="s">
        <v>68</v>
      </c>
      <c r="K135" s="1081">
        <v>94.3</v>
      </c>
      <c r="L135" s="14">
        <v>95.5</v>
      </c>
      <c r="M135" s="1081">
        <v>90.2</v>
      </c>
      <c r="N135" s="2429"/>
      <c r="O135" s="993" t="s">
        <v>614</v>
      </c>
    </row>
    <row r="136" spans="1:15">
      <c r="A136" s="1518"/>
      <c r="B136" s="1583" t="s">
        <v>69</v>
      </c>
      <c r="C136" s="2438">
        <v>113.64</v>
      </c>
      <c r="D136" s="1971">
        <v>97.81</v>
      </c>
      <c r="E136" s="1551">
        <v>89.96</v>
      </c>
      <c r="F136" s="1055"/>
      <c r="G136" s="7"/>
      <c r="H136" s="1473"/>
      <c r="I136" s="1521"/>
      <c r="J136" s="1956" t="s">
        <v>69</v>
      </c>
      <c r="K136" s="1082">
        <v>94.7</v>
      </c>
      <c r="L136" s="17">
        <v>96.4</v>
      </c>
      <c r="M136" s="1082">
        <v>90.5</v>
      </c>
      <c r="N136" s="2434"/>
      <c r="O136" s="994"/>
    </row>
    <row r="137" spans="1:15">
      <c r="A137" s="1981" t="s">
        <v>80</v>
      </c>
      <c r="B137" s="1582" t="s">
        <v>58</v>
      </c>
      <c r="C137" s="2440">
        <v>107.26</v>
      </c>
      <c r="D137" s="1978">
        <v>97.72</v>
      </c>
      <c r="E137" s="1979">
        <v>91.4</v>
      </c>
      <c r="F137" s="1057"/>
      <c r="G137" s="9"/>
      <c r="H137" s="1473"/>
      <c r="I137" s="1982" t="s">
        <v>80</v>
      </c>
      <c r="J137" s="1583" t="s">
        <v>58</v>
      </c>
      <c r="K137" s="1081">
        <v>91.8</v>
      </c>
      <c r="L137" s="14">
        <v>93.9</v>
      </c>
      <c r="M137" s="1081">
        <v>90.3</v>
      </c>
      <c r="N137" s="2429"/>
      <c r="O137" s="993"/>
    </row>
    <row r="138" spans="1:15">
      <c r="A138" s="1518">
        <v>2001</v>
      </c>
      <c r="B138" s="1583" t="s">
        <v>59</v>
      </c>
      <c r="C138" s="2438">
        <v>107.43</v>
      </c>
      <c r="D138" s="1971">
        <v>95.53</v>
      </c>
      <c r="E138" s="1551">
        <v>89.99</v>
      </c>
      <c r="F138" s="1055"/>
      <c r="G138" s="7"/>
      <c r="H138" s="1473"/>
      <c r="I138" s="1518">
        <v>2001</v>
      </c>
      <c r="J138" s="1583" t="s">
        <v>59</v>
      </c>
      <c r="K138" s="1081">
        <v>91.3</v>
      </c>
      <c r="L138" s="14">
        <v>93.7</v>
      </c>
      <c r="M138" s="1081">
        <v>90.9</v>
      </c>
      <c r="N138" s="2429"/>
      <c r="O138" s="993"/>
    </row>
    <row r="139" spans="1:15">
      <c r="A139" s="1518"/>
      <c r="B139" s="1583" t="s">
        <v>60</v>
      </c>
      <c r="C139" s="2438">
        <v>105.09</v>
      </c>
      <c r="D139" s="1971">
        <v>93.25</v>
      </c>
      <c r="E139" s="1551">
        <v>87.62</v>
      </c>
      <c r="F139" s="1055"/>
      <c r="G139" s="7"/>
      <c r="H139" s="1473"/>
      <c r="I139" s="1518"/>
      <c r="J139" s="1583" t="s">
        <v>60</v>
      </c>
      <c r="K139" s="1081">
        <v>90</v>
      </c>
      <c r="L139" s="14">
        <v>92.5</v>
      </c>
      <c r="M139" s="1081">
        <v>90.4</v>
      </c>
      <c r="N139" s="2429"/>
      <c r="O139" s="993"/>
    </row>
    <row r="140" spans="1:15">
      <c r="A140" s="1518"/>
      <c r="B140" s="1583" t="s">
        <v>61</v>
      </c>
      <c r="C140" s="2438">
        <v>105.28</v>
      </c>
      <c r="D140" s="1971">
        <v>93.24</v>
      </c>
      <c r="E140" s="1551">
        <v>86.36</v>
      </c>
      <c r="F140" s="1055"/>
      <c r="G140" s="7"/>
      <c r="H140" s="1473"/>
      <c r="I140" s="1518"/>
      <c r="J140" s="1583" t="s">
        <v>61</v>
      </c>
      <c r="K140" s="1081">
        <v>88.9</v>
      </c>
      <c r="L140" s="14">
        <v>91.5</v>
      </c>
      <c r="M140" s="1081">
        <v>90.2</v>
      </c>
      <c r="N140" s="2429"/>
      <c r="O140" s="993"/>
    </row>
    <row r="141" spans="1:15">
      <c r="A141" s="1518"/>
      <c r="B141" s="1583" t="s">
        <v>62</v>
      </c>
      <c r="C141" s="2438">
        <v>102.55</v>
      </c>
      <c r="D141" s="1971">
        <v>92.84</v>
      </c>
      <c r="E141" s="1551">
        <v>86.03</v>
      </c>
      <c r="F141" s="1055"/>
      <c r="G141" s="7"/>
      <c r="H141" s="1473"/>
      <c r="I141" s="1518"/>
      <c r="J141" s="1583" t="s">
        <v>62</v>
      </c>
      <c r="K141" s="1081">
        <v>89.1</v>
      </c>
      <c r="L141" s="14">
        <v>90.3</v>
      </c>
      <c r="M141" s="1081">
        <v>90.3</v>
      </c>
      <c r="N141" s="2429"/>
      <c r="O141" s="993"/>
    </row>
    <row r="142" spans="1:15">
      <c r="A142" s="1518"/>
      <c r="B142" s="1583" t="s">
        <v>63</v>
      </c>
      <c r="C142" s="2438">
        <v>103.13</v>
      </c>
      <c r="D142" s="1971">
        <v>92.04</v>
      </c>
      <c r="E142" s="1551">
        <v>85.93</v>
      </c>
      <c r="F142" s="1055"/>
      <c r="G142" s="7"/>
      <c r="H142" s="1473"/>
      <c r="I142" s="1518"/>
      <c r="J142" s="1583" t="s">
        <v>63</v>
      </c>
      <c r="K142" s="1081">
        <v>87.9</v>
      </c>
      <c r="L142" s="14">
        <v>89.9</v>
      </c>
      <c r="M142" s="1081">
        <v>89.9</v>
      </c>
      <c r="N142" s="2429"/>
      <c r="O142" s="993"/>
    </row>
    <row r="143" spans="1:15">
      <c r="A143" s="1518"/>
      <c r="B143" s="1583" t="s">
        <v>64</v>
      </c>
      <c r="C143" s="2438">
        <v>102.7</v>
      </c>
      <c r="D143" s="1971">
        <v>91.36</v>
      </c>
      <c r="E143" s="1551">
        <v>85.06</v>
      </c>
      <c r="F143" s="1055"/>
      <c r="G143" s="7"/>
      <c r="H143" s="1473"/>
      <c r="I143" s="1518"/>
      <c r="J143" s="1583" t="s">
        <v>64</v>
      </c>
      <c r="K143" s="1081">
        <v>86.6</v>
      </c>
      <c r="L143" s="14">
        <v>88.6</v>
      </c>
      <c r="M143" s="1081">
        <v>89.8</v>
      </c>
      <c r="N143" s="2429"/>
      <c r="O143" s="993"/>
    </row>
    <row r="144" spans="1:15">
      <c r="A144" s="1518"/>
      <c r="B144" s="1583" t="s">
        <v>65</v>
      </c>
      <c r="C144" s="2438">
        <v>96.11</v>
      </c>
      <c r="D144" s="1971">
        <v>88.3</v>
      </c>
      <c r="E144" s="1551">
        <v>82.56</v>
      </c>
      <c r="F144" s="1055"/>
      <c r="G144" s="7"/>
      <c r="H144" s="1473"/>
      <c r="I144" s="1518"/>
      <c r="J144" s="1583" t="s">
        <v>65</v>
      </c>
      <c r="K144" s="1081">
        <v>85.7</v>
      </c>
      <c r="L144" s="14">
        <v>87.3</v>
      </c>
      <c r="M144" s="1081">
        <v>89.9</v>
      </c>
      <c r="N144" s="2429"/>
      <c r="O144" s="993"/>
    </row>
    <row r="145" spans="1:15">
      <c r="A145" s="1518"/>
      <c r="B145" s="1583" t="s">
        <v>66</v>
      </c>
      <c r="C145" s="2438">
        <v>98.09</v>
      </c>
      <c r="D145" s="1971">
        <v>87.8</v>
      </c>
      <c r="E145" s="1551">
        <v>82.14</v>
      </c>
      <c r="F145" s="1055"/>
      <c r="G145" s="7"/>
      <c r="H145" s="1473"/>
      <c r="I145" s="1518"/>
      <c r="J145" s="1583" t="s">
        <v>66</v>
      </c>
      <c r="K145" s="1081">
        <v>83.5</v>
      </c>
      <c r="L145" s="14">
        <v>85.9</v>
      </c>
      <c r="M145" s="1081">
        <v>89.5</v>
      </c>
      <c r="N145" s="2429"/>
      <c r="O145" s="993"/>
    </row>
    <row r="146" spans="1:15">
      <c r="A146" s="1518"/>
      <c r="B146" s="1583" t="s">
        <v>67</v>
      </c>
      <c r="C146" s="2438">
        <v>94.06</v>
      </c>
      <c r="D146" s="1971">
        <v>87.61</v>
      </c>
      <c r="E146" s="1551">
        <v>81.459999999999994</v>
      </c>
      <c r="F146" s="1055"/>
      <c r="G146" s="7"/>
      <c r="H146" s="1473"/>
      <c r="I146" s="1518"/>
      <c r="J146" s="1583" t="s">
        <v>67</v>
      </c>
      <c r="K146" s="1081">
        <v>82.5</v>
      </c>
      <c r="L146" s="14">
        <v>85.4</v>
      </c>
      <c r="M146" s="1081">
        <v>89.4</v>
      </c>
      <c r="N146" s="2429"/>
      <c r="O146" s="993"/>
    </row>
    <row r="147" spans="1:15">
      <c r="A147" s="1518"/>
      <c r="B147" s="1583" t="s">
        <v>68</v>
      </c>
      <c r="C147" s="2438">
        <v>94.36</v>
      </c>
      <c r="D147" s="1971">
        <v>87.81</v>
      </c>
      <c r="E147" s="1551">
        <v>79.959999999999994</v>
      </c>
      <c r="F147" s="1055"/>
      <c r="G147" s="7"/>
      <c r="H147" s="1473"/>
      <c r="I147" s="1518"/>
      <c r="J147" s="1583" t="s">
        <v>68</v>
      </c>
      <c r="K147" s="1081">
        <v>83.1</v>
      </c>
      <c r="L147" s="14">
        <v>84.6</v>
      </c>
      <c r="M147" s="1081">
        <v>88.8</v>
      </c>
      <c r="N147" s="2429"/>
      <c r="O147" s="993"/>
    </row>
    <row r="148" spans="1:15">
      <c r="A148" s="1521"/>
      <c r="B148" s="1956" t="s">
        <v>69</v>
      </c>
      <c r="C148" s="2441">
        <v>98.28</v>
      </c>
      <c r="D148" s="1969">
        <v>86.85</v>
      </c>
      <c r="E148" s="1980">
        <v>78.5</v>
      </c>
      <c r="F148" s="1060"/>
      <c r="G148" s="12" t="s">
        <v>615</v>
      </c>
      <c r="H148" s="1473"/>
      <c r="I148" s="1521"/>
      <c r="J148" s="1583" t="s">
        <v>69</v>
      </c>
      <c r="K148" s="1081">
        <v>83</v>
      </c>
      <c r="L148" s="14">
        <v>84.1</v>
      </c>
      <c r="M148" s="1081">
        <v>87.6</v>
      </c>
      <c r="N148" s="2429"/>
      <c r="O148" s="993"/>
    </row>
    <row r="149" spans="1:15">
      <c r="A149" s="1982" t="s">
        <v>81</v>
      </c>
      <c r="B149" s="1583" t="s">
        <v>58</v>
      </c>
      <c r="C149" s="2438">
        <v>97.8</v>
      </c>
      <c r="D149" s="1971">
        <v>86.99</v>
      </c>
      <c r="E149" s="1551">
        <v>78.45</v>
      </c>
      <c r="F149" s="1055"/>
      <c r="G149" s="7"/>
      <c r="H149" s="1473"/>
      <c r="I149" s="1982" t="s">
        <v>81</v>
      </c>
      <c r="J149" s="1582" t="s">
        <v>58</v>
      </c>
      <c r="K149" s="1080">
        <v>84.4</v>
      </c>
      <c r="L149" s="20">
        <v>84.4</v>
      </c>
      <c r="M149" s="1080">
        <v>88.2</v>
      </c>
      <c r="N149" s="2432"/>
      <c r="O149" s="995" t="s">
        <v>615</v>
      </c>
    </row>
    <row r="150" spans="1:15">
      <c r="A150" s="1518">
        <v>2002</v>
      </c>
      <c r="B150" s="1583" t="s">
        <v>59</v>
      </c>
      <c r="C150" s="2438">
        <v>98.85</v>
      </c>
      <c r="D150" s="1971">
        <v>87.74</v>
      </c>
      <c r="E150" s="1551">
        <v>78.81</v>
      </c>
      <c r="F150" s="1055"/>
      <c r="G150" s="7"/>
      <c r="H150" s="1473"/>
      <c r="I150" s="1518">
        <v>2002</v>
      </c>
      <c r="J150" s="1583" t="s">
        <v>59</v>
      </c>
      <c r="K150" s="1081">
        <v>84.9</v>
      </c>
      <c r="L150" s="14">
        <v>85.2</v>
      </c>
      <c r="M150" s="1081">
        <v>87.8</v>
      </c>
      <c r="N150" s="2429"/>
      <c r="O150" s="993"/>
    </row>
    <row r="151" spans="1:15">
      <c r="A151" s="1518"/>
      <c r="B151" s="1583" t="s">
        <v>60</v>
      </c>
      <c r="C151" s="2438">
        <v>99.3</v>
      </c>
      <c r="D151" s="1971">
        <v>88.12</v>
      </c>
      <c r="E151" s="1551">
        <v>80.08</v>
      </c>
      <c r="F151" s="1055"/>
      <c r="G151" s="7"/>
      <c r="H151" s="1473"/>
      <c r="I151" s="1518"/>
      <c r="J151" s="1583" t="s">
        <v>60</v>
      </c>
      <c r="K151" s="1081">
        <v>87.1</v>
      </c>
      <c r="L151" s="14">
        <v>85.8</v>
      </c>
      <c r="M151" s="1081">
        <v>87.5</v>
      </c>
      <c r="N151" s="2429"/>
      <c r="O151" s="993"/>
    </row>
    <row r="152" spans="1:15">
      <c r="A152" s="1518"/>
      <c r="B152" s="1583" t="s">
        <v>61</v>
      </c>
      <c r="C152" s="2438">
        <v>102.29</v>
      </c>
      <c r="D152" s="1971">
        <v>89.06</v>
      </c>
      <c r="E152" s="1551">
        <v>79.930000000000007</v>
      </c>
      <c r="F152" s="1055"/>
      <c r="G152" s="7"/>
      <c r="H152" s="1473"/>
      <c r="I152" s="1518"/>
      <c r="J152" s="1583" t="s">
        <v>61</v>
      </c>
      <c r="K152" s="1081">
        <v>88.5</v>
      </c>
      <c r="L152" s="14">
        <v>86.4</v>
      </c>
      <c r="M152" s="1081">
        <v>87.4</v>
      </c>
      <c r="N152" s="2429"/>
      <c r="O152" s="993"/>
    </row>
    <row r="153" spans="1:15">
      <c r="A153" s="1518"/>
      <c r="B153" s="1583" t="s">
        <v>62</v>
      </c>
      <c r="C153" s="2438">
        <v>105.08</v>
      </c>
      <c r="D153" s="1971">
        <v>89.21</v>
      </c>
      <c r="E153" s="1551">
        <v>78.13</v>
      </c>
      <c r="F153" s="1055"/>
      <c r="G153" s="7"/>
      <c r="H153" s="1473"/>
      <c r="I153" s="1518"/>
      <c r="J153" s="1583" t="s">
        <v>62</v>
      </c>
      <c r="K153" s="1081">
        <v>90.6</v>
      </c>
      <c r="L153" s="14">
        <v>88.8</v>
      </c>
      <c r="M153" s="1081">
        <v>86.9</v>
      </c>
      <c r="N153" s="2429"/>
      <c r="O153" s="993"/>
    </row>
    <row r="154" spans="1:15">
      <c r="A154" s="1518"/>
      <c r="B154" s="1583" t="s">
        <v>63</v>
      </c>
      <c r="C154" s="2438">
        <v>106.45</v>
      </c>
      <c r="D154" s="1971">
        <v>89.98</v>
      </c>
      <c r="E154" s="1551">
        <v>80.78</v>
      </c>
      <c r="F154" s="1055"/>
      <c r="G154" s="7"/>
      <c r="H154" s="1473"/>
      <c r="I154" s="1518"/>
      <c r="J154" s="1583" t="s">
        <v>63</v>
      </c>
      <c r="K154" s="1081">
        <v>90.1</v>
      </c>
      <c r="L154" s="14">
        <v>87.9</v>
      </c>
      <c r="M154" s="1081">
        <v>86.8</v>
      </c>
      <c r="N154" s="2429"/>
      <c r="O154" s="993"/>
    </row>
    <row r="155" spans="1:15">
      <c r="A155" s="1518"/>
      <c r="B155" s="1583" t="s">
        <v>64</v>
      </c>
      <c r="C155" s="2438">
        <v>106.48</v>
      </c>
      <c r="D155" s="1971">
        <v>90.88</v>
      </c>
      <c r="E155" s="1551">
        <v>80.040000000000006</v>
      </c>
      <c r="F155" s="1055"/>
      <c r="G155" s="7"/>
      <c r="H155" s="1473"/>
      <c r="I155" s="1518"/>
      <c r="J155" s="1583" t="s">
        <v>64</v>
      </c>
      <c r="K155" s="1081">
        <v>90.3</v>
      </c>
      <c r="L155" s="14">
        <v>88.6</v>
      </c>
      <c r="M155" s="1081">
        <v>87.1</v>
      </c>
      <c r="N155" s="2429"/>
      <c r="O155" s="993"/>
    </row>
    <row r="156" spans="1:15">
      <c r="A156" s="1518"/>
      <c r="B156" s="1583" t="s">
        <v>65</v>
      </c>
      <c r="C156" s="2438">
        <v>109.82</v>
      </c>
      <c r="D156" s="1971">
        <v>91.05</v>
      </c>
      <c r="E156" s="1551">
        <v>80.37</v>
      </c>
      <c r="F156" s="1055"/>
      <c r="G156" s="7"/>
      <c r="H156" s="1473"/>
      <c r="I156" s="1518"/>
      <c r="J156" s="1583" t="s">
        <v>65</v>
      </c>
      <c r="K156" s="1081">
        <v>90.7</v>
      </c>
      <c r="L156" s="14">
        <v>89.6</v>
      </c>
      <c r="M156" s="1081">
        <v>86.8</v>
      </c>
      <c r="N156" s="2429"/>
      <c r="O156" s="993"/>
    </row>
    <row r="157" spans="1:15">
      <c r="A157" s="1518"/>
      <c r="B157" s="1583" t="s">
        <v>66</v>
      </c>
      <c r="C157" s="2438">
        <v>111.89</v>
      </c>
      <c r="D157" s="1971">
        <v>89.74</v>
      </c>
      <c r="E157" s="1551">
        <v>79.52</v>
      </c>
      <c r="F157" s="1055"/>
      <c r="G157" s="7"/>
      <c r="H157" s="1473"/>
      <c r="I157" s="1518"/>
      <c r="J157" s="1583" t="s">
        <v>66</v>
      </c>
      <c r="K157" s="1081">
        <v>89.7</v>
      </c>
      <c r="L157" s="14">
        <v>89.9</v>
      </c>
      <c r="M157" s="1081">
        <v>87.5</v>
      </c>
      <c r="N157" s="2429"/>
      <c r="O157" s="993"/>
    </row>
    <row r="158" spans="1:15">
      <c r="A158" s="1518"/>
      <c r="B158" s="1583" t="s">
        <v>67</v>
      </c>
      <c r="C158" s="2438">
        <v>114.63</v>
      </c>
      <c r="D158" s="1971">
        <v>94.05</v>
      </c>
      <c r="E158" s="1551">
        <v>79.989999999999995</v>
      </c>
      <c r="F158" s="1055"/>
      <c r="G158" s="7"/>
      <c r="H158" s="1473"/>
      <c r="I158" s="1518"/>
      <c r="J158" s="1583" t="s">
        <v>67</v>
      </c>
      <c r="K158" s="1081">
        <v>90.3</v>
      </c>
      <c r="L158" s="14">
        <v>90</v>
      </c>
      <c r="M158" s="1081">
        <v>87.7</v>
      </c>
      <c r="N158" s="2429"/>
      <c r="O158" s="993"/>
    </row>
    <row r="159" spans="1:15">
      <c r="A159" s="1518"/>
      <c r="B159" s="1583" t="s">
        <v>68</v>
      </c>
      <c r="C159" s="2438">
        <v>112.85</v>
      </c>
      <c r="D159" s="1971">
        <v>93.41</v>
      </c>
      <c r="E159" s="1551">
        <v>81.13</v>
      </c>
      <c r="F159" s="1055"/>
      <c r="G159" s="7"/>
      <c r="H159" s="1473"/>
      <c r="I159" s="1518"/>
      <c r="J159" s="1583" t="s">
        <v>68</v>
      </c>
      <c r="K159" s="1081">
        <v>90.4</v>
      </c>
      <c r="L159" s="14">
        <v>90.6</v>
      </c>
      <c r="M159" s="1081">
        <v>88</v>
      </c>
      <c r="N159" s="2429"/>
      <c r="O159" s="993"/>
    </row>
    <row r="160" spans="1:15">
      <c r="A160" s="1518"/>
      <c r="B160" s="1583" t="s">
        <v>69</v>
      </c>
      <c r="C160" s="2438">
        <v>116.11</v>
      </c>
      <c r="D160" s="1971">
        <v>93.17</v>
      </c>
      <c r="E160" s="1551">
        <v>82.58</v>
      </c>
      <c r="F160" s="1055"/>
      <c r="G160" s="7"/>
      <c r="H160" s="1473"/>
      <c r="I160" s="1518"/>
      <c r="J160" s="1956" t="s">
        <v>69</v>
      </c>
      <c r="K160" s="1082">
        <v>89.4</v>
      </c>
      <c r="L160" s="17">
        <v>89.7</v>
      </c>
      <c r="M160" s="1082">
        <v>88.5</v>
      </c>
      <c r="N160" s="2434"/>
      <c r="O160" s="994"/>
    </row>
    <row r="161" spans="1:15">
      <c r="A161" s="1981" t="s">
        <v>82</v>
      </c>
      <c r="B161" s="1582" t="s">
        <v>58</v>
      </c>
      <c r="C161" s="2440">
        <v>112.03</v>
      </c>
      <c r="D161" s="1978">
        <v>94.56</v>
      </c>
      <c r="E161" s="1979">
        <v>85.31</v>
      </c>
      <c r="F161" s="1057"/>
      <c r="G161" s="9"/>
      <c r="H161" s="1473"/>
      <c r="I161" s="1981" t="s">
        <v>82</v>
      </c>
      <c r="J161" s="1583" t="s">
        <v>58</v>
      </c>
      <c r="K161" s="1081">
        <v>90</v>
      </c>
      <c r="L161" s="14">
        <v>90.5</v>
      </c>
      <c r="M161" s="1081">
        <v>88.7</v>
      </c>
      <c r="N161" s="2429"/>
      <c r="O161" s="993"/>
    </row>
    <row r="162" spans="1:15">
      <c r="A162" s="1518">
        <v>2003</v>
      </c>
      <c r="B162" s="1583" t="s">
        <v>59</v>
      </c>
      <c r="C162" s="2438">
        <v>115.89</v>
      </c>
      <c r="D162" s="1971">
        <v>95.39</v>
      </c>
      <c r="E162" s="1551">
        <v>86.21</v>
      </c>
      <c r="F162" s="1055"/>
      <c r="G162" s="7"/>
      <c r="H162" s="1473"/>
      <c r="I162" s="1518">
        <v>2003</v>
      </c>
      <c r="J162" s="1583" t="s">
        <v>59</v>
      </c>
      <c r="K162" s="1081">
        <v>90.4</v>
      </c>
      <c r="L162" s="14">
        <v>91.2</v>
      </c>
      <c r="M162" s="1081">
        <v>89.2</v>
      </c>
      <c r="N162" s="2429"/>
      <c r="O162" s="993"/>
    </row>
    <row r="163" spans="1:15">
      <c r="A163" s="1518"/>
      <c r="B163" s="1583" t="s">
        <v>60</v>
      </c>
      <c r="C163" s="2438">
        <v>117.76</v>
      </c>
      <c r="D163" s="1971">
        <v>94.49</v>
      </c>
      <c r="E163" s="1551">
        <v>86.29</v>
      </c>
      <c r="F163" s="1055"/>
      <c r="G163" s="7"/>
      <c r="H163" s="1473"/>
      <c r="I163" s="1518"/>
      <c r="J163" s="1583" t="s">
        <v>60</v>
      </c>
      <c r="K163" s="1081">
        <v>90.1</v>
      </c>
      <c r="L163" s="14">
        <v>91</v>
      </c>
      <c r="M163" s="1081">
        <v>89.7</v>
      </c>
      <c r="N163" s="2429"/>
      <c r="O163" s="993"/>
    </row>
    <row r="164" spans="1:15">
      <c r="A164" s="1518"/>
      <c r="B164" s="1583" t="s">
        <v>61</v>
      </c>
      <c r="C164" s="2438">
        <v>110.88</v>
      </c>
      <c r="D164" s="1971">
        <v>94.46</v>
      </c>
      <c r="E164" s="1551">
        <v>85.7</v>
      </c>
      <c r="F164" s="1055"/>
      <c r="G164" s="7"/>
      <c r="H164" s="1473"/>
      <c r="I164" s="1518"/>
      <c r="J164" s="1583" t="s">
        <v>61</v>
      </c>
      <c r="K164" s="1081">
        <v>90</v>
      </c>
      <c r="L164" s="14">
        <v>90.5</v>
      </c>
      <c r="M164" s="1081">
        <v>89.5</v>
      </c>
      <c r="N164" s="2429"/>
      <c r="O164" s="993"/>
    </row>
    <row r="165" spans="1:15">
      <c r="A165" s="1518"/>
      <c r="B165" s="1583" t="s">
        <v>62</v>
      </c>
      <c r="C165" s="2438">
        <v>114.01</v>
      </c>
      <c r="D165" s="1971">
        <v>95.77</v>
      </c>
      <c r="E165" s="1551">
        <v>85.87</v>
      </c>
      <c r="F165" s="1055"/>
      <c r="G165" s="7"/>
      <c r="H165" s="1473"/>
      <c r="I165" s="1518"/>
      <c r="J165" s="1583" t="s">
        <v>62</v>
      </c>
      <c r="K165" s="1081">
        <v>91</v>
      </c>
      <c r="L165" s="14">
        <v>91.3</v>
      </c>
      <c r="M165" s="1081">
        <v>90.4</v>
      </c>
      <c r="N165" s="2429"/>
      <c r="O165" s="993"/>
    </row>
    <row r="166" spans="1:15">
      <c r="A166" s="1518"/>
      <c r="B166" s="1583" t="s">
        <v>63</v>
      </c>
      <c r="C166" s="2438">
        <v>111.17</v>
      </c>
      <c r="D166" s="1971">
        <v>94.34</v>
      </c>
      <c r="E166" s="1551">
        <v>84.98</v>
      </c>
      <c r="F166" s="1055"/>
      <c r="G166" s="7"/>
      <c r="H166" s="1473"/>
      <c r="I166" s="1518"/>
      <c r="J166" s="1583" t="s">
        <v>63</v>
      </c>
      <c r="K166" s="1081">
        <v>91.5</v>
      </c>
      <c r="L166" s="14">
        <v>91.3</v>
      </c>
      <c r="M166" s="1081">
        <v>90.9</v>
      </c>
      <c r="N166" s="2429"/>
      <c r="O166" s="993"/>
    </row>
    <row r="167" spans="1:15">
      <c r="A167" s="1518"/>
      <c r="B167" s="1583" t="s">
        <v>64</v>
      </c>
      <c r="C167" s="2438">
        <v>115.33</v>
      </c>
      <c r="D167" s="1971">
        <v>94.29</v>
      </c>
      <c r="E167" s="1551">
        <v>87.46</v>
      </c>
      <c r="F167" s="1055"/>
      <c r="G167" s="7"/>
      <c r="H167" s="1473"/>
      <c r="I167" s="1518"/>
      <c r="J167" s="1583" t="s">
        <v>64</v>
      </c>
      <c r="K167" s="1081">
        <v>92.5</v>
      </c>
      <c r="L167" s="14">
        <v>91.7</v>
      </c>
      <c r="M167" s="1081">
        <v>91.7</v>
      </c>
      <c r="N167" s="2429"/>
      <c r="O167" s="993"/>
    </row>
    <row r="168" spans="1:15">
      <c r="A168" s="1518"/>
      <c r="B168" s="1583" t="s">
        <v>65</v>
      </c>
      <c r="C168" s="2438">
        <v>110.97</v>
      </c>
      <c r="D168" s="1971">
        <v>93.2</v>
      </c>
      <c r="E168" s="1551">
        <v>85.51</v>
      </c>
      <c r="F168" s="1055"/>
      <c r="G168" s="7"/>
      <c r="H168" s="1473"/>
      <c r="I168" s="1518"/>
      <c r="J168" s="1583" t="s">
        <v>65</v>
      </c>
      <c r="K168" s="1081">
        <v>92.6</v>
      </c>
      <c r="L168" s="14">
        <v>91.9</v>
      </c>
      <c r="M168" s="1081">
        <v>92.3</v>
      </c>
      <c r="N168" s="2429"/>
      <c r="O168" s="993"/>
    </row>
    <row r="169" spans="1:15">
      <c r="A169" s="1518"/>
      <c r="B169" s="1583" t="s">
        <v>66</v>
      </c>
      <c r="C169" s="2438">
        <v>113.05</v>
      </c>
      <c r="D169" s="1971">
        <v>95.43</v>
      </c>
      <c r="E169" s="1551">
        <v>86.78</v>
      </c>
      <c r="F169" s="1055"/>
      <c r="G169" s="7"/>
      <c r="H169" s="1473"/>
      <c r="I169" s="1518"/>
      <c r="J169" s="1583" t="s">
        <v>66</v>
      </c>
      <c r="K169" s="1081">
        <v>94.5</v>
      </c>
      <c r="L169" s="14">
        <v>93.6</v>
      </c>
      <c r="M169" s="1081">
        <v>92.3</v>
      </c>
      <c r="N169" s="2429"/>
      <c r="O169" s="993"/>
    </row>
    <row r="170" spans="1:15">
      <c r="A170" s="1518"/>
      <c r="B170" s="1583" t="s">
        <v>67</v>
      </c>
      <c r="C170" s="2438">
        <v>119.17</v>
      </c>
      <c r="D170" s="1971">
        <v>100.57</v>
      </c>
      <c r="E170" s="1551">
        <v>89.41</v>
      </c>
      <c r="F170" s="1055"/>
      <c r="G170" s="7"/>
      <c r="H170" s="1473"/>
      <c r="I170" s="1518"/>
      <c r="J170" s="1583" t="s">
        <v>67</v>
      </c>
      <c r="K170" s="1081">
        <v>96.3</v>
      </c>
      <c r="L170" s="14">
        <v>95.8</v>
      </c>
      <c r="M170" s="1081">
        <v>93.3</v>
      </c>
      <c r="N170" s="2429"/>
      <c r="O170" s="993"/>
    </row>
    <row r="171" spans="1:15">
      <c r="A171" s="1518"/>
      <c r="B171" s="1583" t="s">
        <v>68</v>
      </c>
      <c r="C171" s="2438">
        <v>115.47</v>
      </c>
      <c r="D171" s="1971">
        <v>97.01</v>
      </c>
      <c r="E171" s="1551">
        <v>87.43</v>
      </c>
      <c r="F171" s="1055"/>
      <c r="G171" s="7"/>
      <c r="H171" s="1473"/>
      <c r="I171" s="1518"/>
      <c r="J171" s="1583" t="s">
        <v>68</v>
      </c>
      <c r="K171" s="1081">
        <v>94.8</v>
      </c>
      <c r="L171" s="14">
        <v>94.8</v>
      </c>
      <c r="M171" s="1081">
        <v>93.6</v>
      </c>
      <c r="N171" s="2429"/>
      <c r="O171" s="993"/>
    </row>
    <row r="172" spans="1:15">
      <c r="A172" s="1521"/>
      <c r="B172" s="1956" t="s">
        <v>69</v>
      </c>
      <c r="C172" s="2441">
        <v>117.77</v>
      </c>
      <c r="D172" s="1969">
        <v>99.44</v>
      </c>
      <c r="E172" s="1980">
        <v>87.17</v>
      </c>
      <c r="F172" s="1059"/>
      <c r="G172" s="8"/>
      <c r="H172" s="1473"/>
      <c r="I172" s="1518"/>
      <c r="J172" s="1583" t="s">
        <v>69</v>
      </c>
      <c r="K172" s="1081">
        <v>95.8</v>
      </c>
      <c r="L172" s="14">
        <v>96.9</v>
      </c>
      <c r="M172" s="1081">
        <v>94.4</v>
      </c>
      <c r="N172" s="2429"/>
      <c r="O172" s="993"/>
    </row>
    <row r="173" spans="1:15">
      <c r="A173" s="1982" t="s">
        <v>83</v>
      </c>
      <c r="B173" s="1583" t="s">
        <v>58</v>
      </c>
      <c r="C173" s="2438">
        <v>118.75</v>
      </c>
      <c r="D173" s="1971">
        <v>101.91</v>
      </c>
      <c r="E173" s="1551">
        <v>91.87</v>
      </c>
      <c r="F173" s="1055"/>
      <c r="G173" s="7"/>
      <c r="H173" s="1473"/>
      <c r="I173" s="1981" t="s">
        <v>83</v>
      </c>
      <c r="J173" s="1582" t="s">
        <v>58</v>
      </c>
      <c r="K173" s="1080">
        <v>97.4</v>
      </c>
      <c r="L173" s="20">
        <v>98.2</v>
      </c>
      <c r="M173" s="1080">
        <v>95.6</v>
      </c>
      <c r="N173" s="2432"/>
      <c r="O173" s="995"/>
    </row>
    <row r="174" spans="1:15">
      <c r="A174" s="1518">
        <v>2004</v>
      </c>
      <c r="B174" s="1583" t="s">
        <v>59</v>
      </c>
      <c r="C174" s="2438">
        <v>117.73</v>
      </c>
      <c r="D174" s="1971">
        <v>101.36</v>
      </c>
      <c r="E174" s="1551">
        <v>93.34</v>
      </c>
      <c r="F174" s="1055"/>
      <c r="G174" s="7"/>
      <c r="H174" s="1473"/>
      <c r="I174" s="1518">
        <v>2004</v>
      </c>
      <c r="J174" s="1583" t="s">
        <v>59</v>
      </c>
      <c r="K174" s="1081">
        <v>97.6</v>
      </c>
      <c r="L174" s="14">
        <v>97.9</v>
      </c>
      <c r="M174" s="1081">
        <v>95.6</v>
      </c>
      <c r="N174" s="2429"/>
      <c r="O174" s="993"/>
    </row>
    <row r="175" spans="1:15">
      <c r="A175" s="1518"/>
      <c r="B175" s="1583" t="s">
        <v>60</v>
      </c>
      <c r="C175" s="2438">
        <v>120.75</v>
      </c>
      <c r="D175" s="1971">
        <v>101.06</v>
      </c>
      <c r="E175" s="1551">
        <v>91.35</v>
      </c>
      <c r="F175" s="1055"/>
      <c r="G175" s="7"/>
      <c r="H175" s="1473"/>
      <c r="I175" s="1518"/>
      <c r="J175" s="1583" t="s">
        <v>60</v>
      </c>
      <c r="K175" s="1081">
        <v>99.2</v>
      </c>
      <c r="L175" s="14">
        <v>98.1</v>
      </c>
      <c r="M175" s="1081">
        <v>96</v>
      </c>
      <c r="N175" s="2429"/>
      <c r="O175" s="993"/>
    </row>
    <row r="176" spans="1:15">
      <c r="A176" s="1518"/>
      <c r="B176" s="1583" t="s">
        <v>61</v>
      </c>
      <c r="C176" s="2438">
        <v>118.29</v>
      </c>
      <c r="D176" s="1971">
        <v>101.08</v>
      </c>
      <c r="E176" s="1551">
        <v>91.87</v>
      </c>
      <c r="F176" s="1055"/>
      <c r="G176" s="7"/>
      <c r="H176" s="1473"/>
      <c r="I176" s="1518"/>
      <c r="J176" s="1583" t="s">
        <v>61</v>
      </c>
      <c r="K176" s="1081">
        <v>99.9</v>
      </c>
      <c r="L176" s="14">
        <v>99.1</v>
      </c>
      <c r="M176" s="1081">
        <v>97.4</v>
      </c>
      <c r="N176" s="2429"/>
      <c r="O176" s="993"/>
    </row>
    <row r="177" spans="1:15">
      <c r="A177" s="1518"/>
      <c r="B177" s="1583" t="s">
        <v>62</v>
      </c>
      <c r="C177" s="2438">
        <v>124.05</v>
      </c>
      <c r="D177" s="1971">
        <v>102.67</v>
      </c>
      <c r="E177" s="1551">
        <v>93.62</v>
      </c>
      <c r="F177" s="1055"/>
      <c r="G177" s="7"/>
      <c r="H177" s="1473"/>
      <c r="I177" s="1518"/>
      <c r="J177" s="1583" t="s">
        <v>62</v>
      </c>
      <c r="K177" s="1081">
        <v>100.8</v>
      </c>
      <c r="L177" s="14">
        <v>98.9</v>
      </c>
      <c r="M177" s="1081">
        <v>98</v>
      </c>
      <c r="N177" s="2429"/>
      <c r="O177" s="993"/>
    </row>
    <row r="178" spans="1:15">
      <c r="A178" s="1518"/>
      <c r="B178" s="1583" t="s">
        <v>63</v>
      </c>
      <c r="C178" s="2438">
        <v>125.13</v>
      </c>
      <c r="D178" s="1971">
        <v>102.93</v>
      </c>
      <c r="E178" s="1551">
        <v>90.72</v>
      </c>
      <c r="F178" s="1055"/>
      <c r="G178" s="7"/>
      <c r="H178" s="1473"/>
      <c r="I178" s="1518"/>
      <c r="J178" s="1583" t="s">
        <v>63</v>
      </c>
      <c r="K178" s="1081">
        <v>100.2</v>
      </c>
      <c r="L178" s="14">
        <v>99.8</v>
      </c>
      <c r="M178" s="1081">
        <v>97.8</v>
      </c>
      <c r="N178" s="2429"/>
      <c r="O178" s="993"/>
    </row>
    <row r="179" spans="1:15">
      <c r="A179" s="1518"/>
      <c r="B179" s="1583" t="s">
        <v>64</v>
      </c>
      <c r="C179" s="2438">
        <v>121.78</v>
      </c>
      <c r="D179" s="1971">
        <v>104.84</v>
      </c>
      <c r="E179" s="1551">
        <v>94.43</v>
      </c>
      <c r="F179" s="1055"/>
      <c r="G179" s="7"/>
      <c r="H179" s="1473"/>
      <c r="I179" s="1518"/>
      <c r="J179" s="1583" t="s">
        <v>64</v>
      </c>
      <c r="K179" s="1081">
        <v>102.2</v>
      </c>
      <c r="L179" s="14">
        <v>101</v>
      </c>
      <c r="M179" s="1081">
        <v>98.1</v>
      </c>
      <c r="N179" s="2429"/>
      <c r="O179" s="993"/>
    </row>
    <row r="180" spans="1:15">
      <c r="A180" s="1518"/>
      <c r="B180" s="1583" t="s">
        <v>65</v>
      </c>
      <c r="C180" s="2438">
        <v>123.26</v>
      </c>
      <c r="D180" s="1971">
        <v>102.93</v>
      </c>
      <c r="E180" s="1551">
        <v>93.11</v>
      </c>
      <c r="F180" s="1055"/>
      <c r="G180" s="7"/>
      <c r="H180" s="1473"/>
      <c r="I180" s="1518"/>
      <c r="J180" s="1583" t="s">
        <v>65</v>
      </c>
      <c r="K180" s="1081">
        <v>101.2</v>
      </c>
      <c r="L180" s="14">
        <v>99.8</v>
      </c>
      <c r="M180" s="1081">
        <v>98.3</v>
      </c>
      <c r="N180" s="2429"/>
      <c r="O180" s="993"/>
    </row>
    <row r="181" spans="1:15">
      <c r="A181" s="1518"/>
      <c r="B181" s="1583" t="s">
        <v>66</v>
      </c>
      <c r="C181" s="2438">
        <v>125.14</v>
      </c>
      <c r="D181" s="1971">
        <v>103.52</v>
      </c>
      <c r="E181" s="1551">
        <v>93.49</v>
      </c>
      <c r="F181" s="1055"/>
      <c r="G181" s="7"/>
      <c r="H181" s="1473"/>
      <c r="I181" s="1518"/>
      <c r="J181" s="1583" t="s">
        <v>66</v>
      </c>
      <c r="K181" s="1081">
        <v>101.6</v>
      </c>
      <c r="L181" s="14">
        <v>100.1</v>
      </c>
      <c r="M181" s="1081">
        <v>99.2</v>
      </c>
      <c r="N181" s="2429"/>
      <c r="O181" s="993"/>
    </row>
    <row r="182" spans="1:15">
      <c r="A182" s="1518"/>
      <c r="B182" s="1583" t="s">
        <v>67</v>
      </c>
      <c r="C182" s="2438">
        <v>125.73</v>
      </c>
      <c r="D182" s="1971">
        <v>104.34</v>
      </c>
      <c r="E182" s="1551">
        <v>97.45</v>
      </c>
      <c r="F182" s="1055"/>
      <c r="G182" s="7"/>
      <c r="H182" s="1473"/>
      <c r="I182" s="1518"/>
      <c r="J182" s="1583" t="s">
        <v>67</v>
      </c>
      <c r="K182" s="1081">
        <v>101.8</v>
      </c>
      <c r="L182" s="14">
        <v>99.5</v>
      </c>
      <c r="M182" s="1081">
        <v>98.8</v>
      </c>
      <c r="N182" s="2429"/>
      <c r="O182" s="993"/>
    </row>
    <row r="183" spans="1:15">
      <c r="A183" s="1518"/>
      <c r="B183" s="1583" t="s">
        <v>68</v>
      </c>
      <c r="C183" s="2438">
        <v>127.91</v>
      </c>
      <c r="D183" s="1971">
        <v>106.24</v>
      </c>
      <c r="E183" s="1551">
        <v>99.49</v>
      </c>
      <c r="F183" s="1055"/>
      <c r="G183" s="7"/>
      <c r="H183" s="1473"/>
      <c r="I183" s="1518"/>
      <c r="J183" s="1583" t="s">
        <v>68</v>
      </c>
      <c r="K183" s="1081">
        <v>101.9</v>
      </c>
      <c r="L183" s="14">
        <v>100.8</v>
      </c>
      <c r="M183" s="1081">
        <v>99.1</v>
      </c>
      <c r="N183" s="2429"/>
      <c r="O183" s="993"/>
    </row>
    <row r="184" spans="1:15">
      <c r="A184" s="1518"/>
      <c r="B184" s="1583" t="s">
        <v>69</v>
      </c>
      <c r="C184" s="2438">
        <v>129.27000000000001</v>
      </c>
      <c r="D184" s="1971">
        <v>106.89</v>
      </c>
      <c r="E184" s="1551">
        <v>98.76</v>
      </c>
      <c r="F184" s="1055"/>
      <c r="G184" s="7"/>
      <c r="H184" s="1473"/>
      <c r="I184" s="1518"/>
      <c r="J184" s="1583" t="s">
        <v>69</v>
      </c>
      <c r="K184" s="1082">
        <v>102.4</v>
      </c>
      <c r="L184" s="17">
        <v>99.9</v>
      </c>
      <c r="M184" s="1082">
        <v>99</v>
      </c>
      <c r="N184" s="2429"/>
      <c r="O184" s="993"/>
    </row>
    <row r="185" spans="1:15">
      <c r="A185" s="1981" t="s">
        <v>84</v>
      </c>
      <c r="B185" s="1582" t="s">
        <v>58</v>
      </c>
      <c r="C185" s="2440">
        <v>123.64</v>
      </c>
      <c r="D185" s="1978">
        <v>108.22</v>
      </c>
      <c r="E185" s="1979">
        <v>97.85</v>
      </c>
      <c r="F185" s="1057"/>
      <c r="G185" s="9"/>
      <c r="H185" s="1473"/>
      <c r="I185" s="1981" t="s">
        <v>84</v>
      </c>
      <c r="J185" s="1582" t="s">
        <v>58</v>
      </c>
      <c r="K185" s="1081">
        <v>101.9</v>
      </c>
      <c r="L185" s="14">
        <v>100.6</v>
      </c>
      <c r="M185" s="1081">
        <v>99.3</v>
      </c>
      <c r="N185" s="2432"/>
      <c r="O185" s="995"/>
    </row>
    <row r="186" spans="1:15">
      <c r="A186" s="1518">
        <v>2005</v>
      </c>
      <c r="B186" s="1583" t="s">
        <v>59</v>
      </c>
      <c r="C186" s="2438">
        <v>119.32</v>
      </c>
      <c r="D186" s="1971">
        <v>105.47</v>
      </c>
      <c r="E186" s="1551">
        <v>99.67</v>
      </c>
      <c r="F186" s="1055"/>
      <c r="G186" s="7"/>
      <c r="H186" s="1473"/>
      <c r="I186" s="1518">
        <v>2005</v>
      </c>
      <c r="J186" s="1583" t="s">
        <v>59</v>
      </c>
      <c r="K186" s="1081">
        <v>101.3</v>
      </c>
      <c r="L186" s="14">
        <v>99.6</v>
      </c>
      <c r="M186" s="1081">
        <v>99</v>
      </c>
      <c r="N186" s="2429"/>
      <c r="O186" s="993"/>
    </row>
    <row r="187" spans="1:15">
      <c r="A187" s="1518"/>
      <c r="B187" s="1583" t="s">
        <v>60</v>
      </c>
      <c r="C187" s="2438">
        <v>118.9</v>
      </c>
      <c r="D187" s="1971">
        <v>107</v>
      </c>
      <c r="E187" s="1551">
        <v>99.82</v>
      </c>
      <c r="F187" s="1055"/>
      <c r="G187" s="7"/>
      <c r="H187" s="1473"/>
      <c r="I187" s="1518"/>
      <c r="J187" s="1583" t="s">
        <v>60</v>
      </c>
      <c r="K187" s="1081">
        <v>102.5</v>
      </c>
      <c r="L187" s="14">
        <v>100.7</v>
      </c>
      <c r="M187" s="1081">
        <v>100.1</v>
      </c>
      <c r="N187" s="2429"/>
      <c r="O187" s="993"/>
    </row>
    <row r="188" spans="1:15">
      <c r="A188" s="1518"/>
      <c r="B188" s="1583" t="s">
        <v>61</v>
      </c>
      <c r="C188" s="2438">
        <v>120.13</v>
      </c>
      <c r="D188" s="1971">
        <v>111.55</v>
      </c>
      <c r="E188" s="1551">
        <v>101.34</v>
      </c>
      <c r="F188" s="1055"/>
      <c r="G188" s="7"/>
      <c r="H188" s="1473"/>
      <c r="I188" s="1518"/>
      <c r="J188" s="1583" t="s">
        <v>61</v>
      </c>
      <c r="K188" s="1081">
        <v>103.2</v>
      </c>
      <c r="L188" s="14">
        <v>101.9</v>
      </c>
      <c r="M188" s="1081">
        <v>100</v>
      </c>
      <c r="N188" s="2429"/>
      <c r="O188" s="993"/>
    </row>
    <row r="189" spans="1:15">
      <c r="A189" s="1518"/>
      <c r="B189" s="1583" t="s">
        <v>62</v>
      </c>
      <c r="C189" s="2438">
        <v>118.6</v>
      </c>
      <c r="D189" s="1971">
        <v>105.05</v>
      </c>
      <c r="E189" s="1551">
        <v>103.73</v>
      </c>
      <c r="F189" s="1055"/>
      <c r="G189" s="7"/>
      <c r="H189" s="1473"/>
      <c r="I189" s="1518"/>
      <c r="J189" s="1583" t="s">
        <v>62</v>
      </c>
      <c r="K189" s="1081">
        <v>102.1</v>
      </c>
      <c r="L189" s="14">
        <v>100.7</v>
      </c>
      <c r="M189" s="1081">
        <v>100.1</v>
      </c>
      <c r="N189" s="2429"/>
      <c r="O189" s="993"/>
    </row>
    <row r="190" spans="1:15">
      <c r="A190" s="1518"/>
      <c r="B190" s="1583" t="s">
        <v>63</v>
      </c>
      <c r="C190" s="2438">
        <v>117.54</v>
      </c>
      <c r="D190" s="1971">
        <v>109.05</v>
      </c>
      <c r="E190" s="1551">
        <v>101.38</v>
      </c>
      <c r="F190" s="1055"/>
      <c r="G190" s="7"/>
      <c r="H190" s="1473"/>
      <c r="I190" s="1518"/>
      <c r="J190" s="1583" t="s">
        <v>63</v>
      </c>
      <c r="K190" s="1081">
        <v>102.3</v>
      </c>
      <c r="L190" s="14">
        <v>101.4</v>
      </c>
      <c r="M190" s="1081">
        <v>100.9</v>
      </c>
      <c r="N190" s="2429"/>
      <c r="O190" s="993"/>
    </row>
    <row r="191" spans="1:15">
      <c r="A191" s="1518"/>
      <c r="B191" s="1583" t="s">
        <v>64</v>
      </c>
      <c r="C191" s="2438">
        <v>116.39</v>
      </c>
      <c r="D191" s="1971">
        <v>106.73</v>
      </c>
      <c r="E191" s="1551">
        <v>99.49</v>
      </c>
      <c r="F191" s="1055"/>
      <c r="G191" s="7"/>
      <c r="H191" s="1473"/>
      <c r="I191" s="1518"/>
      <c r="J191" s="1583" t="s">
        <v>64</v>
      </c>
      <c r="K191" s="1081">
        <v>103.4</v>
      </c>
      <c r="L191" s="14">
        <v>100.7</v>
      </c>
      <c r="M191" s="1081">
        <v>100.1</v>
      </c>
      <c r="N191" s="2429"/>
      <c r="O191" s="993"/>
    </row>
    <row r="192" spans="1:15">
      <c r="A192" s="1518"/>
      <c r="B192" s="1583" t="s">
        <v>65</v>
      </c>
      <c r="C192" s="2438">
        <v>116.13</v>
      </c>
      <c r="D192" s="1971">
        <v>111.7</v>
      </c>
      <c r="E192" s="1551">
        <v>103.01</v>
      </c>
      <c r="F192" s="1055"/>
      <c r="G192" s="7"/>
      <c r="H192" s="1473"/>
      <c r="I192" s="1518"/>
      <c r="J192" s="1583" t="s">
        <v>65</v>
      </c>
      <c r="K192" s="1081">
        <v>103.8</v>
      </c>
      <c r="L192" s="14">
        <v>101.5</v>
      </c>
      <c r="M192" s="1081">
        <v>101.3</v>
      </c>
      <c r="N192" s="2429"/>
      <c r="O192" s="993"/>
    </row>
    <row r="193" spans="1:15">
      <c r="A193" s="1518"/>
      <c r="B193" s="1583" t="s">
        <v>66</v>
      </c>
      <c r="C193" s="2438">
        <v>113.27</v>
      </c>
      <c r="D193" s="1971">
        <v>109.35</v>
      </c>
      <c r="E193" s="1551">
        <v>100.84</v>
      </c>
      <c r="F193" s="1055"/>
      <c r="G193" s="7"/>
      <c r="H193" s="1473"/>
      <c r="I193" s="1518"/>
      <c r="J193" s="1583" t="s">
        <v>66</v>
      </c>
      <c r="K193" s="1081">
        <v>103.4</v>
      </c>
      <c r="L193" s="14">
        <v>101.7</v>
      </c>
      <c r="M193" s="1081">
        <v>101.6</v>
      </c>
      <c r="N193" s="2429"/>
      <c r="O193" s="993"/>
    </row>
    <row r="194" spans="1:15">
      <c r="A194" s="1518"/>
      <c r="B194" s="1583" t="s">
        <v>67</v>
      </c>
      <c r="C194" s="2438">
        <v>112.91</v>
      </c>
      <c r="D194" s="1971">
        <v>107.98</v>
      </c>
      <c r="E194" s="1551">
        <v>101.45</v>
      </c>
      <c r="F194" s="1055"/>
      <c r="G194" s="7"/>
      <c r="H194" s="1473"/>
      <c r="I194" s="1518"/>
      <c r="J194" s="1583" t="s">
        <v>67</v>
      </c>
      <c r="K194" s="1081">
        <v>105.1</v>
      </c>
      <c r="L194" s="14">
        <v>102</v>
      </c>
      <c r="M194" s="1081">
        <v>100.8</v>
      </c>
      <c r="N194" s="2429"/>
      <c r="O194" s="993"/>
    </row>
    <row r="195" spans="1:15">
      <c r="A195" s="1518"/>
      <c r="B195" s="1583" t="s">
        <v>68</v>
      </c>
      <c r="C195" s="2438">
        <v>118.08</v>
      </c>
      <c r="D195" s="1971">
        <v>109.94</v>
      </c>
      <c r="E195" s="1551">
        <v>102.08</v>
      </c>
      <c r="F195" s="1055"/>
      <c r="G195" s="7"/>
      <c r="H195" s="1473"/>
      <c r="I195" s="1518"/>
      <c r="J195" s="1583" t="s">
        <v>68</v>
      </c>
      <c r="K195" s="1081">
        <v>106.2</v>
      </c>
      <c r="L195" s="14">
        <v>102.9</v>
      </c>
      <c r="M195" s="1081">
        <v>101.2</v>
      </c>
      <c r="N195" s="2429"/>
      <c r="O195" s="993"/>
    </row>
    <row r="196" spans="1:15">
      <c r="A196" s="1521"/>
      <c r="B196" s="1956" t="s">
        <v>69</v>
      </c>
      <c r="C196" s="2441">
        <v>115.1</v>
      </c>
      <c r="D196" s="1969">
        <v>109.97</v>
      </c>
      <c r="E196" s="1980">
        <v>101.72</v>
      </c>
      <c r="F196" s="1059"/>
      <c r="G196" s="8"/>
      <c r="H196" s="1473"/>
      <c r="I196" s="1521"/>
      <c r="J196" s="1956" t="s">
        <v>69</v>
      </c>
      <c r="K196" s="1081">
        <v>106.2</v>
      </c>
      <c r="L196" s="14">
        <v>103.5</v>
      </c>
      <c r="M196" s="1081">
        <v>101.7</v>
      </c>
      <c r="N196" s="2434"/>
      <c r="O196" s="994"/>
    </row>
    <row r="197" spans="1:15">
      <c r="A197" s="1982" t="s">
        <v>85</v>
      </c>
      <c r="B197" s="1583" t="s">
        <v>58</v>
      </c>
      <c r="C197" s="2442">
        <v>125.25</v>
      </c>
      <c r="D197" s="1974">
        <v>113.66</v>
      </c>
      <c r="E197" s="1983">
        <v>100.81</v>
      </c>
      <c r="F197" s="1061"/>
      <c r="G197" s="7"/>
      <c r="H197" s="1473"/>
      <c r="I197" s="1982" t="s">
        <v>85</v>
      </c>
      <c r="J197" s="1583" t="s">
        <v>58</v>
      </c>
      <c r="K197" s="1080">
        <v>106.7</v>
      </c>
      <c r="L197" s="20">
        <v>103.9</v>
      </c>
      <c r="M197" s="1080">
        <v>101.5</v>
      </c>
      <c r="N197" s="2429"/>
      <c r="O197" s="993"/>
    </row>
    <row r="198" spans="1:15">
      <c r="A198" s="1518">
        <v>2006</v>
      </c>
      <c r="B198" s="1583" t="s">
        <v>59</v>
      </c>
      <c r="C198" s="2442">
        <v>125.55</v>
      </c>
      <c r="D198" s="1974">
        <v>115.23</v>
      </c>
      <c r="E198" s="1983">
        <v>102.28</v>
      </c>
      <c r="F198" s="1061"/>
      <c r="G198" s="7"/>
      <c r="H198" s="1473"/>
      <c r="I198" s="1518">
        <v>2006</v>
      </c>
      <c r="J198" s="1583" t="s">
        <v>59</v>
      </c>
      <c r="K198" s="1081">
        <v>107.5</v>
      </c>
      <c r="L198" s="14">
        <v>104.5</v>
      </c>
      <c r="M198" s="1081">
        <v>102.8</v>
      </c>
      <c r="N198" s="2429"/>
      <c r="O198" s="993"/>
    </row>
    <row r="199" spans="1:15">
      <c r="A199" s="1518"/>
      <c r="B199" s="1583" t="s">
        <v>60</v>
      </c>
      <c r="C199" s="2442">
        <v>125.71</v>
      </c>
      <c r="D199" s="1974">
        <v>117.23</v>
      </c>
      <c r="E199" s="1983">
        <v>102.05</v>
      </c>
      <c r="F199" s="1061"/>
      <c r="G199" s="7"/>
      <c r="H199" s="1473"/>
      <c r="I199" s="1518"/>
      <c r="J199" s="1583" t="s">
        <v>60</v>
      </c>
      <c r="K199" s="1081">
        <v>105.7</v>
      </c>
      <c r="L199" s="14">
        <v>104.7</v>
      </c>
      <c r="M199" s="1081">
        <v>102.8</v>
      </c>
      <c r="N199" s="2429"/>
      <c r="O199" s="993"/>
    </row>
    <row r="200" spans="1:15">
      <c r="A200" s="1518"/>
      <c r="B200" s="1583" t="s">
        <v>61</v>
      </c>
      <c r="C200" s="2442">
        <v>126.32</v>
      </c>
      <c r="D200" s="1974">
        <v>116.44</v>
      </c>
      <c r="E200" s="1983">
        <v>105.69</v>
      </c>
      <c r="F200" s="1061"/>
      <c r="G200" s="7"/>
      <c r="H200" s="1473"/>
      <c r="I200" s="1518"/>
      <c r="J200" s="1583" t="s">
        <v>61</v>
      </c>
      <c r="K200" s="1081">
        <v>107.9</v>
      </c>
      <c r="L200" s="14">
        <v>105.2</v>
      </c>
      <c r="M200" s="1081">
        <v>103.7</v>
      </c>
      <c r="N200" s="2429"/>
      <c r="O200" s="993"/>
    </row>
    <row r="201" spans="1:15">
      <c r="A201" s="1518"/>
      <c r="B201" s="1583" t="s">
        <v>62</v>
      </c>
      <c r="C201" s="2437">
        <v>127.5</v>
      </c>
      <c r="D201" s="1971">
        <v>117.39</v>
      </c>
      <c r="E201" s="1972">
        <v>107.17</v>
      </c>
      <c r="F201" s="1052"/>
      <c r="G201" s="7"/>
      <c r="H201" s="1473"/>
      <c r="I201" s="1518"/>
      <c r="J201" s="1583" t="s">
        <v>62</v>
      </c>
      <c r="K201" s="1081">
        <v>107.5</v>
      </c>
      <c r="L201" s="14">
        <v>105.4</v>
      </c>
      <c r="M201" s="1081">
        <v>104</v>
      </c>
      <c r="N201" s="2429"/>
      <c r="O201" s="993"/>
    </row>
    <row r="202" spans="1:15">
      <c r="A202" s="1518"/>
      <c r="B202" s="1583" t="s">
        <v>63</v>
      </c>
      <c r="C202" s="2437">
        <v>127.67</v>
      </c>
      <c r="D202" s="1971">
        <v>119.2</v>
      </c>
      <c r="E202" s="1972">
        <v>109.37</v>
      </c>
      <c r="F202" s="1052"/>
      <c r="G202" s="7"/>
      <c r="H202" s="1473"/>
      <c r="I202" s="1518"/>
      <c r="J202" s="1583" t="s">
        <v>63</v>
      </c>
      <c r="K202" s="1081">
        <v>105.9</v>
      </c>
      <c r="L202" s="14">
        <v>105.7</v>
      </c>
      <c r="M202" s="1081">
        <v>104.5</v>
      </c>
      <c r="N202" s="2429"/>
      <c r="O202" s="993"/>
    </row>
    <row r="203" spans="1:15">
      <c r="A203" s="1518"/>
      <c r="B203" s="1583" t="s">
        <v>64</v>
      </c>
      <c r="C203" s="2437">
        <v>123.06</v>
      </c>
      <c r="D203" s="1971">
        <v>117.93</v>
      </c>
      <c r="E203" s="1972">
        <v>108.84</v>
      </c>
      <c r="F203" s="1052"/>
      <c r="G203" s="7"/>
      <c r="H203" s="1473"/>
      <c r="I203" s="1518"/>
      <c r="J203" s="1583" t="s">
        <v>64</v>
      </c>
      <c r="K203" s="1081">
        <v>105.2</v>
      </c>
      <c r="L203" s="14">
        <v>105.8</v>
      </c>
      <c r="M203" s="1081">
        <v>105.3</v>
      </c>
      <c r="N203" s="2429"/>
      <c r="O203" s="993"/>
    </row>
    <row r="204" spans="1:15">
      <c r="A204" s="1518"/>
      <c r="B204" s="1583" t="s">
        <v>65</v>
      </c>
      <c r="C204" s="2437">
        <v>123.9</v>
      </c>
      <c r="D204" s="1971">
        <v>120.23</v>
      </c>
      <c r="E204" s="1972">
        <v>111.94</v>
      </c>
      <c r="F204" s="1052"/>
      <c r="G204" s="7"/>
      <c r="H204" s="1473"/>
      <c r="I204" s="1518"/>
      <c r="J204" s="1583" t="s">
        <v>65</v>
      </c>
      <c r="K204" s="1081">
        <v>106.7</v>
      </c>
      <c r="L204" s="14">
        <v>106.2</v>
      </c>
      <c r="M204" s="1081">
        <v>105.1</v>
      </c>
      <c r="N204" s="2429"/>
      <c r="O204" s="993"/>
    </row>
    <row r="205" spans="1:15">
      <c r="A205" s="1518"/>
      <c r="B205" s="1583" t="s">
        <v>66</v>
      </c>
      <c r="C205" s="2437">
        <v>125.97</v>
      </c>
      <c r="D205" s="1971">
        <v>118.66</v>
      </c>
      <c r="E205" s="1972">
        <v>113.25</v>
      </c>
      <c r="F205" s="1052"/>
      <c r="G205" s="7"/>
      <c r="H205" s="1473"/>
      <c r="I205" s="1518"/>
      <c r="J205" s="1583" t="s">
        <v>66</v>
      </c>
      <c r="K205" s="1081">
        <v>105.6</v>
      </c>
      <c r="L205" s="14">
        <v>106</v>
      </c>
      <c r="M205" s="1081">
        <v>105.2</v>
      </c>
      <c r="N205" s="2429"/>
      <c r="O205" s="993"/>
    </row>
    <row r="206" spans="1:15">
      <c r="A206" s="1518"/>
      <c r="B206" s="1583" t="s">
        <v>67</v>
      </c>
      <c r="C206" s="2437">
        <v>122</v>
      </c>
      <c r="D206" s="1971">
        <v>117.82</v>
      </c>
      <c r="E206" s="1972">
        <v>113.78</v>
      </c>
      <c r="F206" s="1052"/>
      <c r="G206" s="7"/>
      <c r="H206" s="1473"/>
      <c r="I206" s="1518"/>
      <c r="J206" s="1583" t="s">
        <v>67</v>
      </c>
      <c r="K206" s="1081">
        <v>105.8</v>
      </c>
      <c r="L206" s="14">
        <v>106.3</v>
      </c>
      <c r="M206" s="1081">
        <v>105.9</v>
      </c>
      <c r="N206" s="2429"/>
      <c r="O206" s="993"/>
    </row>
    <row r="207" spans="1:15">
      <c r="A207" s="1518"/>
      <c r="B207" s="1583" t="s">
        <v>68</v>
      </c>
      <c r="C207" s="2437">
        <v>122.79</v>
      </c>
      <c r="D207" s="1971">
        <v>118.47</v>
      </c>
      <c r="E207" s="1972">
        <v>113.01</v>
      </c>
      <c r="F207" s="1052"/>
      <c r="G207" s="7"/>
      <c r="H207" s="1473"/>
      <c r="I207" s="1518"/>
      <c r="J207" s="1583" t="s">
        <v>68</v>
      </c>
      <c r="K207" s="1081">
        <v>106.7</v>
      </c>
      <c r="L207" s="14">
        <v>106.4</v>
      </c>
      <c r="M207" s="1081">
        <v>106.7</v>
      </c>
      <c r="N207" s="2429"/>
      <c r="O207" s="993"/>
    </row>
    <row r="208" spans="1:15">
      <c r="A208" s="1518"/>
      <c r="B208" s="1583" t="s">
        <v>69</v>
      </c>
      <c r="C208" s="2437">
        <v>122.81</v>
      </c>
      <c r="D208" s="1971">
        <v>117.41</v>
      </c>
      <c r="E208" s="1972">
        <v>114.54</v>
      </c>
      <c r="F208" s="1052"/>
      <c r="G208" s="7"/>
      <c r="H208" s="1473"/>
      <c r="I208" s="1518"/>
      <c r="J208" s="1583" t="s">
        <v>69</v>
      </c>
      <c r="K208" s="1082">
        <v>106.3</v>
      </c>
      <c r="L208" s="17">
        <v>106.3</v>
      </c>
      <c r="M208" s="1082">
        <v>107</v>
      </c>
      <c r="N208" s="2429"/>
      <c r="O208" s="993"/>
    </row>
    <row r="209" spans="1:15">
      <c r="A209" s="1981" t="s">
        <v>86</v>
      </c>
      <c r="B209" s="1582" t="s">
        <v>58</v>
      </c>
      <c r="C209" s="2439">
        <v>116.37</v>
      </c>
      <c r="D209" s="1978">
        <v>116.04</v>
      </c>
      <c r="E209" s="1976">
        <v>116.46</v>
      </c>
      <c r="F209" s="1056"/>
      <c r="G209" s="9"/>
      <c r="H209" s="1473"/>
      <c r="I209" s="1981" t="s">
        <v>86</v>
      </c>
      <c r="J209" s="1582" t="s">
        <v>58</v>
      </c>
      <c r="K209" s="1081">
        <v>106.4</v>
      </c>
      <c r="L209" s="14">
        <v>106.4</v>
      </c>
      <c r="M209" s="1081">
        <v>107.5</v>
      </c>
      <c r="N209" s="2432"/>
      <c r="O209" s="995"/>
    </row>
    <row r="210" spans="1:15">
      <c r="A210" s="1518">
        <v>2007</v>
      </c>
      <c r="B210" s="1583" t="s">
        <v>59</v>
      </c>
      <c r="C210" s="2437">
        <v>118.78</v>
      </c>
      <c r="D210" s="1971">
        <v>119.69</v>
      </c>
      <c r="E210" s="1972">
        <v>118.59</v>
      </c>
      <c r="F210" s="1052"/>
      <c r="G210" s="7"/>
      <c r="H210" s="1473"/>
      <c r="I210" s="1518">
        <v>2007</v>
      </c>
      <c r="J210" s="1583" t="s">
        <v>59</v>
      </c>
      <c r="K210" s="1081">
        <v>107</v>
      </c>
      <c r="L210" s="14">
        <v>106.2</v>
      </c>
      <c r="M210" s="1081">
        <v>106.9</v>
      </c>
      <c r="N210" s="2429"/>
      <c r="O210" s="993"/>
    </row>
    <row r="211" spans="1:15">
      <c r="A211" s="1518"/>
      <c r="B211" s="1583" t="s">
        <v>60</v>
      </c>
      <c r="C211" s="2437">
        <v>117.5</v>
      </c>
      <c r="D211" s="1971">
        <v>116.66</v>
      </c>
      <c r="E211" s="1972">
        <v>117.81</v>
      </c>
      <c r="F211" s="1052"/>
      <c r="G211" s="7"/>
      <c r="H211" s="1473"/>
      <c r="I211" s="1518"/>
      <c r="J211" s="1583" t="s">
        <v>60</v>
      </c>
      <c r="K211" s="1081">
        <v>106.3</v>
      </c>
      <c r="L211" s="14">
        <v>105.8</v>
      </c>
      <c r="M211" s="1081">
        <v>106.9</v>
      </c>
      <c r="N211" s="2429"/>
      <c r="O211" s="993"/>
    </row>
    <row r="212" spans="1:15">
      <c r="A212" s="1518"/>
      <c r="B212" s="1583" t="s">
        <v>61</v>
      </c>
      <c r="C212" s="2437">
        <v>113.69</v>
      </c>
      <c r="D212" s="1971">
        <v>117.16</v>
      </c>
      <c r="E212" s="1972">
        <v>122.58</v>
      </c>
      <c r="F212" s="1052"/>
      <c r="G212" s="7"/>
      <c r="H212" s="1473"/>
      <c r="I212" s="1518"/>
      <c r="J212" s="1583" t="s">
        <v>61</v>
      </c>
      <c r="K212" s="1081">
        <v>106.7</v>
      </c>
      <c r="L212" s="14">
        <v>106.5</v>
      </c>
      <c r="M212" s="1081">
        <v>107.7</v>
      </c>
      <c r="N212" s="2429"/>
      <c r="O212" s="993"/>
    </row>
    <row r="213" spans="1:15">
      <c r="A213" s="1518"/>
      <c r="B213" s="1583" t="s">
        <v>62</v>
      </c>
      <c r="C213" s="2437">
        <v>116.49</v>
      </c>
      <c r="D213" s="1971">
        <v>117.56</v>
      </c>
      <c r="E213" s="1972">
        <v>125.86</v>
      </c>
      <c r="F213" s="1052"/>
      <c r="G213" s="7"/>
      <c r="H213" s="1473"/>
      <c r="I213" s="1518"/>
      <c r="J213" s="1583" t="s">
        <v>62</v>
      </c>
      <c r="K213" s="1081">
        <v>106.2</v>
      </c>
      <c r="L213" s="14">
        <v>107.3</v>
      </c>
      <c r="M213" s="1081">
        <v>107.9</v>
      </c>
      <c r="N213" s="2429"/>
      <c r="O213" s="993"/>
    </row>
    <row r="214" spans="1:15">
      <c r="A214" s="1518"/>
      <c r="B214" s="1583" t="s">
        <v>63</v>
      </c>
      <c r="C214" s="2438">
        <v>108.39</v>
      </c>
      <c r="D214" s="1971">
        <v>113.47</v>
      </c>
      <c r="E214" s="1551">
        <v>121.57</v>
      </c>
      <c r="F214" s="1055"/>
      <c r="G214" s="7"/>
      <c r="H214" s="1473"/>
      <c r="I214" s="1518"/>
      <c r="J214" s="1583" t="s">
        <v>63</v>
      </c>
      <c r="K214" s="1081">
        <v>105.6</v>
      </c>
      <c r="L214" s="14">
        <v>106.8</v>
      </c>
      <c r="M214" s="1081">
        <v>108.1</v>
      </c>
      <c r="N214" s="2429"/>
      <c r="O214" s="993"/>
    </row>
    <row r="215" spans="1:15">
      <c r="A215" s="1518"/>
      <c r="B215" s="1583" t="s">
        <v>64</v>
      </c>
      <c r="C215" s="2438">
        <v>111.61</v>
      </c>
      <c r="D215" s="1971">
        <v>113.94</v>
      </c>
      <c r="E215" s="1551">
        <v>127.86</v>
      </c>
      <c r="F215" s="1058"/>
      <c r="G215" s="10" t="s">
        <v>614</v>
      </c>
      <c r="H215" s="1473"/>
      <c r="I215" s="1518"/>
      <c r="J215" s="1583" t="s">
        <v>64</v>
      </c>
      <c r="K215" s="1081">
        <v>105.5</v>
      </c>
      <c r="L215" s="14">
        <v>106</v>
      </c>
      <c r="M215" s="1081">
        <v>108.6</v>
      </c>
      <c r="N215" s="2429"/>
      <c r="O215" s="993"/>
    </row>
    <row r="216" spans="1:15">
      <c r="A216" s="1518"/>
      <c r="B216" s="1583" t="s">
        <v>65</v>
      </c>
      <c r="C216" s="2438">
        <v>108.61</v>
      </c>
      <c r="D216" s="1971">
        <v>114.05</v>
      </c>
      <c r="E216" s="1551">
        <v>126.91</v>
      </c>
      <c r="F216" s="1055"/>
      <c r="G216" s="7"/>
      <c r="H216" s="1473"/>
      <c r="I216" s="1518"/>
      <c r="J216" s="1583" t="s">
        <v>65</v>
      </c>
      <c r="K216" s="1081">
        <v>103.6</v>
      </c>
      <c r="L216" s="14">
        <v>107.4</v>
      </c>
      <c r="M216" s="1081">
        <v>108.7</v>
      </c>
      <c r="N216" s="2429"/>
      <c r="O216" s="993"/>
    </row>
    <row r="217" spans="1:15">
      <c r="A217" s="1518"/>
      <c r="B217" s="1583" t="s">
        <v>66</v>
      </c>
      <c r="C217" s="2438">
        <v>106.25</v>
      </c>
      <c r="D217" s="1971">
        <v>110.39</v>
      </c>
      <c r="E217" s="1551">
        <v>124.73</v>
      </c>
      <c r="F217" s="1055"/>
      <c r="G217" s="7"/>
      <c r="H217" s="1473"/>
      <c r="I217" s="1518"/>
      <c r="J217" s="1583" t="s">
        <v>66</v>
      </c>
      <c r="K217" s="1081">
        <v>102.6</v>
      </c>
      <c r="L217" s="14">
        <v>105.7</v>
      </c>
      <c r="M217" s="1081">
        <v>108.6</v>
      </c>
      <c r="N217" s="2429"/>
      <c r="O217" s="993"/>
    </row>
    <row r="218" spans="1:15">
      <c r="A218" s="1518"/>
      <c r="B218" s="1583" t="s">
        <v>67</v>
      </c>
      <c r="C218" s="2438">
        <v>110.9</v>
      </c>
      <c r="D218" s="1971">
        <v>111.68</v>
      </c>
      <c r="E218" s="1551">
        <v>125.79</v>
      </c>
      <c r="F218" s="1055"/>
      <c r="G218" s="7"/>
      <c r="H218" s="1473"/>
      <c r="I218" s="1518"/>
      <c r="J218" s="1583" t="s">
        <v>67</v>
      </c>
      <c r="K218" s="1081">
        <v>104.3</v>
      </c>
      <c r="L218" s="14">
        <v>106.9</v>
      </c>
      <c r="M218" s="1081">
        <v>109</v>
      </c>
      <c r="N218" s="2429"/>
      <c r="O218" s="993"/>
    </row>
    <row r="219" spans="1:15">
      <c r="A219" s="1518"/>
      <c r="B219" s="1583" t="s">
        <v>68</v>
      </c>
      <c r="C219" s="2438">
        <v>108.1</v>
      </c>
      <c r="D219" s="1971">
        <v>112.86</v>
      </c>
      <c r="E219" s="1551">
        <v>123.78</v>
      </c>
      <c r="F219" s="1055"/>
      <c r="G219" s="7"/>
      <c r="H219" s="1473"/>
      <c r="I219" s="1518"/>
      <c r="J219" s="1583" t="s">
        <v>68</v>
      </c>
      <c r="K219" s="1081">
        <v>102.5</v>
      </c>
      <c r="L219" s="14">
        <v>106.1</v>
      </c>
      <c r="M219" s="1081">
        <v>110.5</v>
      </c>
      <c r="N219" s="2429"/>
      <c r="O219" s="993"/>
    </row>
    <row r="220" spans="1:15">
      <c r="A220" s="1521"/>
      <c r="B220" s="1956" t="s">
        <v>69</v>
      </c>
      <c r="C220" s="2441">
        <v>107.52</v>
      </c>
      <c r="D220" s="1969">
        <v>112.23</v>
      </c>
      <c r="E220" s="1980">
        <v>122.62</v>
      </c>
      <c r="F220" s="1059"/>
      <c r="G220" s="8"/>
      <c r="H220" s="1473"/>
      <c r="I220" s="1521"/>
      <c r="J220" s="1956" t="s">
        <v>69</v>
      </c>
      <c r="K220" s="1081">
        <v>102.1</v>
      </c>
      <c r="L220" s="14">
        <v>105.9</v>
      </c>
      <c r="M220" s="1081">
        <v>110.2</v>
      </c>
      <c r="N220" s="2434"/>
      <c r="O220" s="994"/>
    </row>
    <row r="221" spans="1:15">
      <c r="A221" s="1982" t="s">
        <v>87</v>
      </c>
      <c r="B221" s="1583" t="s">
        <v>58</v>
      </c>
      <c r="C221" s="2437">
        <v>108.4</v>
      </c>
      <c r="D221" s="1971">
        <v>109.68</v>
      </c>
      <c r="E221" s="1972">
        <v>124.26</v>
      </c>
      <c r="F221" s="1052"/>
      <c r="G221" s="7"/>
      <c r="H221" s="1473"/>
      <c r="I221" s="1982" t="s">
        <v>87</v>
      </c>
      <c r="J221" s="1583" t="s">
        <v>58</v>
      </c>
      <c r="K221" s="1080">
        <v>102.1</v>
      </c>
      <c r="L221" s="20">
        <v>105.6</v>
      </c>
      <c r="M221" s="1080">
        <v>109.7</v>
      </c>
      <c r="N221" s="2429"/>
      <c r="O221" s="993"/>
    </row>
    <row r="222" spans="1:15">
      <c r="A222" s="1518">
        <v>2008</v>
      </c>
      <c r="B222" s="1583" t="s">
        <v>59</v>
      </c>
      <c r="C222" s="2437">
        <v>111.78</v>
      </c>
      <c r="D222" s="1971">
        <v>110.73</v>
      </c>
      <c r="E222" s="1972">
        <v>123.91</v>
      </c>
      <c r="F222" s="1052"/>
      <c r="G222" s="7"/>
      <c r="H222" s="1473"/>
      <c r="I222" s="1518">
        <v>2008</v>
      </c>
      <c r="J222" s="1583" t="s">
        <v>59</v>
      </c>
      <c r="K222" s="1081">
        <v>102.4</v>
      </c>
      <c r="L222" s="14">
        <v>105.8</v>
      </c>
      <c r="M222" s="1081">
        <v>110.1</v>
      </c>
      <c r="N222" s="2429"/>
      <c r="O222" s="993" t="s">
        <v>614</v>
      </c>
    </row>
    <row r="223" spans="1:15">
      <c r="A223" s="1518"/>
      <c r="B223" s="1583" t="s">
        <v>60</v>
      </c>
      <c r="C223" s="2437">
        <v>109.06</v>
      </c>
      <c r="D223" s="1971">
        <v>108.82</v>
      </c>
      <c r="E223" s="1972">
        <v>128.35</v>
      </c>
      <c r="F223" s="1052"/>
      <c r="G223" s="7"/>
      <c r="H223" s="1473"/>
      <c r="I223" s="1518"/>
      <c r="J223" s="1583" t="s">
        <v>60</v>
      </c>
      <c r="K223" s="1081">
        <v>100.3</v>
      </c>
      <c r="L223" s="14">
        <v>104.8</v>
      </c>
      <c r="M223" s="1081">
        <v>110.2</v>
      </c>
      <c r="N223" s="2429"/>
      <c r="O223" s="993"/>
    </row>
    <row r="224" spans="1:15">
      <c r="A224" s="1518"/>
      <c r="B224" s="1583" t="s">
        <v>61</v>
      </c>
      <c r="C224" s="2437">
        <v>114.75</v>
      </c>
      <c r="D224" s="1971">
        <v>108.01</v>
      </c>
      <c r="E224" s="1972">
        <v>127.85</v>
      </c>
      <c r="F224" s="1062" t="s">
        <v>753</v>
      </c>
      <c r="G224" s="7"/>
      <c r="H224" s="1473"/>
      <c r="I224" s="1518"/>
      <c r="J224" s="1583" t="s">
        <v>61</v>
      </c>
      <c r="K224" s="1081">
        <v>100.5</v>
      </c>
      <c r="L224" s="14">
        <v>104.1</v>
      </c>
      <c r="M224" s="1081">
        <v>108.2</v>
      </c>
      <c r="N224" s="2429"/>
      <c r="O224" s="993"/>
    </row>
    <row r="225" spans="1:15">
      <c r="A225" s="1518"/>
      <c r="B225" s="1583" t="s">
        <v>62</v>
      </c>
      <c r="C225" s="2437">
        <v>111.8</v>
      </c>
      <c r="D225" s="1971">
        <v>109.06</v>
      </c>
      <c r="E225" s="1972">
        <v>126.07</v>
      </c>
      <c r="F225" s="1062" t="s">
        <v>753</v>
      </c>
      <c r="G225" s="7"/>
      <c r="H225" s="1473"/>
      <c r="I225" s="1518"/>
      <c r="J225" s="1583" t="s">
        <v>62</v>
      </c>
      <c r="K225" s="1081">
        <v>100</v>
      </c>
      <c r="L225" s="14">
        <v>104.6</v>
      </c>
      <c r="M225" s="1081">
        <v>108.1</v>
      </c>
      <c r="N225" s="1105" t="s">
        <v>626</v>
      </c>
      <c r="O225" s="993"/>
    </row>
    <row r="226" spans="1:15">
      <c r="A226" s="1518"/>
      <c r="B226" s="1583" t="s">
        <v>63</v>
      </c>
      <c r="C226" s="2438">
        <v>110.22</v>
      </c>
      <c r="D226" s="1971">
        <v>104.93</v>
      </c>
      <c r="E226" s="1551">
        <v>125.43</v>
      </c>
      <c r="F226" s="1063" t="s">
        <v>754</v>
      </c>
      <c r="G226" s="7"/>
      <c r="H226" s="1473"/>
      <c r="I226" s="1518"/>
      <c r="J226" s="1583" t="s">
        <v>63</v>
      </c>
      <c r="K226" s="1081">
        <v>98.7</v>
      </c>
      <c r="L226" s="14">
        <v>101.9</v>
      </c>
      <c r="M226" s="1081">
        <v>107.3</v>
      </c>
      <c r="N226" s="1105" t="s">
        <v>613</v>
      </c>
      <c r="O226" s="993"/>
    </row>
    <row r="227" spans="1:15">
      <c r="A227" s="1518"/>
      <c r="B227" s="1583" t="s">
        <v>64</v>
      </c>
      <c r="C227" s="2438">
        <v>106.82</v>
      </c>
      <c r="D227" s="1971">
        <v>108.65</v>
      </c>
      <c r="E227" s="1551">
        <v>126.64</v>
      </c>
      <c r="F227" s="1063" t="s">
        <v>754</v>
      </c>
      <c r="G227" s="7"/>
      <c r="H227" s="959" t="s">
        <v>548</v>
      </c>
      <c r="I227" s="1518"/>
      <c r="J227" s="1583" t="s">
        <v>64</v>
      </c>
      <c r="K227" s="1081">
        <v>97.9</v>
      </c>
      <c r="L227" s="14">
        <v>101.7</v>
      </c>
      <c r="M227" s="1081">
        <v>107.4</v>
      </c>
      <c r="N227" s="1105" t="s">
        <v>613</v>
      </c>
      <c r="O227" s="993"/>
    </row>
    <row r="228" spans="1:15">
      <c r="A228" s="1518"/>
      <c r="B228" s="1583" t="s">
        <v>65</v>
      </c>
      <c r="C228" s="2438">
        <v>104.16</v>
      </c>
      <c r="D228" s="1971">
        <v>102.95</v>
      </c>
      <c r="E228" s="1551">
        <v>126.43</v>
      </c>
      <c r="F228" s="1063" t="s">
        <v>754</v>
      </c>
      <c r="G228" s="7"/>
      <c r="H228" s="1473"/>
      <c r="I228" s="1518"/>
      <c r="J228" s="1583" t="s">
        <v>65</v>
      </c>
      <c r="K228" s="1081">
        <v>96.2</v>
      </c>
      <c r="L228" s="14">
        <v>98.3</v>
      </c>
      <c r="M228" s="1081">
        <v>106.2</v>
      </c>
      <c r="N228" s="1105" t="s">
        <v>613</v>
      </c>
      <c r="O228" s="993"/>
    </row>
    <row r="229" spans="1:15">
      <c r="A229" s="1518"/>
      <c r="B229" s="1583" t="s">
        <v>66</v>
      </c>
      <c r="C229" s="2438">
        <v>100.71</v>
      </c>
      <c r="D229" s="1971">
        <v>102.04</v>
      </c>
      <c r="E229" s="1551">
        <v>126.99</v>
      </c>
      <c r="F229" s="1062" t="s">
        <v>753</v>
      </c>
      <c r="G229" s="7"/>
      <c r="H229" s="1473"/>
      <c r="I229" s="1518"/>
      <c r="J229" s="1583" t="s">
        <v>66</v>
      </c>
      <c r="K229" s="1081">
        <v>95</v>
      </c>
      <c r="L229" s="14">
        <v>97.4</v>
      </c>
      <c r="M229" s="1081">
        <v>105.7</v>
      </c>
      <c r="N229" s="1105" t="s">
        <v>613</v>
      </c>
      <c r="O229" s="993"/>
    </row>
    <row r="230" spans="1:15">
      <c r="A230" s="1518"/>
      <c r="B230" s="1583" t="s">
        <v>67</v>
      </c>
      <c r="C230" s="2438">
        <v>95.25</v>
      </c>
      <c r="D230" s="1971">
        <v>101.86</v>
      </c>
      <c r="E230" s="1551">
        <v>124.03</v>
      </c>
      <c r="F230" s="1063" t="s">
        <v>755</v>
      </c>
      <c r="G230" s="7"/>
      <c r="H230" s="1473"/>
      <c r="I230" s="1518"/>
      <c r="J230" s="1583" t="s">
        <v>67</v>
      </c>
      <c r="K230" s="1081">
        <v>89.6</v>
      </c>
      <c r="L230" s="14">
        <v>94.2</v>
      </c>
      <c r="M230" s="1081">
        <v>105.1</v>
      </c>
      <c r="N230" s="1105" t="s">
        <v>613</v>
      </c>
      <c r="O230" s="993"/>
    </row>
    <row r="231" spans="1:15">
      <c r="A231" s="1518"/>
      <c r="B231" s="1583" t="s">
        <v>68</v>
      </c>
      <c r="C231" s="2438">
        <v>85.52</v>
      </c>
      <c r="D231" s="1971">
        <v>93.73</v>
      </c>
      <c r="E231" s="1551">
        <v>123.15</v>
      </c>
      <c r="F231" s="1063" t="s">
        <v>613</v>
      </c>
      <c r="G231" s="7"/>
      <c r="H231" s="1473"/>
      <c r="I231" s="1518"/>
      <c r="J231" s="1583" t="s">
        <v>68</v>
      </c>
      <c r="K231" s="1081">
        <v>84.4</v>
      </c>
      <c r="L231" s="14">
        <v>88.2</v>
      </c>
      <c r="M231" s="1081">
        <v>102.5</v>
      </c>
      <c r="N231" s="1105" t="s">
        <v>613</v>
      </c>
      <c r="O231" s="993"/>
    </row>
    <row r="232" spans="1:15">
      <c r="A232" s="1518"/>
      <c r="B232" s="1583" t="s">
        <v>69</v>
      </c>
      <c r="C232" s="2438">
        <v>80.209999999999994</v>
      </c>
      <c r="D232" s="1971">
        <v>89.45</v>
      </c>
      <c r="E232" s="1551">
        <v>120.03</v>
      </c>
      <c r="F232" s="1063" t="s">
        <v>613</v>
      </c>
      <c r="G232" s="7"/>
      <c r="H232" s="1473"/>
      <c r="I232" s="1518"/>
      <c r="J232" s="1583" t="s">
        <v>69</v>
      </c>
      <c r="K232" s="1082">
        <v>81.099999999999994</v>
      </c>
      <c r="L232" s="17">
        <v>83.2</v>
      </c>
      <c r="M232" s="1082">
        <v>99</v>
      </c>
      <c r="N232" s="1105" t="s">
        <v>613</v>
      </c>
      <c r="O232" s="993"/>
    </row>
    <row r="233" spans="1:15">
      <c r="A233" s="1981" t="s">
        <v>88</v>
      </c>
      <c r="B233" s="1582" t="s">
        <v>58</v>
      </c>
      <c r="C233" s="2440">
        <v>69.540000000000006</v>
      </c>
      <c r="D233" s="1978">
        <v>82.37</v>
      </c>
      <c r="E233" s="1979">
        <v>114.03</v>
      </c>
      <c r="F233" s="1064" t="s">
        <v>613</v>
      </c>
      <c r="G233" s="9"/>
      <c r="H233" s="1473"/>
      <c r="I233" s="1981" t="s">
        <v>88</v>
      </c>
      <c r="J233" s="1582" t="s">
        <v>58</v>
      </c>
      <c r="K233" s="1081">
        <v>75.7</v>
      </c>
      <c r="L233" s="14">
        <v>75.7</v>
      </c>
      <c r="M233" s="1081">
        <v>97.2</v>
      </c>
      <c r="N233" s="1672" t="s">
        <v>613</v>
      </c>
      <c r="O233" s="995"/>
    </row>
    <row r="234" spans="1:15">
      <c r="A234" s="1518">
        <v>2009</v>
      </c>
      <c r="B234" s="1583" t="s">
        <v>59</v>
      </c>
      <c r="C234" s="2438">
        <v>65.34</v>
      </c>
      <c r="D234" s="1971">
        <v>77.489999999999995</v>
      </c>
      <c r="E234" s="1551">
        <v>110.78</v>
      </c>
      <c r="F234" s="1063" t="s">
        <v>613</v>
      </c>
      <c r="G234" s="7"/>
      <c r="H234" s="1473"/>
      <c r="I234" s="1518">
        <v>2009</v>
      </c>
      <c r="J234" s="1583" t="s">
        <v>59</v>
      </c>
      <c r="K234" s="1081">
        <v>73.2</v>
      </c>
      <c r="L234" s="14">
        <v>71.7</v>
      </c>
      <c r="M234" s="1081">
        <v>94.2</v>
      </c>
      <c r="N234" s="1105" t="s">
        <v>613</v>
      </c>
      <c r="O234" s="993"/>
    </row>
    <row r="235" spans="1:15">
      <c r="A235" s="1518"/>
      <c r="B235" s="1583" t="s">
        <v>60</v>
      </c>
      <c r="C235" s="2438">
        <v>73.19</v>
      </c>
      <c r="D235" s="1971">
        <v>77.569999999999993</v>
      </c>
      <c r="E235" s="1551">
        <v>104.55</v>
      </c>
      <c r="F235" s="1063" t="s">
        <v>613</v>
      </c>
      <c r="G235" s="10" t="s">
        <v>615</v>
      </c>
      <c r="H235" s="1473"/>
      <c r="I235" s="1518"/>
      <c r="J235" s="1583" t="s">
        <v>60</v>
      </c>
      <c r="K235" s="1081">
        <v>74.8</v>
      </c>
      <c r="L235" s="14">
        <v>71.5</v>
      </c>
      <c r="M235" s="1081">
        <v>92.5</v>
      </c>
      <c r="N235" s="1105" t="s">
        <v>613</v>
      </c>
      <c r="O235" s="993" t="s">
        <v>615</v>
      </c>
    </row>
    <row r="236" spans="1:15">
      <c r="A236" s="1518"/>
      <c r="B236" s="1583" t="s">
        <v>61</v>
      </c>
      <c r="C236" s="2438">
        <v>72.290000000000006</v>
      </c>
      <c r="D236" s="1971">
        <v>77.819999999999993</v>
      </c>
      <c r="E236" s="1551">
        <v>102.2</v>
      </c>
      <c r="F236" s="1063" t="s">
        <v>756</v>
      </c>
      <c r="G236" s="7"/>
      <c r="H236" s="1473"/>
      <c r="I236" s="1518"/>
      <c r="J236" s="1583" t="s">
        <v>61</v>
      </c>
      <c r="K236" s="1081">
        <v>78.2</v>
      </c>
      <c r="L236" s="14">
        <v>72.8</v>
      </c>
      <c r="M236" s="1081">
        <v>91</v>
      </c>
      <c r="N236" s="1105" t="s">
        <v>613</v>
      </c>
      <c r="O236" s="993"/>
    </row>
    <row r="237" spans="1:15">
      <c r="A237" s="1518"/>
      <c r="B237" s="1583" t="s">
        <v>62</v>
      </c>
      <c r="C237" s="2438">
        <v>70.22</v>
      </c>
      <c r="D237" s="1971">
        <v>76.209999999999994</v>
      </c>
      <c r="E237" s="1551">
        <v>99.98</v>
      </c>
      <c r="F237" s="1063" t="s">
        <v>613</v>
      </c>
      <c r="G237" s="7"/>
      <c r="H237" s="1473"/>
      <c r="I237" s="1518"/>
      <c r="J237" s="1583" t="s">
        <v>62</v>
      </c>
      <c r="K237" s="1081">
        <v>80.7</v>
      </c>
      <c r="L237" s="14">
        <v>74.2</v>
      </c>
      <c r="M237" s="1081">
        <v>88.4</v>
      </c>
      <c r="N237" s="1105" t="s">
        <v>625</v>
      </c>
      <c r="O237" s="993"/>
    </row>
    <row r="238" spans="1:15">
      <c r="A238" s="1518"/>
      <c r="B238" s="1583" t="s">
        <v>63</v>
      </c>
      <c r="C238" s="2438">
        <v>74.45</v>
      </c>
      <c r="D238" s="1971">
        <v>77.95</v>
      </c>
      <c r="E238" s="1551">
        <v>97.43</v>
      </c>
      <c r="F238" s="1063" t="s">
        <v>757</v>
      </c>
      <c r="G238" s="7"/>
      <c r="H238" s="1473"/>
      <c r="I238" s="1518"/>
      <c r="J238" s="1583" t="s">
        <v>63</v>
      </c>
      <c r="K238" s="1081">
        <v>83.9</v>
      </c>
      <c r="L238" s="14">
        <v>75.7</v>
      </c>
      <c r="M238" s="1081">
        <v>87.5</v>
      </c>
      <c r="N238" s="1105" t="s">
        <v>623</v>
      </c>
      <c r="O238" s="993"/>
    </row>
    <row r="239" spans="1:15">
      <c r="A239" s="1518"/>
      <c r="B239" s="1583" t="s">
        <v>64</v>
      </c>
      <c r="C239" s="2438">
        <v>78.540000000000006</v>
      </c>
      <c r="D239" s="1971">
        <v>78.260000000000005</v>
      </c>
      <c r="E239" s="1551">
        <v>92.04</v>
      </c>
      <c r="F239" s="1063" t="s">
        <v>623</v>
      </c>
      <c r="G239" s="7"/>
      <c r="H239" s="1473"/>
      <c r="I239" s="1518"/>
      <c r="J239" s="1583" t="s">
        <v>64</v>
      </c>
      <c r="K239" s="1081">
        <v>85.7</v>
      </c>
      <c r="L239" s="14">
        <v>76.599999999999994</v>
      </c>
      <c r="M239" s="1081">
        <v>86</v>
      </c>
      <c r="N239" s="1105" t="s">
        <v>623</v>
      </c>
      <c r="O239" s="993"/>
    </row>
    <row r="240" spans="1:15">
      <c r="A240" s="1518"/>
      <c r="B240" s="1583" t="s">
        <v>65</v>
      </c>
      <c r="C240" s="2438">
        <v>79.63</v>
      </c>
      <c r="D240" s="1971">
        <v>78.739999999999995</v>
      </c>
      <c r="E240" s="1551">
        <v>90.64</v>
      </c>
      <c r="F240" s="1063" t="s">
        <v>623</v>
      </c>
      <c r="G240" s="7"/>
      <c r="H240" s="1473"/>
      <c r="I240" s="1518"/>
      <c r="J240" s="1583" t="s">
        <v>65</v>
      </c>
      <c r="K240" s="1081">
        <v>87.4</v>
      </c>
      <c r="L240" s="14">
        <v>78.099999999999994</v>
      </c>
      <c r="M240" s="1081">
        <v>86.3</v>
      </c>
      <c r="N240" s="1105" t="s">
        <v>623</v>
      </c>
      <c r="O240" s="993"/>
    </row>
    <row r="241" spans="1:15">
      <c r="A241" s="1518"/>
      <c r="B241" s="1583" t="s">
        <v>66</v>
      </c>
      <c r="C241" s="2438">
        <v>87.78</v>
      </c>
      <c r="D241" s="1971">
        <v>80.010000000000005</v>
      </c>
      <c r="E241" s="1551">
        <v>89.95</v>
      </c>
      <c r="F241" s="1063" t="s">
        <v>623</v>
      </c>
      <c r="G241" s="7"/>
      <c r="H241" s="1473"/>
      <c r="I241" s="1518"/>
      <c r="J241" s="1583" t="s">
        <v>66</v>
      </c>
      <c r="K241" s="1081">
        <v>89.8</v>
      </c>
      <c r="L241" s="14">
        <v>80.099999999999994</v>
      </c>
      <c r="M241" s="1081">
        <v>86</v>
      </c>
      <c r="N241" s="1105" t="s">
        <v>624</v>
      </c>
      <c r="O241" s="993"/>
    </row>
    <row r="242" spans="1:15">
      <c r="A242" s="1518"/>
      <c r="B242" s="1583" t="s">
        <v>67</v>
      </c>
      <c r="C242" s="2438">
        <v>91.48</v>
      </c>
      <c r="D242" s="1971">
        <v>81.510000000000005</v>
      </c>
      <c r="E242" s="1551">
        <v>91</v>
      </c>
      <c r="F242" s="1063" t="s">
        <v>624</v>
      </c>
      <c r="G242" s="7"/>
      <c r="H242" s="1473"/>
      <c r="I242" s="1518"/>
      <c r="J242" s="1583" t="s">
        <v>67</v>
      </c>
      <c r="K242" s="1081">
        <v>92.1</v>
      </c>
      <c r="L242" s="14">
        <v>82.2</v>
      </c>
      <c r="M242" s="1081">
        <v>85.6</v>
      </c>
      <c r="N242" s="1105" t="s">
        <v>620</v>
      </c>
      <c r="O242" s="993"/>
    </row>
    <row r="243" spans="1:15">
      <c r="A243" s="1518"/>
      <c r="B243" s="1583" t="s">
        <v>68</v>
      </c>
      <c r="C243" s="2438">
        <v>99.82</v>
      </c>
      <c r="D243" s="1971">
        <v>82.12</v>
      </c>
      <c r="E243" s="1551">
        <v>90.47</v>
      </c>
      <c r="F243" s="1063" t="s">
        <v>620</v>
      </c>
      <c r="G243" s="7"/>
      <c r="H243" s="1473"/>
      <c r="I243" s="1518"/>
      <c r="J243" s="1583" t="s">
        <v>68</v>
      </c>
      <c r="K243" s="1081">
        <v>91.8</v>
      </c>
      <c r="L243" s="14">
        <v>83.7</v>
      </c>
      <c r="M243" s="1081">
        <v>85.8</v>
      </c>
      <c r="N243" s="1105" t="s">
        <v>620</v>
      </c>
      <c r="O243" s="993"/>
    </row>
    <row r="244" spans="1:15">
      <c r="A244" s="1521"/>
      <c r="B244" s="1956" t="s">
        <v>69</v>
      </c>
      <c r="C244" s="2441">
        <v>98.78</v>
      </c>
      <c r="D244" s="1969">
        <v>83.27</v>
      </c>
      <c r="E244" s="1980">
        <v>90.65</v>
      </c>
      <c r="F244" s="1065" t="s">
        <v>620</v>
      </c>
      <c r="G244" s="8"/>
      <c r="H244" s="1473"/>
      <c r="I244" s="1521"/>
      <c r="J244" s="1956" t="s">
        <v>69</v>
      </c>
      <c r="K244" s="1081">
        <v>93.7</v>
      </c>
      <c r="L244" s="14">
        <v>85.1</v>
      </c>
      <c r="M244" s="1081">
        <v>86.1</v>
      </c>
      <c r="N244" s="1674" t="s">
        <v>620</v>
      </c>
      <c r="O244" s="994"/>
    </row>
    <row r="245" spans="1:15">
      <c r="A245" s="1982" t="s">
        <v>89</v>
      </c>
      <c r="B245" s="1583" t="s">
        <v>58</v>
      </c>
      <c r="C245" s="2438">
        <v>105.4</v>
      </c>
      <c r="D245" s="1971">
        <v>85.16</v>
      </c>
      <c r="E245" s="1551">
        <v>91.35</v>
      </c>
      <c r="F245" s="1063" t="s">
        <v>620</v>
      </c>
      <c r="G245" s="7"/>
      <c r="H245" s="1473"/>
      <c r="I245" s="1982" t="s">
        <v>89</v>
      </c>
      <c r="J245" s="1583" t="s">
        <v>58</v>
      </c>
      <c r="K245" s="1080">
        <v>94.8</v>
      </c>
      <c r="L245" s="20">
        <v>87.7</v>
      </c>
      <c r="M245" s="1080">
        <v>87</v>
      </c>
      <c r="N245" s="1105" t="s">
        <v>620</v>
      </c>
      <c r="O245" s="993"/>
    </row>
    <row r="246" spans="1:15">
      <c r="A246" s="1518">
        <v>2010</v>
      </c>
      <c r="B246" s="1583" t="s">
        <v>59</v>
      </c>
      <c r="C246" s="2438">
        <v>108.14</v>
      </c>
      <c r="D246" s="1971">
        <v>84.93</v>
      </c>
      <c r="E246" s="1551">
        <v>91.93</v>
      </c>
      <c r="F246" s="1063" t="s">
        <v>620</v>
      </c>
      <c r="G246" s="7"/>
      <c r="H246" s="1473"/>
      <c r="I246" s="1518">
        <v>2010</v>
      </c>
      <c r="J246" s="1583" t="s">
        <v>59</v>
      </c>
      <c r="K246" s="1081">
        <v>93.7</v>
      </c>
      <c r="L246" s="14">
        <v>88.5</v>
      </c>
      <c r="M246" s="1081">
        <v>86.9</v>
      </c>
      <c r="N246" s="1105" t="s">
        <v>620</v>
      </c>
      <c r="O246" s="993"/>
    </row>
    <row r="247" spans="1:15">
      <c r="A247" s="1518"/>
      <c r="B247" s="1583" t="s">
        <v>60</v>
      </c>
      <c r="C247" s="2438">
        <v>111.68</v>
      </c>
      <c r="D247" s="1971">
        <v>86.49</v>
      </c>
      <c r="E247" s="1551">
        <v>91.77</v>
      </c>
      <c r="F247" s="1063" t="s">
        <v>620</v>
      </c>
      <c r="G247" s="7"/>
      <c r="H247" s="1473"/>
      <c r="I247" s="1518"/>
      <c r="J247" s="1583" t="s">
        <v>60</v>
      </c>
      <c r="K247" s="1081">
        <v>97.1</v>
      </c>
      <c r="L247" s="14">
        <v>89.7</v>
      </c>
      <c r="M247" s="1081">
        <v>87.3</v>
      </c>
      <c r="N247" s="1105" t="s">
        <v>620</v>
      </c>
      <c r="O247" s="993"/>
    </row>
    <row r="248" spans="1:15">
      <c r="A248" s="1518"/>
      <c r="B248" s="1583" t="s">
        <v>61</v>
      </c>
      <c r="C248" s="2438">
        <v>112.31</v>
      </c>
      <c r="D248" s="1971">
        <v>88.29</v>
      </c>
      <c r="E248" s="1551">
        <v>89.16</v>
      </c>
      <c r="F248" s="1063" t="s">
        <v>620</v>
      </c>
      <c r="G248" s="7"/>
      <c r="H248" s="1473"/>
      <c r="I248" s="1518"/>
      <c r="J248" s="1583" t="s">
        <v>61</v>
      </c>
      <c r="K248" s="1081">
        <v>98.5</v>
      </c>
      <c r="L248" s="14">
        <v>90.7</v>
      </c>
      <c r="M248" s="1081">
        <v>86.9</v>
      </c>
      <c r="N248" s="1105" t="s">
        <v>620</v>
      </c>
      <c r="O248" s="993"/>
    </row>
    <row r="249" spans="1:15">
      <c r="A249" s="1518"/>
      <c r="B249" s="1583" t="s">
        <v>62</v>
      </c>
      <c r="C249" s="2438">
        <v>112.21</v>
      </c>
      <c r="D249" s="1971">
        <v>89.62</v>
      </c>
      <c r="E249" s="1551">
        <v>90.62</v>
      </c>
      <c r="F249" s="1063" t="s">
        <v>620</v>
      </c>
      <c r="G249" s="7"/>
      <c r="H249" s="1473"/>
      <c r="I249" s="1518"/>
      <c r="J249" s="1583" t="s">
        <v>62</v>
      </c>
      <c r="K249" s="1081">
        <v>97.5</v>
      </c>
      <c r="L249" s="14">
        <v>90.2</v>
      </c>
      <c r="M249" s="1081">
        <v>87.8</v>
      </c>
      <c r="N249" s="1105" t="s">
        <v>620</v>
      </c>
      <c r="O249" s="993"/>
    </row>
    <row r="250" spans="1:15">
      <c r="A250" s="1518"/>
      <c r="B250" s="1583" t="s">
        <v>63</v>
      </c>
      <c r="C250" s="2438">
        <v>108.27</v>
      </c>
      <c r="D250" s="1971">
        <v>90.52</v>
      </c>
      <c r="E250" s="1551">
        <v>92.08</v>
      </c>
      <c r="F250" s="1063" t="s">
        <v>620</v>
      </c>
      <c r="G250" s="7"/>
      <c r="H250" s="1473"/>
      <c r="I250" s="1518"/>
      <c r="J250" s="1583" t="s">
        <v>63</v>
      </c>
      <c r="K250" s="1081">
        <v>97.7</v>
      </c>
      <c r="L250" s="14">
        <v>90.8</v>
      </c>
      <c r="M250" s="1081">
        <v>88.1</v>
      </c>
      <c r="N250" s="1105" t="s">
        <v>620</v>
      </c>
      <c r="O250" s="993"/>
    </row>
    <row r="251" spans="1:15">
      <c r="A251" s="1518"/>
      <c r="B251" s="1583" t="s">
        <v>64</v>
      </c>
      <c r="C251" s="2438">
        <v>111.02</v>
      </c>
      <c r="D251" s="1971">
        <v>92.38</v>
      </c>
      <c r="E251" s="1551">
        <v>92.22</v>
      </c>
      <c r="F251" s="1063" t="s">
        <v>620</v>
      </c>
      <c r="G251" s="7"/>
      <c r="H251" s="1473"/>
      <c r="I251" s="1518"/>
      <c r="J251" s="1583" t="s">
        <v>64</v>
      </c>
      <c r="K251" s="1081">
        <v>97.7</v>
      </c>
      <c r="L251" s="14">
        <v>91.5</v>
      </c>
      <c r="M251" s="1081">
        <v>89</v>
      </c>
      <c r="N251" s="1105" t="s">
        <v>620</v>
      </c>
      <c r="O251" s="993"/>
    </row>
    <row r="252" spans="1:15">
      <c r="A252" s="1518"/>
      <c r="B252" s="1583" t="s">
        <v>65</v>
      </c>
      <c r="C252" s="2438">
        <v>108.96</v>
      </c>
      <c r="D252" s="1971">
        <v>93.61</v>
      </c>
      <c r="E252" s="1551">
        <v>94.31</v>
      </c>
      <c r="F252" s="1063" t="s">
        <v>620</v>
      </c>
      <c r="G252" s="7"/>
      <c r="H252" s="1473"/>
      <c r="I252" s="1518"/>
      <c r="J252" s="1583" t="s">
        <v>65</v>
      </c>
      <c r="K252" s="1081">
        <v>98</v>
      </c>
      <c r="L252" s="14">
        <v>91.6</v>
      </c>
      <c r="M252" s="1081">
        <v>88.6</v>
      </c>
      <c r="N252" s="1105" t="s">
        <v>620</v>
      </c>
      <c r="O252" s="993"/>
    </row>
    <row r="253" spans="1:15">
      <c r="A253" s="1518"/>
      <c r="B253" s="1583" t="s">
        <v>66</v>
      </c>
      <c r="C253" s="2438">
        <v>112.33</v>
      </c>
      <c r="D253" s="1971">
        <v>95.43</v>
      </c>
      <c r="E253" s="1551">
        <v>93.33</v>
      </c>
      <c r="F253" s="1063" t="s">
        <v>620</v>
      </c>
      <c r="G253" s="7"/>
      <c r="H253" s="1473"/>
      <c r="I253" s="1518"/>
      <c r="J253" s="1583" t="s">
        <v>66</v>
      </c>
      <c r="K253" s="1081">
        <v>97.4</v>
      </c>
      <c r="L253" s="14">
        <v>92.4</v>
      </c>
      <c r="M253" s="1081">
        <v>88.9</v>
      </c>
      <c r="N253" s="1105" t="s">
        <v>620</v>
      </c>
      <c r="O253" s="993"/>
    </row>
    <row r="254" spans="1:15">
      <c r="A254" s="1518"/>
      <c r="B254" s="1583" t="s">
        <v>67</v>
      </c>
      <c r="C254" s="2438">
        <v>105.88</v>
      </c>
      <c r="D254" s="1971">
        <v>94.67</v>
      </c>
      <c r="E254" s="1551">
        <v>97.31</v>
      </c>
      <c r="F254" s="1063" t="s">
        <v>752</v>
      </c>
      <c r="G254" s="7"/>
      <c r="H254" s="1473"/>
      <c r="I254" s="1518"/>
      <c r="J254" s="1583" t="s">
        <v>67</v>
      </c>
      <c r="K254" s="1081">
        <v>97.3</v>
      </c>
      <c r="L254" s="14">
        <v>91.9</v>
      </c>
      <c r="M254" s="1081">
        <v>89.6</v>
      </c>
      <c r="N254" s="1105" t="s">
        <v>621</v>
      </c>
      <c r="O254" s="993"/>
    </row>
    <row r="255" spans="1:15">
      <c r="A255" s="1518"/>
      <c r="B255" s="1583" t="s">
        <v>68</v>
      </c>
      <c r="C255" s="2438">
        <v>104.82</v>
      </c>
      <c r="D255" s="1971">
        <v>93.57</v>
      </c>
      <c r="E255" s="1551">
        <v>94.75</v>
      </c>
      <c r="F255" s="1063" t="s">
        <v>752</v>
      </c>
      <c r="G255" s="7"/>
      <c r="H255" s="1473"/>
      <c r="I255" s="1518"/>
      <c r="J255" s="1583" t="s">
        <v>68</v>
      </c>
      <c r="K255" s="1081">
        <v>98.1</v>
      </c>
      <c r="L255" s="14">
        <v>93.8</v>
      </c>
      <c r="M255" s="1081">
        <v>89.6</v>
      </c>
      <c r="N255" s="1105" t="s">
        <v>621</v>
      </c>
      <c r="O255" s="993"/>
    </row>
    <row r="256" spans="1:15">
      <c r="A256" s="1521"/>
      <c r="B256" s="1956" t="s">
        <v>69</v>
      </c>
      <c r="C256" s="2441">
        <v>110.33</v>
      </c>
      <c r="D256" s="1969">
        <v>95.28</v>
      </c>
      <c r="E256" s="1551">
        <v>93.38</v>
      </c>
      <c r="F256" s="1063" t="s">
        <v>752</v>
      </c>
      <c r="G256" s="7"/>
      <c r="H256" s="1473"/>
      <c r="I256" s="1521"/>
      <c r="J256" s="1583" t="s">
        <v>69</v>
      </c>
      <c r="K256" s="1082">
        <v>98.6</v>
      </c>
      <c r="L256" s="17">
        <v>94.1</v>
      </c>
      <c r="M256" s="1082">
        <v>89.9</v>
      </c>
      <c r="N256" s="1105" t="s">
        <v>621</v>
      </c>
      <c r="O256" s="993"/>
    </row>
    <row r="257" spans="1:15">
      <c r="A257" s="1518" t="s">
        <v>90</v>
      </c>
      <c r="B257" s="1583" t="s">
        <v>58</v>
      </c>
      <c r="C257" s="2438">
        <v>115.99</v>
      </c>
      <c r="D257" s="1971">
        <v>95.64</v>
      </c>
      <c r="E257" s="1979">
        <v>93.81</v>
      </c>
      <c r="F257" s="1066" t="s">
        <v>758</v>
      </c>
      <c r="G257" s="9"/>
      <c r="H257" s="1473"/>
      <c r="I257" s="1518" t="s">
        <v>90</v>
      </c>
      <c r="J257" s="1582" t="s">
        <v>58</v>
      </c>
      <c r="K257" s="1081">
        <v>99.2</v>
      </c>
      <c r="L257" s="14">
        <v>93.9</v>
      </c>
      <c r="M257" s="1081">
        <v>90.3</v>
      </c>
      <c r="N257" s="1672" t="s">
        <v>621</v>
      </c>
      <c r="O257" s="995"/>
    </row>
    <row r="258" spans="1:15">
      <c r="A258" s="1518">
        <v>2011</v>
      </c>
      <c r="B258" s="1583" t="s">
        <v>59</v>
      </c>
      <c r="C258" s="2438">
        <v>117.32</v>
      </c>
      <c r="D258" s="1971">
        <v>99.07</v>
      </c>
      <c r="E258" s="1551">
        <v>96.3</v>
      </c>
      <c r="F258" s="1058" t="s">
        <v>759</v>
      </c>
      <c r="G258" s="10" t="s">
        <v>614</v>
      </c>
      <c r="H258" s="1473"/>
      <c r="I258" s="1518">
        <v>2011</v>
      </c>
      <c r="J258" s="1583" t="s">
        <v>59</v>
      </c>
      <c r="K258" s="1081">
        <v>99.9</v>
      </c>
      <c r="L258" s="14">
        <v>95.2</v>
      </c>
      <c r="M258" s="1081">
        <v>90.9</v>
      </c>
      <c r="N258" s="1105" t="s">
        <v>620</v>
      </c>
      <c r="O258" s="993"/>
    </row>
    <row r="259" spans="1:15">
      <c r="A259" s="1518"/>
      <c r="B259" s="1583" t="s">
        <v>60</v>
      </c>
      <c r="C259" s="2438">
        <v>112.69</v>
      </c>
      <c r="D259" s="1971">
        <v>97.26</v>
      </c>
      <c r="E259" s="1551">
        <v>93.62</v>
      </c>
      <c r="F259" s="1067" t="s">
        <v>759</v>
      </c>
      <c r="G259" s="7"/>
      <c r="H259" s="1473"/>
      <c r="I259" s="1518"/>
      <c r="J259" s="1583" t="s">
        <v>60</v>
      </c>
      <c r="K259" s="1081">
        <v>97.6</v>
      </c>
      <c r="L259" s="14">
        <v>88</v>
      </c>
      <c r="M259" s="1081">
        <v>88.9</v>
      </c>
      <c r="N259" s="1105" t="s">
        <v>620</v>
      </c>
      <c r="O259" s="993"/>
    </row>
    <row r="260" spans="1:15">
      <c r="A260" s="1518"/>
      <c r="B260" s="1583" t="s">
        <v>61</v>
      </c>
      <c r="C260" s="2438">
        <v>107.72</v>
      </c>
      <c r="D260" s="1971">
        <v>97.78</v>
      </c>
      <c r="E260" s="1551">
        <v>95.66</v>
      </c>
      <c r="F260" s="1067" t="s">
        <v>759</v>
      </c>
      <c r="G260" s="7"/>
      <c r="H260" s="1473"/>
      <c r="I260" s="1518"/>
      <c r="J260" s="1583" t="s">
        <v>61</v>
      </c>
      <c r="K260" s="1081">
        <v>94.9</v>
      </c>
      <c r="L260" s="14">
        <v>86.5</v>
      </c>
      <c r="M260" s="1081">
        <v>90</v>
      </c>
      <c r="N260" s="1105" t="s">
        <v>620</v>
      </c>
      <c r="O260" s="993"/>
    </row>
    <row r="261" spans="1:15">
      <c r="A261" s="1518"/>
      <c r="B261" s="1583" t="s">
        <v>62</v>
      </c>
      <c r="C261" s="2438">
        <v>108.79</v>
      </c>
      <c r="D261" s="1971">
        <v>97.59</v>
      </c>
      <c r="E261" s="1551">
        <v>98.91</v>
      </c>
      <c r="F261" s="1067" t="s">
        <v>759</v>
      </c>
      <c r="G261" s="7"/>
      <c r="H261" s="1473"/>
      <c r="I261" s="1518"/>
      <c r="J261" s="1583" t="s">
        <v>62</v>
      </c>
      <c r="K261" s="1081">
        <v>95.6</v>
      </c>
      <c r="L261" s="14">
        <v>88.7</v>
      </c>
      <c r="M261" s="1081">
        <v>90.3</v>
      </c>
      <c r="N261" s="1105" t="s">
        <v>620</v>
      </c>
      <c r="O261" s="993"/>
    </row>
    <row r="262" spans="1:15">
      <c r="A262" s="1518"/>
      <c r="B262" s="1583" t="s">
        <v>63</v>
      </c>
      <c r="C262" s="2438">
        <v>113.64</v>
      </c>
      <c r="D262" s="1971">
        <v>98.09</v>
      </c>
      <c r="E262" s="1551">
        <v>98.82</v>
      </c>
      <c r="F262" s="1067" t="s">
        <v>759</v>
      </c>
      <c r="G262" s="7"/>
      <c r="H262" s="1473"/>
      <c r="I262" s="1518"/>
      <c r="J262" s="1583" t="s">
        <v>63</v>
      </c>
      <c r="K262" s="1081">
        <v>97.9</v>
      </c>
      <c r="L262" s="14">
        <v>90.9</v>
      </c>
      <c r="M262" s="1081">
        <v>90.3</v>
      </c>
      <c r="N262" s="1105" t="s">
        <v>620</v>
      </c>
      <c r="O262" s="993"/>
    </row>
    <row r="263" spans="1:15">
      <c r="A263" s="1518"/>
      <c r="B263" s="1583" t="s">
        <v>64</v>
      </c>
      <c r="C263" s="2438">
        <v>112.75</v>
      </c>
      <c r="D263" s="1971">
        <v>98.01</v>
      </c>
      <c r="E263" s="1551">
        <v>100.95</v>
      </c>
      <c r="F263" s="1067" t="s">
        <v>759</v>
      </c>
      <c r="G263" s="7"/>
      <c r="H263" s="1473"/>
      <c r="I263" s="1518"/>
      <c r="J263" s="1583" t="s">
        <v>64</v>
      </c>
      <c r="K263" s="1081">
        <v>99.8</v>
      </c>
      <c r="L263" s="14">
        <v>91.9</v>
      </c>
      <c r="M263" s="1081">
        <v>90.6</v>
      </c>
      <c r="N263" s="1105" t="s">
        <v>620</v>
      </c>
      <c r="O263" s="993"/>
    </row>
    <row r="264" spans="1:15">
      <c r="A264" s="1518"/>
      <c r="B264" s="1583" t="s">
        <v>65</v>
      </c>
      <c r="C264" s="2438">
        <v>119.05</v>
      </c>
      <c r="D264" s="1971">
        <v>98.28</v>
      </c>
      <c r="E264" s="1551">
        <v>101.92</v>
      </c>
      <c r="F264" s="1067" t="s">
        <v>759</v>
      </c>
      <c r="G264" s="7"/>
      <c r="H264" s="1473"/>
      <c r="I264" s="1518"/>
      <c r="J264" s="1583" t="s">
        <v>65</v>
      </c>
      <c r="K264" s="1081">
        <v>99.5</v>
      </c>
      <c r="L264" s="14">
        <v>93.1</v>
      </c>
      <c r="M264" s="1081">
        <v>91.5</v>
      </c>
      <c r="N264" s="1105" t="s">
        <v>620</v>
      </c>
      <c r="O264" s="993"/>
    </row>
    <row r="265" spans="1:15">
      <c r="A265" s="1518"/>
      <c r="B265" s="1583" t="s">
        <v>66</v>
      </c>
      <c r="C265" s="2438">
        <v>112</v>
      </c>
      <c r="D265" s="1971">
        <v>96.41</v>
      </c>
      <c r="E265" s="1551">
        <v>99.09</v>
      </c>
      <c r="F265" s="1067" t="s">
        <v>758</v>
      </c>
      <c r="G265" s="7"/>
      <c r="H265" s="1473"/>
      <c r="I265" s="1518"/>
      <c r="J265" s="1583" t="s">
        <v>66</v>
      </c>
      <c r="K265" s="1081">
        <v>98.1</v>
      </c>
      <c r="L265" s="14">
        <v>93.8</v>
      </c>
      <c r="M265" s="1081">
        <v>92.4</v>
      </c>
      <c r="N265" s="1105" t="s">
        <v>623</v>
      </c>
      <c r="O265" s="993"/>
    </row>
    <row r="266" spans="1:15">
      <c r="A266" s="1518"/>
      <c r="B266" s="1583" t="s">
        <v>67</v>
      </c>
      <c r="C266" s="2438">
        <v>112.53</v>
      </c>
      <c r="D266" s="1971">
        <v>98.31</v>
      </c>
      <c r="E266" s="1551">
        <v>99.41</v>
      </c>
      <c r="F266" s="1067" t="s">
        <v>758</v>
      </c>
      <c r="G266" s="7"/>
      <c r="H266" s="1473"/>
      <c r="I266" s="1518"/>
      <c r="J266" s="1583" t="s">
        <v>67</v>
      </c>
      <c r="K266" s="1081">
        <v>98.4</v>
      </c>
      <c r="L266" s="14">
        <v>95.1</v>
      </c>
      <c r="M266" s="1081">
        <v>91.9</v>
      </c>
      <c r="N266" s="1105" t="s">
        <v>623</v>
      </c>
      <c r="O266" s="993"/>
    </row>
    <row r="267" spans="1:15">
      <c r="A267" s="1518"/>
      <c r="B267" s="1583" t="s">
        <v>68</v>
      </c>
      <c r="C267" s="2438">
        <v>112.9</v>
      </c>
      <c r="D267" s="1971">
        <v>99.23</v>
      </c>
      <c r="E267" s="1551">
        <v>99.35</v>
      </c>
      <c r="F267" s="1067" t="s">
        <v>758</v>
      </c>
      <c r="G267" s="7"/>
      <c r="H267" s="1473"/>
      <c r="I267" s="1518"/>
      <c r="J267" s="1583" t="s">
        <v>68</v>
      </c>
      <c r="K267" s="1081">
        <v>98.1</v>
      </c>
      <c r="L267" s="14">
        <v>93.7</v>
      </c>
      <c r="M267" s="1081">
        <v>92.1</v>
      </c>
      <c r="N267" s="1105" t="s">
        <v>623</v>
      </c>
      <c r="O267" s="993"/>
    </row>
    <row r="268" spans="1:15">
      <c r="A268" s="1518"/>
      <c r="B268" s="1583" t="s">
        <v>69</v>
      </c>
      <c r="C268" s="2438">
        <v>110.66</v>
      </c>
      <c r="D268" s="1971">
        <v>98.65</v>
      </c>
      <c r="E268" s="1980">
        <v>99.27</v>
      </c>
      <c r="F268" s="1068" t="s">
        <v>758</v>
      </c>
      <c r="G268" s="8"/>
      <c r="H268" s="1473"/>
      <c r="I268" s="1518"/>
      <c r="J268" s="1956" t="s">
        <v>69</v>
      </c>
      <c r="K268" s="1081">
        <v>98.6</v>
      </c>
      <c r="L268" s="14">
        <v>95.5</v>
      </c>
      <c r="M268" s="1081">
        <v>92.8</v>
      </c>
      <c r="N268" s="1674" t="s">
        <v>624</v>
      </c>
      <c r="O268" s="994"/>
    </row>
    <row r="269" spans="1:15">
      <c r="A269" s="1581" t="s">
        <v>91</v>
      </c>
      <c r="B269" s="1582" t="s">
        <v>58</v>
      </c>
      <c r="C269" s="2440">
        <v>114.55</v>
      </c>
      <c r="D269" s="1978">
        <v>100.53</v>
      </c>
      <c r="E269" s="1551">
        <v>102.68</v>
      </c>
      <c r="F269" s="1067" t="s">
        <v>758</v>
      </c>
      <c r="G269" s="7"/>
      <c r="H269" s="1473"/>
      <c r="I269" s="1581" t="s">
        <v>91</v>
      </c>
      <c r="J269" s="1583" t="s">
        <v>58</v>
      </c>
      <c r="K269" s="1080">
        <v>99.1</v>
      </c>
      <c r="L269" s="20">
        <v>95.5</v>
      </c>
      <c r="M269" s="1080">
        <v>92.2</v>
      </c>
      <c r="N269" s="1105" t="s">
        <v>624</v>
      </c>
      <c r="O269" s="993"/>
    </row>
    <row r="270" spans="1:15">
      <c r="A270" s="1518">
        <v>2012</v>
      </c>
      <c r="B270" s="1583" t="s">
        <v>59</v>
      </c>
      <c r="C270" s="2438">
        <v>110.56</v>
      </c>
      <c r="D270" s="1971">
        <v>100.3</v>
      </c>
      <c r="E270" s="1551">
        <v>102.53</v>
      </c>
      <c r="F270" s="1067" t="s">
        <v>758</v>
      </c>
      <c r="G270" s="7"/>
      <c r="H270" s="1473"/>
      <c r="I270" s="1518">
        <v>2012</v>
      </c>
      <c r="J270" s="1583" t="s">
        <v>59</v>
      </c>
      <c r="K270" s="1081">
        <v>100.4</v>
      </c>
      <c r="L270" s="14">
        <v>96.8</v>
      </c>
      <c r="M270" s="1081">
        <v>93.4</v>
      </c>
      <c r="N270" s="1105" t="s">
        <v>620</v>
      </c>
      <c r="O270" s="993"/>
    </row>
    <row r="271" spans="1:15">
      <c r="A271" s="1518"/>
      <c r="B271" s="1583" t="s">
        <v>60</v>
      </c>
      <c r="C271" s="2438">
        <v>114.5</v>
      </c>
      <c r="D271" s="1971">
        <v>99.71</v>
      </c>
      <c r="E271" s="1551">
        <v>99.3</v>
      </c>
      <c r="F271" s="1067" t="s">
        <v>758</v>
      </c>
      <c r="G271" s="7"/>
      <c r="H271" s="1473"/>
      <c r="I271" s="1518"/>
      <c r="J271" s="1583" t="s">
        <v>60</v>
      </c>
      <c r="K271" s="1081">
        <v>100.5</v>
      </c>
      <c r="L271" s="14">
        <v>97.6</v>
      </c>
      <c r="M271" s="1081">
        <v>94.1</v>
      </c>
      <c r="N271" s="1105" t="s">
        <v>620</v>
      </c>
      <c r="O271" s="993" t="s">
        <v>614</v>
      </c>
    </row>
    <row r="272" spans="1:15">
      <c r="A272" s="1518"/>
      <c r="B272" s="1583" t="s">
        <v>61</v>
      </c>
      <c r="C272" s="2438">
        <v>110.28</v>
      </c>
      <c r="D272" s="1971">
        <v>99.4</v>
      </c>
      <c r="E272" s="1551">
        <v>98.43</v>
      </c>
      <c r="F272" s="1067" t="s">
        <v>758</v>
      </c>
      <c r="G272" s="7"/>
      <c r="H272" s="1473"/>
      <c r="I272" s="1518"/>
      <c r="J272" s="1583" t="s">
        <v>61</v>
      </c>
      <c r="K272" s="1081">
        <v>99.7</v>
      </c>
      <c r="L272" s="14">
        <v>96.2</v>
      </c>
      <c r="M272" s="1081">
        <v>94.2</v>
      </c>
      <c r="N272" s="1105" t="s">
        <v>620</v>
      </c>
      <c r="O272" s="993"/>
    </row>
    <row r="273" spans="1:15">
      <c r="A273" s="1518"/>
      <c r="B273" s="1583" t="s">
        <v>62</v>
      </c>
      <c r="C273" s="2438">
        <v>112.14</v>
      </c>
      <c r="D273" s="1971">
        <v>100.04</v>
      </c>
      <c r="E273" s="1551">
        <v>96.65</v>
      </c>
      <c r="F273" s="1067" t="s">
        <v>758</v>
      </c>
      <c r="G273" s="7"/>
      <c r="H273" s="1473"/>
      <c r="I273" s="1518"/>
      <c r="J273" s="1583" t="s">
        <v>62</v>
      </c>
      <c r="K273" s="1081">
        <v>99</v>
      </c>
      <c r="L273" s="14">
        <v>96.2</v>
      </c>
      <c r="M273" s="1081">
        <v>93.8</v>
      </c>
      <c r="N273" s="1105" t="s">
        <v>620</v>
      </c>
      <c r="O273" s="993"/>
    </row>
    <row r="274" spans="1:15">
      <c r="A274" s="1518"/>
      <c r="B274" s="1583" t="s">
        <v>63</v>
      </c>
      <c r="C274" s="2438">
        <v>110.35</v>
      </c>
      <c r="D274" s="1971">
        <v>97.88</v>
      </c>
      <c r="E274" s="1551">
        <v>95.49</v>
      </c>
      <c r="F274" s="1067" t="s">
        <v>758</v>
      </c>
      <c r="G274" s="7"/>
      <c r="H274" s="1473"/>
      <c r="I274" s="1518"/>
      <c r="J274" s="1583" t="s">
        <v>63</v>
      </c>
      <c r="K274" s="1081">
        <v>97.6</v>
      </c>
      <c r="L274" s="14">
        <v>94.1</v>
      </c>
      <c r="M274" s="1081">
        <v>93.7</v>
      </c>
      <c r="N274" s="1105" t="s">
        <v>621</v>
      </c>
      <c r="O274" s="993"/>
    </row>
    <row r="275" spans="1:15">
      <c r="A275" s="1518"/>
      <c r="B275" s="1583" t="s">
        <v>64</v>
      </c>
      <c r="C275" s="2438">
        <v>108.03</v>
      </c>
      <c r="D275" s="1971">
        <v>97.17</v>
      </c>
      <c r="E275" s="1551">
        <v>96.18</v>
      </c>
      <c r="F275" s="1067" t="s">
        <v>758</v>
      </c>
      <c r="G275" s="7"/>
      <c r="H275" s="1473"/>
      <c r="I275" s="1518"/>
      <c r="J275" s="1583" t="s">
        <v>64</v>
      </c>
      <c r="K275" s="1081">
        <v>96.8</v>
      </c>
      <c r="L275" s="14">
        <v>93.5</v>
      </c>
      <c r="M275" s="1081">
        <v>93</v>
      </c>
      <c r="N275" s="1105" t="s">
        <v>621</v>
      </c>
      <c r="O275" s="993"/>
    </row>
    <row r="276" spans="1:15">
      <c r="A276" s="1518"/>
      <c r="B276" s="1583" t="s">
        <v>65</v>
      </c>
      <c r="C276" s="2438">
        <v>104.82</v>
      </c>
      <c r="D276" s="1971">
        <v>98.26</v>
      </c>
      <c r="E276" s="1551">
        <v>95.81</v>
      </c>
      <c r="F276" s="1067" t="s">
        <v>760</v>
      </c>
      <c r="G276" s="7"/>
      <c r="H276" s="1473"/>
      <c r="I276" s="1518"/>
      <c r="J276" s="1583" t="s">
        <v>65</v>
      </c>
      <c r="K276" s="1081">
        <v>96.7</v>
      </c>
      <c r="L276" s="14">
        <v>93.5</v>
      </c>
      <c r="M276" s="1081">
        <v>93</v>
      </c>
      <c r="N276" s="1105" t="s">
        <v>621</v>
      </c>
      <c r="O276" s="993"/>
    </row>
    <row r="277" spans="1:15">
      <c r="A277" s="1518"/>
      <c r="B277" s="1583" t="s">
        <v>66</v>
      </c>
      <c r="C277" s="2438">
        <v>109.48</v>
      </c>
      <c r="D277" s="1971">
        <v>98.79</v>
      </c>
      <c r="E277" s="1551">
        <v>96.4</v>
      </c>
      <c r="F277" s="1067" t="s">
        <v>760</v>
      </c>
      <c r="G277" s="7"/>
      <c r="H277" s="1473"/>
      <c r="I277" s="1518"/>
      <c r="J277" s="1583" t="s">
        <v>66</v>
      </c>
      <c r="K277" s="1081">
        <v>95.6</v>
      </c>
      <c r="L277" s="14">
        <v>92.1</v>
      </c>
      <c r="M277" s="1081">
        <v>93</v>
      </c>
      <c r="N277" s="1105" t="s">
        <v>622</v>
      </c>
      <c r="O277" s="993"/>
    </row>
    <row r="278" spans="1:15">
      <c r="A278" s="1518"/>
      <c r="B278" s="1583" t="s">
        <v>67</v>
      </c>
      <c r="C278" s="2438">
        <v>105.07</v>
      </c>
      <c r="D278" s="1971">
        <v>94.91</v>
      </c>
      <c r="E278" s="1551">
        <v>94.32</v>
      </c>
      <c r="F278" s="1067" t="s">
        <v>760</v>
      </c>
      <c r="G278" s="7"/>
      <c r="H278" s="1473"/>
      <c r="I278" s="1518"/>
      <c r="J278" s="1583" t="s">
        <v>67</v>
      </c>
      <c r="K278" s="1081">
        <v>95.5</v>
      </c>
      <c r="L278" s="14">
        <v>92</v>
      </c>
      <c r="M278" s="1081">
        <v>93.3</v>
      </c>
      <c r="N278" s="1105" t="s">
        <v>613</v>
      </c>
      <c r="O278" s="993"/>
    </row>
    <row r="279" spans="1:15">
      <c r="A279" s="1518"/>
      <c r="B279" s="1583" t="s">
        <v>68</v>
      </c>
      <c r="C279" s="2438">
        <v>105.41</v>
      </c>
      <c r="D279" s="1971">
        <v>95.09</v>
      </c>
      <c r="E279" s="1551">
        <v>94.69</v>
      </c>
      <c r="F279" s="1067" t="s">
        <v>760</v>
      </c>
      <c r="G279" s="7"/>
      <c r="H279" s="1473"/>
      <c r="I279" s="1518"/>
      <c r="J279" s="1583" t="s">
        <v>68</v>
      </c>
      <c r="K279" s="1081">
        <v>95.1</v>
      </c>
      <c r="L279" s="14">
        <v>91.8</v>
      </c>
      <c r="M279" s="1081">
        <v>93</v>
      </c>
      <c r="N279" s="1105" t="s">
        <v>613</v>
      </c>
      <c r="O279" s="993"/>
    </row>
    <row r="280" spans="1:15">
      <c r="A280" s="1521"/>
      <c r="B280" s="1956" t="s">
        <v>69</v>
      </c>
      <c r="C280" s="2441">
        <v>104.92</v>
      </c>
      <c r="D280" s="1969">
        <v>96.62</v>
      </c>
      <c r="E280" s="1980">
        <v>95.89</v>
      </c>
      <c r="F280" s="1067" t="s">
        <v>761</v>
      </c>
      <c r="G280" s="7"/>
      <c r="H280" s="1473"/>
      <c r="I280" s="1518"/>
      <c r="J280" s="1583" t="s">
        <v>69</v>
      </c>
      <c r="K280" s="1082">
        <v>96.2</v>
      </c>
      <c r="L280" s="17">
        <v>92.8</v>
      </c>
      <c r="M280" s="1082">
        <v>92.8</v>
      </c>
      <c r="N280" s="1105" t="s">
        <v>613</v>
      </c>
      <c r="O280" s="993" t="s">
        <v>615</v>
      </c>
    </row>
    <row r="281" spans="1:15">
      <c r="A281" s="1518" t="s">
        <v>92</v>
      </c>
      <c r="B281" s="1583" t="s">
        <v>58</v>
      </c>
      <c r="C281" s="2438">
        <v>106.88</v>
      </c>
      <c r="D281" s="1971">
        <v>94.48</v>
      </c>
      <c r="E281" s="1551">
        <v>93.35</v>
      </c>
      <c r="F281" s="1066" t="s">
        <v>761</v>
      </c>
      <c r="G281" s="9"/>
      <c r="H281" s="1473"/>
      <c r="I281" s="1581" t="s">
        <v>92</v>
      </c>
      <c r="J281" s="1582" t="s">
        <v>58</v>
      </c>
      <c r="K281" s="1081">
        <v>98.2</v>
      </c>
      <c r="L281" s="14">
        <v>93.1</v>
      </c>
      <c r="M281" s="1081">
        <v>92.4</v>
      </c>
      <c r="N281" s="1672" t="s">
        <v>613</v>
      </c>
      <c r="O281" s="995"/>
    </row>
    <row r="282" spans="1:15">
      <c r="A282" s="1518">
        <v>2013</v>
      </c>
      <c r="B282" s="1583" t="s">
        <v>59</v>
      </c>
      <c r="C282" s="2438">
        <v>110.7</v>
      </c>
      <c r="D282" s="1971">
        <v>93.94</v>
      </c>
      <c r="E282" s="1551">
        <v>93.3</v>
      </c>
      <c r="F282" s="1058" t="s">
        <v>762</v>
      </c>
      <c r="G282" s="10" t="s">
        <v>615</v>
      </c>
      <c r="H282" s="1473"/>
      <c r="I282" s="1518">
        <v>2013</v>
      </c>
      <c r="J282" s="1583" t="s">
        <v>59</v>
      </c>
      <c r="K282" s="1081">
        <v>101.2</v>
      </c>
      <c r="L282" s="14">
        <v>94</v>
      </c>
      <c r="M282" s="1081">
        <v>92</v>
      </c>
      <c r="N282" s="1105" t="s">
        <v>623</v>
      </c>
      <c r="O282" s="993"/>
    </row>
    <row r="283" spans="1:15">
      <c r="A283" s="1518"/>
      <c r="B283" s="1583" t="s">
        <v>60</v>
      </c>
      <c r="C283" s="2438">
        <v>113.5</v>
      </c>
      <c r="D283" s="1971">
        <v>97.96</v>
      </c>
      <c r="E283" s="1551">
        <v>92.81</v>
      </c>
      <c r="F283" s="1067" t="s">
        <v>762</v>
      </c>
      <c r="G283" s="7"/>
      <c r="H283" s="1473"/>
      <c r="I283" s="1518"/>
      <c r="J283" s="1583" t="s">
        <v>60</v>
      </c>
      <c r="K283" s="1081">
        <v>102.9</v>
      </c>
      <c r="L283" s="14">
        <v>95.5</v>
      </c>
      <c r="M283" s="1081">
        <v>92.1</v>
      </c>
      <c r="N283" s="1105" t="s">
        <v>623</v>
      </c>
      <c r="O283" s="993"/>
    </row>
    <row r="284" spans="1:15">
      <c r="A284" s="1518"/>
      <c r="B284" s="1583" t="s">
        <v>61</v>
      </c>
      <c r="C284" s="2438">
        <v>113.24</v>
      </c>
      <c r="D284" s="1971">
        <v>95.97</v>
      </c>
      <c r="E284" s="1551">
        <v>92.8</v>
      </c>
      <c r="F284" s="1067" t="s">
        <v>762</v>
      </c>
      <c r="G284" s="7"/>
      <c r="H284" s="1473"/>
      <c r="I284" s="1518"/>
      <c r="J284" s="1583" t="s">
        <v>61</v>
      </c>
      <c r="K284" s="1081">
        <v>103.9</v>
      </c>
      <c r="L284" s="14">
        <v>96</v>
      </c>
      <c r="M284" s="1081">
        <v>92</v>
      </c>
      <c r="N284" s="1105" t="s">
        <v>623</v>
      </c>
      <c r="O284" s="993"/>
    </row>
    <row r="285" spans="1:15">
      <c r="A285" s="1518"/>
      <c r="B285" s="1583" t="s">
        <v>62</v>
      </c>
      <c r="C285" s="2438">
        <v>117.66</v>
      </c>
      <c r="D285" s="1971">
        <v>97.66</v>
      </c>
      <c r="E285" s="1551">
        <v>93.11</v>
      </c>
      <c r="F285" s="1067" t="s">
        <v>762</v>
      </c>
      <c r="G285" s="7"/>
      <c r="H285" s="1473"/>
      <c r="I285" s="1518"/>
      <c r="J285" s="1583" t="s">
        <v>62</v>
      </c>
      <c r="K285" s="1081">
        <v>105.5</v>
      </c>
      <c r="L285" s="14">
        <v>97.4</v>
      </c>
      <c r="M285" s="1081">
        <v>92.7</v>
      </c>
      <c r="N285" s="1105" t="s">
        <v>624</v>
      </c>
      <c r="O285" s="993"/>
    </row>
    <row r="286" spans="1:15">
      <c r="A286" s="1518"/>
      <c r="B286" s="1583" t="s">
        <v>63</v>
      </c>
      <c r="C286" s="2438">
        <v>116.93</v>
      </c>
      <c r="D286" s="1971">
        <v>98.6</v>
      </c>
      <c r="E286" s="1551">
        <v>93.43</v>
      </c>
      <c r="F286" s="1067" t="s">
        <v>763</v>
      </c>
      <c r="G286" s="7"/>
      <c r="H286" s="1473"/>
      <c r="I286" s="1518"/>
      <c r="J286" s="1583" t="s">
        <v>63</v>
      </c>
      <c r="K286" s="1081">
        <v>104.4</v>
      </c>
      <c r="L286" s="14">
        <v>96.9</v>
      </c>
      <c r="M286" s="1081">
        <v>93.1</v>
      </c>
      <c r="N286" s="1105" t="s">
        <v>624</v>
      </c>
      <c r="O286" s="993"/>
    </row>
    <row r="287" spans="1:15">
      <c r="A287" s="1518"/>
      <c r="B287" s="1583" t="s">
        <v>64</v>
      </c>
      <c r="C287" s="2438">
        <v>116.66</v>
      </c>
      <c r="D287" s="1971">
        <v>99.1</v>
      </c>
      <c r="E287" s="1551">
        <v>95.11</v>
      </c>
      <c r="F287" s="1067" t="s">
        <v>759</v>
      </c>
      <c r="G287" s="7"/>
      <c r="H287" s="1473"/>
      <c r="I287" s="1518"/>
      <c r="J287" s="1583" t="s">
        <v>64</v>
      </c>
      <c r="K287" s="1081">
        <v>105</v>
      </c>
      <c r="L287" s="14">
        <v>97.9</v>
      </c>
      <c r="M287" s="1081">
        <v>93.9</v>
      </c>
      <c r="N287" s="1105" t="s">
        <v>620</v>
      </c>
      <c r="O287" s="993"/>
    </row>
    <row r="288" spans="1:15">
      <c r="A288" s="1518"/>
      <c r="B288" s="1583" t="s">
        <v>65</v>
      </c>
      <c r="C288" s="2438">
        <v>116.8</v>
      </c>
      <c r="D288" s="1971">
        <v>100.42</v>
      </c>
      <c r="E288" s="1551">
        <v>97.34</v>
      </c>
      <c r="F288" s="1067" t="s">
        <v>759</v>
      </c>
      <c r="G288" s="7"/>
      <c r="H288" s="1473"/>
      <c r="I288" s="1518"/>
      <c r="J288" s="1583" t="s">
        <v>65</v>
      </c>
      <c r="K288" s="1081">
        <v>105.3</v>
      </c>
      <c r="L288" s="14">
        <v>98.9</v>
      </c>
      <c r="M288" s="1081">
        <v>94.3</v>
      </c>
      <c r="N288" s="1105" t="s">
        <v>620</v>
      </c>
      <c r="O288" s="1069"/>
    </row>
    <row r="289" spans="1:15">
      <c r="A289" s="1518"/>
      <c r="B289" s="1583" t="s">
        <v>66</v>
      </c>
      <c r="C289" s="2438">
        <v>118.36</v>
      </c>
      <c r="D289" s="1971">
        <v>100.27</v>
      </c>
      <c r="E289" s="1551">
        <v>98.75</v>
      </c>
      <c r="F289" s="1067" t="s">
        <v>759</v>
      </c>
      <c r="G289" s="7"/>
      <c r="H289" s="1473"/>
      <c r="I289" s="1518"/>
      <c r="J289" s="1583" t="s">
        <v>66</v>
      </c>
      <c r="K289" s="1081">
        <v>106.7</v>
      </c>
      <c r="L289" s="14">
        <v>99.5</v>
      </c>
      <c r="M289" s="1081">
        <v>94.6</v>
      </c>
      <c r="N289" s="1105" t="s">
        <v>620</v>
      </c>
      <c r="O289" s="1069"/>
    </row>
    <row r="290" spans="1:15">
      <c r="A290" s="1518"/>
      <c r="B290" s="1583" t="s">
        <v>67</v>
      </c>
      <c r="C290" s="2438">
        <v>123.47</v>
      </c>
      <c r="D290" s="1971">
        <v>102.52</v>
      </c>
      <c r="E290" s="1551">
        <v>100.39</v>
      </c>
      <c r="F290" s="1067" t="s">
        <v>759</v>
      </c>
      <c r="G290" s="7"/>
      <c r="H290" s="1473"/>
      <c r="I290" s="1518"/>
      <c r="J290" s="1583" t="s">
        <v>67</v>
      </c>
      <c r="K290" s="1081">
        <v>106.7</v>
      </c>
      <c r="L290" s="14">
        <v>100.2</v>
      </c>
      <c r="M290" s="1081">
        <v>95</v>
      </c>
      <c r="N290" s="1105" t="s">
        <v>620</v>
      </c>
      <c r="O290" s="993"/>
    </row>
    <row r="291" spans="1:15">
      <c r="A291" s="1518"/>
      <c r="B291" s="1583" t="s">
        <v>68</v>
      </c>
      <c r="C291" s="2438">
        <v>124.59</v>
      </c>
      <c r="D291" s="1971">
        <v>104</v>
      </c>
      <c r="E291" s="1551">
        <v>101.18</v>
      </c>
      <c r="F291" s="1067" t="s">
        <v>759</v>
      </c>
      <c r="G291" s="7"/>
      <c r="H291" s="1473"/>
      <c r="I291" s="1518"/>
      <c r="J291" s="1583" t="s">
        <v>68</v>
      </c>
      <c r="K291" s="1081">
        <v>108.2</v>
      </c>
      <c r="L291" s="14">
        <v>101.3</v>
      </c>
      <c r="M291" s="1081">
        <v>95.9</v>
      </c>
      <c r="N291" s="1105" t="s">
        <v>620</v>
      </c>
      <c r="O291" s="993"/>
    </row>
    <row r="292" spans="1:15">
      <c r="A292" s="1518"/>
      <c r="B292" s="1583" t="s">
        <v>69</v>
      </c>
      <c r="C292" s="2438">
        <v>128.61000000000001</v>
      </c>
      <c r="D292" s="1971">
        <v>104.34</v>
      </c>
      <c r="E292" s="1551">
        <v>100.64</v>
      </c>
      <c r="F292" s="1068" t="s">
        <v>759</v>
      </c>
      <c r="G292" s="8"/>
      <c r="H292" s="1473"/>
      <c r="I292" s="1521"/>
      <c r="J292" s="1956" t="s">
        <v>69</v>
      </c>
      <c r="K292" s="1081">
        <v>107.3</v>
      </c>
      <c r="L292" s="14">
        <v>101</v>
      </c>
      <c r="M292" s="1081">
        <v>96.6</v>
      </c>
      <c r="N292" s="1674" t="s">
        <v>620</v>
      </c>
      <c r="O292" s="994"/>
    </row>
    <row r="293" spans="1:15">
      <c r="A293" s="1581" t="s">
        <v>93</v>
      </c>
      <c r="B293" s="1582" t="s">
        <v>58</v>
      </c>
      <c r="C293" s="2440">
        <v>124.46</v>
      </c>
      <c r="D293" s="1978">
        <v>103.54</v>
      </c>
      <c r="E293" s="1979">
        <v>101.13</v>
      </c>
      <c r="F293" s="1067" t="s">
        <v>759</v>
      </c>
      <c r="G293" s="7"/>
      <c r="H293" s="1473"/>
      <c r="I293" s="1518" t="s">
        <v>93</v>
      </c>
      <c r="J293" s="1583" t="s">
        <v>58</v>
      </c>
      <c r="K293" s="1080">
        <v>107.5</v>
      </c>
      <c r="L293" s="20">
        <v>102.6</v>
      </c>
      <c r="M293" s="1080">
        <v>97.9</v>
      </c>
      <c r="N293" s="1105" t="s">
        <v>620</v>
      </c>
      <c r="O293" s="993"/>
    </row>
    <row r="294" spans="1:15">
      <c r="A294" s="1518">
        <v>2014</v>
      </c>
      <c r="B294" s="1583" t="s">
        <v>59</v>
      </c>
      <c r="C294" s="2438">
        <v>121.48</v>
      </c>
      <c r="D294" s="1971">
        <v>103.94</v>
      </c>
      <c r="E294" s="1551">
        <v>100.43</v>
      </c>
      <c r="F294" s="1067" t="s">
        <v>759</v>
      </c>
      <c r="G294" s="7"/>
      <c r="H294" s="1473"/>
      <c r="I294" s="1518">
        <v>2014</v>
      </c>
      <c r="J294" s="1583" t="s">
        <v>59</v>
      </c>
      <c r="K294" s="1081">
        <v>104.2</v>
      </c>
      <c r="L294" s="14">
        <v>102.2</v>
      </c>
      <c r="M294" s="1081">
        <v>98</v>
      </c>
      <c r="N294" s="1105" t="s">
        <v>620</v>
      </c>
      <c r="O294" s="993"/>
    </row>
    <row r="295" spans="1:15">
      <c r="A295" s="1518"/>
      <c r="B295" s="1583" t="s">
        <v>60</v>
      </c>
      <c r="C295" s="2438">
        <v>116.76</v>
      </c>
      <c r="D295" s="1971">
        <v>104.03</v>
      </c>
      <c r="E295" s="1551">
        <v>102.01</v>
      </c>
      <c r="F295" s="1067" t="s">
        <v>759</v>
      </c>
      <c r="G295" s="7"/>
      <c r="H295" s="1473"/>
      <c r="I295" s="1518"/>
      <c r="J295" s="1583" t="s">
        <v>60</v>
      </c>
      <c r="K295" s="1081">
        <v>103.1</v>
      </c>
      <c r="L295" s="14">
        <v>103.8</v>
      </c>
      <c r="M295" s="1081">
        <v>98.6</v>
      </c>
      <c r="N295" s="1105" t="s">
        <v>620</v>
      </c>
      <c r="O295" s="993"/>
    </row>
    <row r="296" spans="1:15">
      <c r="A296" s="1518"/>
      <c r="B296" s="1583" t="s">
        <v>61</v>
      </c>
      <c r="C296" s="2438">
        <v>112.87</v>
      </c>
      <c r="D296" s="1971">
        <v>102.24</v>
      </c>
      <c r="E296" s="1551">
        <v>104.35</v>
      </c>
      <c r="F296" s="1067" t="s">
        <v>759</v>
      </c>
      <c r="G296" s="7"/>
      <c r="H296" s="1473"/>
      <c r="I296" s="1518"/>
      <c r="J296" s="1583" t="s">
        <v>61</v>
      </c>
      <c r="K296" s="1081">
        <v>100.7</v>
      </c>
      <c r="L296" s="14">
        <v>100.1</v>
      </c>
      <c r="M296" s="1081">
        <v>98.7</v>
      </c>
      <c r="N296" s="1105" t="s">
        <v>621</v>
      </c>
      <c r="O296" s="993"/>
    </row>
    <row r="297" spans="1:15">
      <c r="A297" s="1518"/>
      <c r="B297" s="1583" t="s">
        <v>62</v>
      </c>
      <c r="C297" s="2438">
        <v>111.34</v>
      </c>
      <c r="D297" s="1971">
        <v>104.28</v>
      </c>
      <c r="E297" s="1551">
        <v>104.99</v>
      </c>
      <c r="F297" s="1067" t="s">
        <v>759</v>
      </c>
      <c r="G297" s="7"/>
      <c r="H297" s="1473"/>
      <c r="I297" s="1518"/>
      <c r="J297" s="1583" t="s">
        <v>62</v>
      </c>
      <c r="K297" s="1081">
        <v>99.6</v>
      </c>
      <c r="L297" s="14">
        <v>100.7</v>
      </c>
      <c r="M297" s="1081">
        <v>100.6</v>
      </c>
      <c r="N297" s="1105" t="s">
        <v>621</v>
      </c>
      <c r="O297" s="993"/>
    </row>
    <row r="298" spans="1:15">
      <c r="A298" s="1518"/>
      <c r="B298" s="1583" t="s">
        <v>63</v>
      </c>
      <c r="C298" s="2438">
        <v>110.31</v>
      </c>
      <c r="D298" s="1971">
        <v>102.68</v>
      </c>
      <c r="E298" s="1551">
        <v>104.18</v>
      </c>
      <c r="F298" s="1067" t="s">
        <v>759</v>
      </c>
      <c r="G298" s="7"/>
      <c r="H298" s="1473"/>
      <c r="I298" s="1518"/>
      <c r="J298" s="1583" t="s">
        <v>63</v>
      </c>
      <c r="K298" s="1081">
        <v>99.6</v>
      </c>
      <c r="L298" s="14">
        <v>99.5</v>
      </c>
      <c r="M298" s="1081">
        <v>100.6</v>
      </c>
      <c r="N298" s="1105" t="s">
        <v>621</v>
      </c>
      <c r="O298" s="993"/>
    </row>
    <row r="299" spans="1:15">
      <c r="A299" s="1518"/>
      <c r="B299" s="1583" t="s">
        <v>64</v>
      </c>
      <c r="C299" s="2438">
        <v>108.03</v>
      </c>
      <c r="D299" s="1971">
        <v>102.11</v>
      </c>
      <c r="E299" s="1551">
        <v>101.2</v>
      </c>
      <c r="F299" s="1067" t="s">
        <v>758</v>
      </c>
      <c r="G299" s="7"/>
      <c r="H299" s="1473"/>
      <c r="I299" s="1518"/>
      <c r="J299" s="1583" t="s">
        <v>64</v>
      </c>
      <c r="K299" s="1081">
        <v>101</v>
      </c>
      <c r="L299" s="14">
        <v>100</v>
      </c>
      <c r="M299" s="1081">
        <v>100.8</v>
      </c>
      <c r="N299" s="1105" t="s">
        <v>621</v>
      </c>
      <c r="O299" s="993"/>
    </row>
    <row r="300" spans="1:15">
      <c r="A300" s="1518"/>
      <c r="B300" s="1583" t="s">
        <v>65</v>
      </c>
      <c r="C300" s="2438">
        <v>109.4</v>
      </c>
      <c r="D300" s="1971">
        <v>101.69</v>
      </c>
      <c r="E300" s="1551">
        <v>102.63</v>
      </c>
      <c r="F300" s="1067" t="s">
        <v>764</v>
      </c>
      <c r="G300" s="7"/>
      <c r="H300" s="1473"/>
      <c r="I300" s="1518"/>
      <c r="J300" s="1583" t="s">
        <v>65</v>
      </c>
      <c r="K300" s="1081">
        <v>100.8</v>
      </c>
      <c r="L300" s="14">
        <v>99.2</v>
      </c>
      <c r="M300" s="1081">
        <v>100.4</v>
      </c>
      <c r="N300" s="1105" t="s">
        <v>622</v>
      </c>
      <c r="O300" s="993"/>
    </row>
    <row r="301" spans="1:15">
      <c r="A301" s="1518"/>
      <c r="B301" s="1583" t="s">
        <v>66</v>
      </c>
      <c r="C301" s="2438">
        <v>106.56</v>
      </c>
      <c r="D301" s="1971">
        <v>102.16</v>
      </c>
      <c r="E301" s="1551">
        <v>102.83</v>
      </c>
      <c r="F301" s="1067" t="s">
        <v>758</v>
      </c>
      <c r="G301" s="7" t="s">
        <v>117</v>
      </c>
      <c r="H301" s="1473"/>
      <c r="I301" s="1518"/>
      <c r="J301" s="1583" t="s">
        <v>66</v>
      </c>
      <c r="K301" s="1081">
        <v>101.2</v>
      </c>
      <c r="L301" s="14">
        <v>100.6</v>
      </c>
      <c r="M301" s="1081">
        <v>100.5</v>
      </c>
      <c r="N301" s="1105" t="s">
        <v>622</v>
      </c>
      <c r="O301" s="993"/>
    </row>
    <row r="302" spans="1:15">
      <c r="A302" s="1518"/>
      <c r="B302" s="1583" t="s">
        <v>67</v>
      </c>
      <c r="C302" s="2438">
        <v>106.24</v>
      </c>
      <c r="D302" s="1971">
        <v>105.28</v>
      </c>
      <c r="E302" s="1551">
        <v>103.41</v>
      </c>
      <c r="F302" s="1067" t="s">
        <v>764</v>
      </c>
      <c r="G302" s="7"/>
      <c r="H302" s="1473"/>
      <c r="I302" s="1518"/>
      <c r="J302" s="1583" t="s">
        <v>67</v>
      </c>
      <c r="K302" s="1081">
        <v>100.2</v>
      </c>
      <c r="L302" s="14">
        <v>100.5</v>
      </c>
      <c r="M302" s="1081">
        <v>100.4</v>
      </c>
      <c r="N302" s="1105" t="s">
        <v>622</v>
      </c>
      <c r="O302" s="993"/>
    </row>
    <row r="303" spans="1:15">
      <c r="A303" s="1518"/>
      <c r="B303" s="1583" t="s">
        <v>68</v>
      </c>
      <c r="C303" s="2438">
        <v>105.09</v>
      </c>
      <c r="D303" s="1971">
        <v>102.58</v>
      </c>
      <c r="E303" s="1551">
        <v>104.2</v>
      </c>
      <c r="F303" s="1067" t="s">
        <v>764</v>
      </c>
      <c r="G303" s="7"/>
      <c r="H303" s="1473"/>
      <c r="I303" s="1518"/>
      <c r="J303" s="1583" t="s">
        <v>68</v>
      </c>
      <c r="K303" s="1081">
        <v>100.6</v>
      </c>
      <c r="L303" s="14">
        <v>99.7</v>
      </c>
      <c r="M303" s="1081">
        <v>100.4</v>
      </c>
      <c r="N303" s="1105" t="s">
        <v>622</v>
      </c>
      <c r="O303" s="993"/>
    </row>
    <row r="304" spans="1:15">
      <c r="A304" s="1521"/>
      <c r="B304" s="1956" t="s">
        <v>69</v>
      </c>
      <c r="C304" s="2441">
        <v>100.37</v>
      </c>
      <c r="D304" s="1969">
        <v>104.29</v>
      </c>
      <c r="E304" s="1980">
        <v>104.07</v>
      </c>
      <c r="F304" s="1067" t="s">
        <v>759</v>
      </c>
      <c r="G304" s="7"/>
      <c r="H304" s="1473"/>
      <c r="I304" s="1521"/>
      <c r="J304" s="1583" t="s">
        <v>69</v>
      </c>
      <c r="K304" s="1082">
        <v>100.6</v>
      </c>
      <c r="L304" s="17">
        <v>100.1</v>
      </c>
      <c r="M304" s="1082">
        <v>100.1</v>
      </c>
      <c r="N304" s="1105" t="s">
        <v>620</v>
      </c>
      <c r="O304" s="993"/>
    </row>
    <row r="305" spans="1:15">
      <c r="A305" s="1581" t="s">
        <v>94</v>
      </c>
      <c r="B305" s="1582" t="s">
        <v>58</v>
      </c>
      <c r="C305" s="2440">
        <v>104.2</v>
      </c>
      <c r="D305" s="1978">
        <v>104.94</v>
      </c>
      <c r="E305" s="1979">
        <v>105.2</v>
      </c>
      <c r="F305" s="1066" t="s">
        <v>759</v>
      </c>
      <c r="G305" s="9"/>
      <c r="H305" s="1473"/>
      <c r="I305" s="1581" t="s">
        <v>94</v>
      </c>
      <c r="J305" s="1582" t="s">
        <v>58</v>
      </c>
      <c r="K305" s="1081">
        <v>100.1</v>
      </c>
      <c r="L305" s="14">
        <v>101.7</v>
      </c>
      <c r="M305" s="1081">
        <v>100.2</v>
      </c>
      <c r="N305" s="1672" t="s">
        <v>620</v>
      </c>
      <c r="O305" s="995"/>
    </row>
    <row r="306" spans="1:15">
      <c r="A306" s="1518">
        <v>2015</v>
      </c>
      <c r="B306" s="1583" t="s">
        <v>59</v>
      </c>
      <c r="C306" s="2438">
        <v>100.5</v>
      </c>
      <c r="D306" s="1971">
        <v>101.8</v>
      </c>
      <c r="E306" s="1551">
        <v>106.03</v>
      </c>
      <c r="F306" s="1067" t="s">
        <v>759</v>
      </c>
      <c r="G306" s="7"/>
      <c r="H306" s="1473"/>
      <c r="I306" s="1518">
        <v>2015</v>
      </c>
      <c r="J306" s="1583" t="s">
        <v>59</v>
      </c>
      <c r="K306" s="1081">
        <v>100.2</v>
      </c>
      <c r="L306" s="14">
        <v>100</v>
      </c>
      <c r="M306" s="1081">
        <v>100.3</v>
      </c>
      <c r="N306" s="1105" t="s">
        <v>620</v>
      </c>
      <c r="O306" s="993"/>
    </row>
    <row r="307" spans="1:15">
      <c r="A307" s="1518"/>
      <c r="B307" s="1583" t="s">
        <v>60</v>
      </c>
      <c r="C307" s="2438">
        <v>101</v>
      </c>
      <c r="D307" s="1971">
        <v>102.49</v>
      </c>
      <c r="E307" s="1551">
        <v>101.64</v>
      </c>
      <c r="F307" s="1067" t="s">
        <v>759</v>
      </c>
      <c r="G307" s="7"/>
      <c r="H307" s="1473"/>
      <c r="I307" s="1518"/>
      <c r="J307" s="1583" t="s">
        <v>60</v>
      </c>
      <c r="K307" s="1081">
        <v>100.3</v>
      </c>
      <c r="L307" s="14">
        <v>99.5</v>
      </c>
      <c r="M307" s="1081">
        <v>99.8</v>
      </c>
      <c r="N307" s="1105" t="s">
        <v>620</v>
      </c>
      <c r="O307" s="993"/>
    </row>
    <row r="308" spans="1:15">
      <c r="A308" s="1518"/>
      <c r="B308" s="1583" t="s">
        <v>61</v>
      </c>
      <c r="C308" s="2438">
        <v>98.9</v>
      </c>
      <c r="D308" s="1971">
        <v>101.46</v>
      </c>
      <c r="E308" s="1551">
        <v>100.38</v>
      </c>
      <c r="F308" s="1067" t="s">
        <v>764</v>
      </c>
      <c r="G308" s="7"/>
      <c r="H308" s="1473"/>
      <c r="I308" s="1518"/>
      <c r="J308" s="1583" t="s">
        <v>61</v>
      </c>
      <c r="K308" s="1081">
        <v>101.5</v>
      </c>
      <c r="L308" s="14">
        <v>100.5</v>
      </c>
      <c r="M308" s="1081">
        <v>100.3</v>
      </c>
      <c r="N308" s="1105" t="s">
        <v>620</v>
      </c>
      <c r="O308" s="993"/>
    </row>
    <row r="309" spans="1:15">
      <c r="A309" s="1518"/>
      <c r="B309" s="1583" t="s">
        <v>62</v>
      </c>
      <c r="C309" s="2438">
        <v>102.54</v>
      </c>
      <c r="D309" s="1971">
        <v>99.71</v>
      </c>
      <c r="E309" s="1551">
        <v>102.2</v>
      </c>
      <c r="F309" s="1067" t="s">
        <v>764</v>
      </c>
      <c r="G309" s="7"/>
      <c r="H309" s="1473"/>
      <c r="I309" s="1518"/>
      <c r="J309" s="1583" t="s">
        <v>62</v>
      </c>
      <c r="K309" s="1081">
        <v>102.6</v>
      </c>
      <c r="L309" s="14">
        <v>99.7</v>
      </c>
      <c r="M309" s="1081">
        <v>100</v>
      </c>
      <c r="N309" s="1105" t="s">
        <v>621</v>
      </c>
      <c r="O309" s="993"/>
    </row>
    <row r="310" spans="1:15">
      <c r="A310" s="1518"/>
      <c r="B310" s="1583" t="s">
        <v>63</v>
      </c>
      <c r="C310" s="2438">
        <v>101.66</v>
      </c>
      <c r="D310" s="1971">
        <v>98.52</v>
      </c>
      <c r="E310" s="1551">
        <v>98.61</v>
      </c>
      <c r="F310" s="1067" t="s">
        <v>758</v>
      </c>
      <c r="G310" s="7"/>
      <c r="H310" s="1473"/>
      <c r="I310" s="1518"/>
      <c r="J310" s="1583" t="s">
        <v>63</v>
      </c>
      <c r="K310" s="1081">
        <v>102.1</v>
      </c>
      <c r="L310" s="14">
        <v>100.5</v>
      </c>
      <c r="M310" s="1081">
        <v>99.5</v>
      </c>
      <c r="N310" s="1105" t="s">
        <v>621</v>
      </c>
      <c r="O310" s="993"/>
    </row>
    <row r="311" spans="1:15">
      <c r="A311" s="1518"/>
      <c r="B311" s="1583" t="s">
        <v>64</v>
      </c>
      <c r="C311" s="2438">
        <v>101.35</v>
      </c>
      <c r="D311" s="1971">
        <v>100.02</v>
      </c>
      <c r="E311" s="1551">
        <v>97.59</v>
      </c>
      <c r="F311" s="1067" t="s">
        <v>758</v>
      </c>
      <c r="G311" s="7"/>
      <c r="H311" s="1473"/>
      <c r="I311" s="1518"/>
      <c r="J311" s="1583" t="s">
        <v>64</v>
      </c>
      <c r="K311" s="1081">
        <v>100.6</v>
      </c>
      <c r="L311" s="14">
        <v>100.5</v>
      </c>
      <c r="M311" s="1081">
        <v>100</v>
      </c>
      <c r="N311" s="1105" t="s">
        <v>621</v>
      </c>
      <c r="O311" s="993"/>
    </row>
    <row r="312" spans="1:15">
      <c r="A312" s="1518"/>
      <c r="B312" s="1583" t="s">
        <v>65</v>
      </c>
      <c r="C312" s="2438">
        <v>100.58</v>
      </c>
      <c r="D312" s="1971">
        <v>99.52</v>
      </c>
      <c r="E312" s="1551">
        <v>97.14</v>
      </c>
      <c r="F312" s="1067" t="s">
        <v>758</v>
      </c>
      <c r="G312" s="7"/>
      <c r="H312" s="1473"/>
      <c r="I312" s="1518"/>
      <c r="J312" s="1583" t="s">
        <v>65</v>
      </c>
      <c r="K312" s="1081">
        <v>99.9</v>
      </c>
      <c r="L312" s="14">
        <v>99.5</v>
      </c>
      <c r="M312" s="1081">
        <v>99.7</v>
      </c>
      <c r="N312" s="1105" t="s">
        <v>621</v>
      </c>
      <c r="O312" s="993"/>
    </row>
    <row r="313" spans="1:15">
      <c r="A313" s="1518"/>
      <c r="B313" s="1583" t="s">
        <v>66</v>
      </c>
      <c r="C313" s="2438">
        <v>98.24</v>
      </c>
      <c r="D313" s="1971">
        <v>99.45</v>
      </c>
      <c r="E313" s="1551">
        <v>96.82</v>
      </c>
      <c r="F313" s="1067" t="s">
        <v>758</v>
      </c>
      <c r="G313" s="7"/>
      <c r="H313" s="1473"/>
      <c r="I313" s="1518"/>
      <c r="J313" s="1583" t="s">
        <v>66</v>
      </c>
      <c r="K313" s="1081">
        <v>98.7</v>
      </c>
      <c r="L313" s="14">
        <v>100</v>
      </c>
      <c r="M313" s="1081">
        <v>100</v>
      </c>
      <c r="N313" s="1105" t="s">
        <v>621</v>
      </c>
      <c r="O313" s="993"/>
    </row>
    <row r="314" spans="1:15">
      <c r="A314" s="1518"/>
      <c r="B314" s="1583" t="s">
        <v>67</v>
      </c>
      <c r="C314" s="2438">
        <v>99.57</v>
      </c>
      <c r="D314" s="1971">
        <v>98.44</v>
      </c>
      <c r="E314" s="1551">
        <v>97.35</v>
      </c>
      <c r="F314" s="1067" t="s">
        <v>760</v>
      </c>
      <c r="G314" s="7"/>
      <c r="H314" s="1473"/>
      <c r="I314" s="1518"/>
      <c r="J314" s="1583" t="s">
        <v>67</v>
      </c>
      <c r="K314" s="1081">
        <v>99.2</v>
      </c>
      <c r="L314" s="14">
        <v>100.2</v>
      </c>
      <c r="M314" s="1081">
        <v>100.1</v>
      </c>
      <c r="N314" s="1105" t="s">
        <v>621</v>
      </c>
      <c r="O314" s="993"/>
    </row>
    <row r="315" spans="1:15">
      <c r="A315" s="1518"/>
      <c r="B315" s="1583" t="s">
        <v>68</v>
      </c>
      <c r="C315" s="2438">
        <v>95.68</v>
      </c>
      <c r="D315" s="1971">
        <v>97.31</v>
      </c>
      <c r="E315" s="1551">
        <v>98.2</v>
      </c>
      <c r="F315" s="1067" t="s">
        <v>760</v>
      </c>
      <c r="G315" s="7"/>
      <c r="H315" s="1473"/>
      <c r="I315" s="1518"/>
      <c r="J315" s="1583" t="s">
        <v>68</v>
      </c>
      <c r="K315" s="1081">
        <v>98.1</v>
      </c>
      <c r="L315" s="14">
        <v>99.3</v>
      </c>
      <c r="M315" s="1081">
        <v>100.1</v>
      </c>
      <c r="N315" s="1105" t="s">
        <v>621</v>
      </c>
      <c r="O315" s="993"/>
    </row>
    <row r="316" spans="1:15">
      <c r="A316" s="1521"/>
      <c r="B316" s="1956" t="s">
        <v>69</v>
      </c>
      <c r="C316" s="2441">
        <v>95.77</v>
      </c>
      <c r="D316" s="1969">
        <v>96.35</v>
      </c>
      <c r="E316" s="1980">
        <v>98.82</v>
      </c>
      <c r="F316" s="1068" t="s">
        <v>95</v>
      </c>
      <c r="G316" s="8"/>
      <c r="H316" s="1473"/>
      <c r="I316" s="1521"/>
      <c r="J316" s="1956" t="s">
        <v>69</v>
      </c>
      <c r="K316" s="1081">
        <v>96.8</v>
      </c>
      <c r="L316" s="14">
        <v>98.5</v>
      </c>
      <c r="M316" s="1081">
        <v>100.1</v>
      </c>
      <c r="N316" s="1674" t="s">
        <v>621</v>
      </c>
      <c r="O316" s="994"/>
    </row>
    <row r="317" spans="1:15">
      <c r="A317" s="1581" t="s">
        <v>96</v>
      </c>
      <c r="B317" s="1582" t="s">
        <v>58</v>
      </c>
      <c r="C317" s="2440">
        <v>101.19</v>
      </c>
      <c r="D317" s="1984">
        <v>98.93</v>
      </c>
      <c r="E317" s="1979">
        <v>97.43</v>
      </c>
      <c r="F317" s="1070" t="s">
        <v>95</v>
      </c>
      <c r="G317" s="7"/>
      <c r="H317" s="1473"/>
      <c r="I317" s="1581" t="s">
        <v>96</v>
      </c>
      <c r="J317" s="1583" t="s">
        <v>58</v>
      </c>
      <c r="K317" s="1080">
        <v>96.8</v>
      </c>
      <c r="L317" s="20">
        <v>99.5</v>
      </c>
      <c r="M317" s="1080">
        <v>99.6</v>
      </c>
      <c r="N317" s="1105" t="s">
        <v>621</v>
      </c>
      <c r="O317" s="993"/>
    </row>
    <row r="318" spans="1:15">
      <c r="A318" s="1518">
        <v>2016</v>
      </c>
      <c r="B318" s="1583" t="s">
        <v>59</v>
      </c>
      <c r="C318" s="2438">
        <v>92.39</v>
      </c>
      <c r="D318" s="1973">
        <v>98.64</v>
      </c>
      <c r="E318" s="1551">
        <v>97.72</v>
      </c>
      <c r="F318" s="1071" t="s">
        <v>95</v>
      </c>
      <c r="G318" s="7"/>
      <c r="H318" s="1473"/>
      <c r="I318" s="1518">
        <v>2016</v>
      </c>
      <c r="J318" s="1583" t="s">
        <v>59</v>
      </c>
      <c r="K318" s="1081">
        <v>95.4</v>
      </c>
      <c r="L318" s="14">
        <v>98.9</v>
      </c>
      <c r="M318" s="1081">
        <v>99.7</v>
      </c>
      <c r="N318" s="1105" t="s">
        <v>621</v>
      </c>
      <c r="O318" s="993"/>
    </row>
    <row r="319" spans="1:15">
      <c r="A319" s="1518"/>
      <c r="B319" s="1583" t="s">
        <v>60</v>
      </c>
      <c r="C319" s="2438">
        <v>95.72</v>
      </c>
      <c r="D319" s="1973">
        <v>98.6</v>
      </c>
      <c r="E319" s="1551">
        <v>97.63</v>
      </c>
      <c r="F319" s="1071" t="s">
        <v>95</v>
      </c>
      <c r="G319" s="7"/>
      <c r="H319" s="1473"/>
      <c r="I319" s="1518"/>
      <c r="J319" s="1583" t="s">
        <v>60</v>
      </c>
      <c r="K319" s="1081">
        <v>95.5</v>
      </c>
      <c r="L319" s="14">
        <v>98.9</v>
      </c>
      <c r="M319" s="1081">
        <v>99.3</v>
      </c>
      <c r="N319" s="1105" t="s">
        <v>621</v>
      </c>
      <c r="O319" s="993"/>
    </row>
    <row r="320" spans="1:15">
      <c r="A320" s="1518"/>
      <c r="B320" s="1583" t="s">
        <v>61</v>
      </c>
      <c r="C320" s="2438">
        <v>95.87</v>
      </c>
      <c r="D320" s="1973">
        <v>100.09</v>
      </c>
      <c r="E320" s="1551">
        <v>97.25</v>
      </c>
      <c r="F320" s="1071" t="s">
        <v>95</v>
      </c>
      <c r="G320" s="7"/>
      <c r="H320" s="1473"/>
      <c r="I320" s="1518"/>
      <c r="J320" s="1583" t="s">
        <v>61</v>
      </c>
      <c r="K320" s="1081">
        <v>95.6</v>
      </c>
      <c r="L320" s="14">
        <v>98.8</v>
      </c>
      <c r="M320" s="1081">
        <v>99.3</v>
      </c>
      <c r="N320" s="1105" t="s">
        <v>621</v>
      </c>
      <c r="O320" s="993"/>
    </row>
    <row r="321" spans="1:15">
      <c r="A321" s="1518"/>
      <c r="B321" s="1583" t="s">
        <v>62</v>
      </c>
      <c r="C321" s="2438">
        <v>96.53</v>
      </c>
      <c r="D321" s="1973">
        <v>100.12</v>
      </c>
      <c r="E321" s="1551">
        <v>96.2</v>
      </c>
      <c r="F321" s="1071" t="s">
        <v>95</v>
      </c>
      <c r="G321" s="7"/>
      <c r="H321" s="1473"/>
      <c r="I321" s="1518"/>
      <c r="J321" s="1583" t="s">
        <v>62</v>
      </c>
      <c r="K321" s="1081">
        <v>95.6</v>
      </c>
      <c r="L321" s="14">
        <v>98.5</v>
      </c>
      <c r="M321" s="1081">
        <v>98.6</v>
      </c>
      <c r="N321" s="1105" t="s">
        <v>621</v>
      </c>
      <c r="O321" s="993"/>
    </row>
    <row r="322" spans="1:15">
      <c r="A322" s="1518"/>
      <c r="B322" s="1583" t="s">
        <v>63</v>
      </c>
      <c r="C322" s="2438">
        <v>97.09</v>
      </c>
      <c r="D322" s="1973">
        <v>100.64</v>
      </c>
      <c r="E322" s="1551">
        <v>95.35</v>
      </c>
      <c r="F322" s="1071" t="s">
        <v>740</v>
      </c>
      <c r="G322" s="7"/>
      <c r="H322" s="1473"/>
      <c r="I322" s="1518"/>
      <c r="J322" s="1583" t="s">
        <v>63</v>
      </c>
      <c r="K322" s="1081">
        <v>95.7</v>
      </c>
      <c r="L322" s="14">
        <v>98.9</v>
      </c>
      <c r="M322" s="1081">
        <v>99.2</v>
      </c>
      <c r="N322" s="1105" t="s">
        <v>621</v>
      </c>
      <c r="O322" s="993"/>
    </row>
    <row r="323" spans="1:15">
      <c r="A323" s="1518"/>
      <c r="B323" s="1583" t="s">
        <v>64</v>
      </c>
      <c r="C323" s="2438">
        <v>100.36</v>
      </c>
      <c r="D323" s="1973">
        <v>100.49</v>
      </c>
      <c r="E323" s="1551">
        <v>96.46</v>
      </c>
      <c r="F323" s="1071" t="s">
        <v>740</v>
      </c>
      <c r="G323" s="7"/>
      <c r="H323" s="1473"/>
      <c r="I323" s="1518"/>
      <c r="J323" s="1583" t="s">
        <v>64</v>
      </c>
      <c r="K323" s="1081">
        <v>96</v>
      </c>
      <c r="L323" s="14">
        <v>99.2</v>
      </c>
      <c r="M323" s="1081">
        <v>99.2</v>
      </c>
      <c r="N323" s="1105" t="s">
        <v>621</v>
      </c>
      <c r="O323" s="993"/>
    </row>
    <row r="324" spans="1:15">
      <c r="A324" s="1518"/>
      <c r="B324" s="1583" t="s">
        <v>65</v>
      </c>
      <c r="C324" s="2438">
        <v>100.91</v>
      </c>
      <c r="D324" s="1973">
        <v>98.56</v>
      </c>
      <c r="E324" s="1551">
        <v>95.53</v>
      </c>
      <c r="F324" s="1071" t="s">
        <v>740</v>
      </c>
      <c r="G324" s="7"/>
      <c r="H324" s="1473"/>
      <c r="I324" s="1518"/>
      <c r="J324" s="1583" t="s">
        <v>65</v>
      </c>
      <c r="K324" s="1081">
        <v>95.8</v>
      </c>
      <c r="L324" s="14">
        <v>99.5</v>
      </c>
      <c r="M324" s="1081">
        <v>99.2</v>
      </c>
      <c r="N324" s="1105" t="s">
        <v>621</v>
      </c>
      <c r="O324" s="993"/>
    </row>
    <row r="325" spans="1:15">
      <c r="A325" s="1518"/>
      <c r="B325" s="1583" t="s">
        <v>66</v>
      </c>
      <c r="C325" s="2438">
        <v>103.54</v>
      </c>
      <c r="D325" s="1973">
        <v>101.89</v>
      </c>
      <c r="E325" s="1551">
        <v>95.8</v>
      </c>
      <c r="F325" s="1071" t="s">
        <v>740</v>
      </c>
      <c r="G325" s="7"/>
      <c r="H325" s="1473"/>
      <c r="I325" s="1518"/>
      <c r="J325" s="1583" t="s">
        <v>66</v>
      </c>
      <c r="K325" s="1081">
        <v>96</v>
      </c>
      <c r="L325" s="14">
        <v>100.1</v>
      </c>
      <c r="M325" s="1081">
        <v>99.7</v>
      </c>
      <c r="N325" s="1105" t="s">
        <v>621</v>
      </c>
      <c r="O325" s="993"/>
    </row>
    <row r="326" spans="1:15">
      <c r="A326" s="1518"/>
      <c r="B326" s="1583" t="s">
        <v>67</v>
      </c>
      <c r="C326" s="2438">
        <v>101.55</v>
      </c>
      <c r="D326" s="1973">
        <v>99.44</v>
      </c>
      <c r="E326" s="1551">
        <v>93.83</v>
      </c>
      <c r="F326" s="1071" t="s">
        <v>740</v>
      </c>
      <c r="G326" s="7"/>
      <c r="H326" s="1473"/>
      <c r="I326" s="1518"/>
      <c r="J326" s="1583" t="s">
        <v>67</v>
      </c>
      <c r="K326" s="1081">
        <v>97.1</v>
      </c>
      <c r="L326" s="14">
        <v>100.5</v>
      </c>
      <c r="M326" s="1081">
        <v>99.6</v>
      </c>
      <c r="N326" s="1105" t="s">
        <v>620</v>
      </c>
      <c r="O326" s="993"/>
    </row>
    <row r="327" spans="1:15">
      <c r="A327" s="1518"/>
      <c r="B327" s="1583" t="s">
        <v>68</v>
      </c>
      <c r="C327" s="2438">
        <v>108.11</v>
      </c>
      <c r="D327" s="1973">
        <v>100.49</v>
      </c>
      <c r="E327" s="1551">
        <v>92.59</v>
      </c>
      <c r="F327" s="1071" t="s">
        <v>740</v>
      </c>
      <c r="G327" s="7"/>
      <c r="H327" s="1473"/>
      <c r="I327" s="1518"/>
      <c r="J327" s="1583" t="s">
        <v>68</v>
      </c>
      <c r="K327" s="1081">
        <v>98.3</v>
      </c>
      <c r="L327" s="14">
        <v>102.1</v>
      </c>
      <c r="M327" s="1081">
        <v>99.7</v>
      </c>
      <c r="N327" s="1105" t="s">
        <v>620</v>
      </c>
      <c r="O327" s="993"/>
    </row>
    <row r="328" spans="1:15">
      <c r="A328" s="1521"/>
      <c r="B328" s="1956" t="s">
        <v>69</v>
      </c>
      <c r="C328" s="2441">
        <v>110.91</v>
      </c>
      <c r="D328" s="1988">
        <v>101.77</v>
      </c>
      <c r="E328" s="1980">
        <v>91.63</v>
      </c>
      <c r="F328" s="1072" t="s">
        <v>740</v>
      </c>
      <c r="G328" s="8"/>
      <c r="H328" s="1473"/>
      <c r="I328" s="1518"/>
      <c r="J328" s="1583" t="s">
        <v>69</v>
      </c>
      <c r="K328" s="1082">
        <v>100.2</v>
      </c>
      <c r="L328" s="17">
        <v>102</v>
      </c>
      <c r="M328" s="1082">
        <v>100.3</v>
      </c>
      <c r="N328" s="1105" t="s">
        <v>620</v>
      </c>
      <c r="O328" s="993"/>
    </row>
    <row r="329" spans="1:15">
      <c r="A329" s="1518" t="s">
        <v>97</v>
      </c>
      <c r="B329" s="1583" t="s">
        <v>58</v>
      </c>
      <c r="C329" s="2438">
        <v>115.61</v>
      </c>
      <c r="D329" s="1973">
        <v>100.63</v>
      </c>
      <c r="E329" s="1551">
        <v>93</v>
      </c>
      <c r="F329" s="1071" t="s">
        <v>740</v>
      </c>
      <c r="G329" s="1986"/>
      <c r="H329" s="1473"/>
      <c r="I329" s="1581" t="s">
        <v>97</v>
      </c>
      <c r="J329" s="1582" t="s">
        <v>58</v>
      </c>
      <c r="K329" s="1081">
        <v>100.5</v>
      </c>
      <c r="L329" s="14">
        <v>101.5</v>
      </c>
      <c r="M329" s="1081">
        <v>100.4</v>
      </c>
      <c r="N329" s="1672" t="s">
        <v>620</v>
      </c>
      <c r="O329" s="1985"/>
    </row>
    <row r="330" spans="1:15">
      <c r="A330" s="1518">
        <v>2017</v>
      </c>
      <c r="B330" s="1583" t="s">
        <v>59</v>
      </c>
      <c r="C330" s="2438">
        <v>117.03</v>
      </c>
      <c r="D330" s="1973">
        <v>103.83</v>
      </c>
      <c r="E330" s="1551">
        <v>92.51</v>
      </c>
      <c r="F330" s="1071" t="s">
        <v>740</v>
      </c>
      <c r="G330" s="1986"/>
      <c r="H330" s="1473"/>
      <c r="I330" s="1518">
        <v>2017</v>
      </c>
      <c r="J330" s="1583" t="s">
        <v>59</v>
      </c>
      <c r="K330" s="1081">
        <v>100.2</v>
      </c>
      <c r="L330" s="14">
        <v>102.3</v>
      </c>
      <c r="M330" s="1081">
        <v>100.9</v>
      </c>
      <c r="N330" s="1105" t="s">
        <v>620</v>
      </c>
      <c r="O330" s="1987"/>
    </row>
    <row r="331" spans="1:15">
      <c r="A331" s="1518"/>
      <c r="B331" s="1583" t="s">
        <v>60</v>
      </c>
      <c r="C331" s="2438">
        <v>113.17</v>
      </c>
      <c r="D331" s="1973">
        <v>102.73</v>
      </c>
      <c r="E331" s="1551">
        <v>92.95</v>
      </c>
      <c r="F331" s="1071" t="s">
        <v>740</v>
      </c>
      <c r="G331" s="1986"/>
      <c r="H331" s="1473"/>
      <c r="I331" s="1518"/>
      <c r="J331" s="1583" t="s">
        <v>60</v>
      </c>
      <c r="K331" s="1081">
        <v>100.8</v>
      </c>
      <c r="L331" s="14">
        <v>102.4</v>
      </c>
      <c r="M331" s="1081">
        <v>101.6</v>
      </c>
      <c r="N331" s="1105" t="s">
        <v>620</v>
      </c>
      <c r="O331" s="1987"/>
    </row>
    <row r="332" spans="1:15">
      <c r="A332" s="1518"/>
      <c r="B332" s="1583" t="s">
        <v>61</v>
      </c>
      <c r="C332" s="2438">
        <v>114.37</v>
      </c>
      <c r="D332" s="1973">
        <v>104.64</v>
      </c>
      <c r="E332" s="1551">
        <v>94.36</v>
      </c>
      <c r="F332" s="1071" t="s">
        <v>740</v>
      </c>
      <c r="G332" s="1986"/>
      <c r="H332" s="1473"/>
      <c r="I332" s="1518"/>
      <c r="J332" s="1583" t="s">
        <v>61</v>
      </c>
      <c r="K332" s="1081">
        <v>100.5</v>
      </c>
      <c r="L332" s="14">
        <v>103.5</v>
      </c>
      <c r="M332" s="1081">
        <v>101.9</v>
      </c>
      <c r="N332" s="1105" t="s">
        <v>620</v>
      </c>
      <c r="O332" s="1987"/>
    </row>
    <row r="333" spans="1:15">
      <c r="A333" s="1518"/>
      <c r="B333" s="1583" t="s">
        <v>62</v>
      </c>
      <c r="C333" s="2438">
        <v>113.69</v>
      </c>
      <c r="D333" s="1973">
        <v>103.86</v>
      </c>
      <c r="E333" s="1551">
        <v>93.62</v>
      </c>
      <c r="F333" s="1071" t="s">
        <v>765</v>
      </c>
      <c r="G333" s="1986"/>
      <c r="H333" s="1473"/>
      <c r="I333" s="1518"/>
      <c r="J333" s="1583" t="s">
        <v>62</v>
      </c>
      <c r="K333" s="1081">
        <v>100.3</v>
      </c>
      <c r="L333" s="14">
        <v>103.3</v>
      </c>
      <c r="M333" s="1081">
        <v>101.9</v>
      </c>
      <c r="N333" s="1105" t="s">
        <v>620</v>
      </c>
      <c r="O333" s="1987"/>
    </row>
    <row r="334" spans="1:15">
      <c r="A334" s="1518"/>
      <c r="B334" s="1583" t="s">
        <v>63</v>
      </c>
      <c r="C334" s="2438">
        <v>113.64</v>
      </c>
      <c r="D334" s="1973">
        <v>103.21</v>
      </c>
      <c r="E334" s="1551">
        <v>93.57</v>
      </c>
      <c r="F334" s="1071" t="s">
        <v>765</v>
      </c>
      <c r="G334" s="1986"/>
      <c r="H334" s="1473"/>
      <c r="I334" s="1518"/>
      <c r="J334" s="1583" t="s">
        <v>63</v>
      </c>
      <c r="K334" s="1081">
        <v>100.9</v>
      </c>
      <c r="L334" s="14">
        <v>104</v>
      </c>
      <c r="M334" s="1081">
        <v>102.1</v>
      </c>
      <c r="N334" s="1105" t="s">
        <v>620</v>
      </c>
      <c r="O334" s="1987"/>
    </row>
    <row r="335" spans="1:15">
      <c r="A335" s="1518"/>
      <c r="B335" s="1583" t="s">
        <v>64</v>
      </c>
      <c r="C335" s="2438">
        <v>110.59</v>
      </c>
      <c r="D335" s="1973">
        <v>103.08</v>
      </c>
      <c r="E335" s="1551">
        <v>95.24</v>
      </c>
      <c r="F335" s="1071" t="s">
        <v>765</v>
      </c>
      <c r="G335" s="1986"/>
      <c r="H335" s="1473"/>
      <c r="I335" s="1518"/>
      <c r="J335" s="1583" t="s">
        <v>64</v>
      </c>
      <c r="K335" s="1081">
        <v>101</v>
      </c>
      <c r="L335" s="14">
        <v>103.1</v>
      </c>
      <c r="M335" s="1081">
        <v>101.8</v>
      </c>
      <c r="N335" s="1105" t="s">
        <v>620</v>
      </c>
      <c r="O335" s="1987"/>
    </row>
    <row r="336" spans="1:15">
      <c r="A336" s="1518"/>
      <c r="B336" s="1583" t="s">
        <v>65</v>
      </c>
      <c r="C336" s="2438">
        <v>114.53</v>
      </c>
      <c r="D336" s="1973">
        <v>105.37</v>
      </c>
      <c r="E336" s="1551">
        <v>95.59</v>
      </c>
      <c r="F336" s="1071" t="s">
        <v>765</v>
      </c>
      <c r="G336" s="1986"/>
      <c r="H336" s="1473"/>
      <c r="I336" s="1518"/>
      <c r="J336" s="1583" t="s">
        <v>65</v>
      </c>
      <c r="K336" s="1081">
        <v>101.9</v>
      </c>
      <c r="L336" s="14">
        <v>104.6</v>
      </c>
      <c r="M336" s="1081">
        <v>102.5</v>
      </c>
      <c r="N336" s="1105" t="s">
        <v>620</v>
      </c>
      <c r="O336" s="1987"/>
    </row>
    <row r="337" spans="1:15">
      <c r="A337" s="1518"/>
      <c r="B337" s="1583" t="s">
        <v>66</v>
      </c>
      <c r="C337" s="2438">
        <v>113.84</v>
      </c>
      <c r="D337" s="1973">
        <v>104.31</v>
      </c>
      <c r="E337" s="1551">
        <v>96</v>
      </c>
      <c r="F337" s="1071" t="s">
        <v>766</v>
      </c>
      <c r="G337" s="1986"/>
      <c r="H337" s="1473"/>
      <c r="I337" s="1518"/>
      <c r="J337" s="1583" t="s">
        <v>66</v>
      </c>
      <c r="K337" s="1081">
        <v>101.5</v>
      </c>
      <c r="L337" s="14">
        <v>103.8</v>
      </c>
      <c r="M337" s="1081">
        <v>102.8</v>
      </c>
      <c r="N337" s="1105" t="s">
        <v>620</v>
      </c>
      <c r="O337" s="1987"/>
    </row>
    <row r="338" spans="1:15">
      <c r="A338" s="1518"/>
      <c r="B338" s="1583" t="s">
        <v>67</v>
      </c>
      <c r="C338" s="2438">
        <v>113.09</v>
      </c>
      <c r="D338" s="1973">
        <v>104.15</v>
      </c>
      <c r="E338" s="1551">
        <v>95.4</v>
      </c>
      <c r="F338" s="1071" t="s">
        <v>766</v>
      </c>
      <c r="G338" s="1986"/>
      <c r="H338" s="1473"/>
      <c r="I338" s="1518"/>
      <c r="J338" s="1583" t="s">
        <v>67</v>
      </c>
      <c r="K338" s="1081">
        <v>101.2</v>
      </c>
      <c r="L338" s="14">
        <v>103.9</v>
      </c>
      <c r="M338" s="1081">
        <v>103.6</v>
      </c>
      <c r="N338" s="1105" t="s">
        <v>620</v>
      </c>
      <c r="O338" s="1987"/>
    </row>
    <row r="339" spans="1:15">
      <c r="A339" s="1518"/>
      <c r="B339" s="1583" t="s">
        <v>68</v>
      </c>
      <c r="C339" s="2438">
        <v>112.46</v>
      </c>
      <c r="D339" s="1973">
        <v>106.32</v>
      </c>
      <c r="E339" s="1551">
        <v>95.06</v>
      </c>
      <c r="F339" s="1071" t="s">
        <v>766</v>
      </c>
      <c r="G339" s="1986"/>
      <c r="H339" s="1473"/>
      <c r="I339" s="1518"/>
      <c r="J339" s="1583" t="s">
        <v>68</v>
      </c>
      <c r="K339" s="1081">
        <v>102.4</v>
      </c>
      <c r="L339" s="14">
        <v>105.2</v>
      </c>
      <c r="M339" s="1081">
        <v>104</v>
      </c>
      <c r="N339" s="1105" t="s">
        <v>620</v>
      </c>
      <c r="O339" s="1987"/>
    </row>
    <row r="340" spans="1:15">
      <c r="A340" s="1521"/>
      <c r="B340" s="1956" t="s">
        <v>69</v>
      </c>
      <c r="C340" s="2441">
        <v>113.77</v>
      </c>
      <c r="D340" s="1988">
        <v>105.73</v>
      </c>
      <c r="E340" s="1980">
        <v>95.19</v>
      </c>
      <c r="F340" s="1072" t="s">
        <v>766</v>
      </c>
      <c r="G340" s="1989"/>
      <c r="H340" s="1473"/>
      <c r="I340" s="1521"/>
      <c r="J340" s="1956" t="s">
        <v>69</v>
      </c>
      <c r="K340" s="1081">
        <v>101.6</v>
      </c>
      <c r="L340" s="14">
        <v>106.4</v>
      </c>
      <c r="M340" s="1081">
        <v>104.1</v>
      </c>
      <c r="N340" s="1674" t="s">
        <v>620</v>
      </c>
      <c r="O340" s="1990"/>
    </row>
    <row r="341" spans="1:15">
      <c r="A341" s="1518" t="s">
        <v>98</v>
      </c>
      <c r="B341" s="1583" t="s">
        <v>58</v>
      </c>
      <c r="C341" s="1493">
        <v>104.73</v>
      </c>
      <c r="D341" s="1991">
        <v>106.23</v>
      </c>
      <c r="E341" s="1494">
        <v>95.21</v>
      </c>
      <c r="F341" s="1071" t="s">
        <v>766</v>
      </c>
      <c r="G341" s="1986"/>
      <c r="H341" s="1473"/>
      <c r="I341" s="1518" t="s">
        <v>98</v>
      </c>
      <c r="J341" s="1583" t="s">
        <v>58</v>
      </c>
      <c r="K341" s="1080">
        <v>100.8</v>
      </c>
      <c r="L341" s="20">
        <v>104.8</v>
      </c>
      <c r="M341" s="1080">
        <v>103.8</v>
      </c>
      <c r="N341" s="1672" t="s">
        <v>620</v>
      </c>
      <c r="O341" s="1987"/>
    </row>
    <row r="342" spans="1:15">
      <c r="A342" s="1518">
        <v>2018</v>
      </c>
      <c r="B342" s="1583" t="s">
        <v>59</v>
      </c>
      <c r="C342" s="1493">
        <v>105.29</v>
      </c>
      <c r="D342" s="1991">
        <v>105.63</v>
      </c>
      <c r="E342" s="1494">
        <v>97.49</v>
      </c>
      <c r="F342" s="1071" t="s">
        <v>766</v>
      </c>
      <c r="G342" s="1986"/>
      <c r="H342" s="1473"/>
      <c r="I342" s="1518">
        <v>2018</v>
      </c>
      <c r="J342" s="1583" t="s">
        <v>59</v>
      </c>
      <c r="K342" s="1081">
        <v>100.8</v>
      </c>
      <c r="L342" s="14">
        <v>104.6</v>
      </c>
      <c r="M342" s="1081">
        <v>104</v>
      </c>
      <c r="N342" s="1105" t="s">
        <v>620</v>
      </c>
      <c r="O342" s="1987"/>
    </row>
    <row r="343" spans="1:15">
      <c r="A343" s="1518"/>
      <c r="B343" s="1583" t="s">
        <v>60</v>
      </c>
      <c r="C343" s="1493">
        <v>107.98</v>
      </c>
      <c r="D343" s="1991">
        <v>109.31</v>
      </c>
      <c r="E343" s="1494">
        <v>97.13</v>
      </c>
      <c r="F343" s="1071" t="s">
        <v>766</v>
      </c>
      <c r="G343" s="1986"/>
      <c r="H343" s="1473"/>
      <c r="I343" s="1518"/>
      <c r="J343" s="1583" t="s">
        <v>60</v>
      </c>
      <c r="K343" s="1081">
        <v>99.9</v>
      </c>
      <c r="L343" s="14">
        <v>104.9</v>
      </c>
      <c r="M343" s="1081">
        <v>104.3</v>
      </c>
      <c r="N343" s="1105" t="s">
        <v>620</v>
      </c>
      <c r="O343" s="1987"/>
    </row>
    <row r="344" spans="1:15">
      <c r="A344" s="1518"/>
      <c r="B344" s="1583" t="s">
        <v>61</v>
      </c>
      <c r="C344" s="1493">
        <v>109.1</v>
      </c>
      <c r="D344" s="1991">
        <v>104.89</v>
      </c>
      <c r="E344" s="1494">
        <v>98.03</v>
      </c>
      <c r="F344" s="1071" t="s">
        <v>766</v>
      </c>
      <c r="G344" s="1986"/>
      <c r="H344" s="1473"/>
      <c r="I344" s="1518"/>
      <c r="J344" s="1583" t="s">
        <v>61</v>
      </c>
      <c r="K344" s="1081">
        <v>101.6</v>
      </c>
      <c r="L344" s="14">
        <v>105.8</v>
      </c>
      <c r="M344" s="1081">
        <v>104.1</v>
      </c>
      <c r="N344" s="1105" t="s">
        <v>620</v>
      </c>
      <c r="O344" s="1987"/>
    </row>
    <row r="345" spans="1:15">
      <c r="A345" s="1518"/>
      <c r="B345" s="1583" t="s">
        <v>62</v>
      </c>
      <c r="C345" s="1493">
        <v>106.93</v>
      </c>
      <c r="D345" s="1991">
        <v>106.86</v>
      </c>
      <c r="E345" s="1494">
        <v>96.58</v>
      </c>
      <c r="F345" s="1992" t="s">
        <v>741</v>
      </c>
      <c r="G345" s="1986"/>
      <c r="H345" s="1473"/>
      <c r="I345" s="1518"/>
      <c r="J345" s="1583" t="s">
        <v>62</v>
      </c>
      <c r="K345" s="1081">
        <v>101.3</v>
      </c>
      <c r="L345" s="14">
        <v>105.4</v>
      </c>
      <c r="M345" s="1081">
        <v>104.8</v>
      </c>
      <c r="N345" s="1105" t="s">
        <v>620</v>
      </c>
      <c r="O345" s="1987"/>
    </row>
    <row r="346" spans="1:15">
      <c r="A346" s="1518"/>
      <c r="B346" s="1583" t="s">
        <v>63</v>
      </c>
      <c r="C346" s="1493">
        <v>109.19</v>
      </c>
      <c r="D346" s="1991">
        <v>105.93</v>
      </c>
      <c r="E346" s="1494">
        <v>94.47</v>
      </c>
      <c r="F346" s="1992" t="s">
        <v>741</v>
      </c>
      <c r="G346" s="1986"/>
      <c r="H346" s="1473"/>
      <c r="I346" s="1518"/>
      <c r="J346" s="1583" t="s">
        <v>63</v>
      </c>
      <c r="K346" s="1081">
        <v>100.3</v>
      </c>
      <c r="L346" s="14">
        <v>105</v>
      </c>
      <c r="M346" s="1081">
        <v>104.6</v>
      </c>
      <c r="N346" s="1105" t="s">
        <v>620</v>
      </c>
      <c r="O346" s="1987"/>
    </row>
    <row r="347" spans="1:15">
      <c r="A347" s="1518"/>
      <c r="B347" s="1583" t="s">
        <v>64</v>
      </c>
      <c r="C347" s="1493">
        <v>106.21</v>
      </c>
      <c r="D347" s="1991">
        <v>105.86</v>
      </c>
      <c r="E347" s="1494">
        <v>95.76</v>
      </c>
      <c r="F347" s="1071" t="s">
        <v>766</v>
      </c>
      <c r="G347" s="1986"/>
      <c r="H347" s="1473"/>
      <c r="I347" s="1518"/>
      <c r="J347" s="1583" t="s">
        <v>64</v>
      </c>
      <c r="K347" s="1081">
        <v>99.5</v>
      </c>
      <c r="L347" s="14">
        <v>104.5</v>
      </c>
      <c r="M347" s="1081">
        <v>103.9</v>
      </c>
      <c r="N347" s="1105" t="s">
        <v>620</v>
      </c>
      <c r="O347" s="1987"/>
    </row>
    <row r="348" spans="1:15">
      <c r="A348" s="1518"/>
      <c r="B348" s="1583" t="s">
        <v>65</v>
      </c>
      <c r="C348" s="1493">
        <v>105</v>
      </c>
      <c r="D348" s="1991">
        <v>108.64</v>
      </c>
      <c r="E348" s="1494">
        <v>95.67</v>
      </c>
      <c r="F348" s="1071" t="s">
        <v>766</v>
      </c>
      <c r="G348" s="1986"/>
      <c r="H348" s="1473"/>
      <c r="I348" s="1518"/>
      <c r="J348" s="1583" t="s">
        <v>65</v>
      </c>
      <c r="K348" s="1081">
        <v>99.4</v>
      </c>
      <c r="L348" s="14">
        <v>104.8</v>
      </c>
      <c r="M348" s="1081">
        <v>104.3</v>
      </c>
      <c r="N348" s="1105" t="s">
        <v>620</v>
      </c>
      <c r="O348" s="1987"/>
    </row>
    <row r="349" spans="1:15">
      <c r="A349" s="1518"/>
      <c r="B349" s="1583" t="s">
        <v>66</v>
      </c>
      <c r="C349" s="1493">
        <v>105.19</v>
      </c>
      <c r="D349" s="1991">
        <v>104.1</v>
      </c>
      <c r="E349" s="1494">
        <v>95.92</v>
      </c>
      <c r="F349" s="1992" t="s">
        <v>741</v>
      </c>
      <c r="G349" s="1986"/>
      <c r="H349" s="1473"/>
      <c r="I349" s="1518"/>
      <c r="J349" s="1583" t="s">
        <v>66</v>
      </c>
      <c r="K349" s="1081">
        <v>99.3</v>
      </c>
      <c r="L349" s="14">
        <v>103.2</v>
      </c>
      <c r="M349" s="1081">
        <v>103.5</v>
      </c>
      <c r="N349" s="1105" t="s">
        <v>621</v>
      </c>
      <c r="O349" s="1987"/>
    </row>
    <row r="350" spans="1:15">
      <c r="A350" s="1518"/>
      <c r="B350" s="1583" t="s">
        <v>67</v>
      </c>
      <c r="C350" s="2443">
        <v>108.32</v>
      </c>
      <c r="D350" s="1973">
        <v>107.82</v>
      </c>
      <c r="E350" s="1551">
        <v>97.67</v>
      </c>
      <c r="F350" s="1992" t="s">
        <v>741</v>
      </c>
      <c r="G350" s="1986"/>
      <c r="H350" s="1473"/>
      <c r="I350" s="1518"/>
      <c r="J350" s="1583" t="s">
        <v>67</v>
      </c>
      <c r="K350" s="1081">
        <v>98.6</v>
      </c>
      <c r="L350" s="14">
        <v>105.3</v>
      </c>
      <c r="M350" s="1081">
        <v>103.5</v>
      </c>
      <c r="N350" s="1105" t="s">
        <v>621</v>
      </c>
      <c r="O350" s="1987" t="s">
        <v>1145</v>
      </c>
    </row>
    <row r="351" spans="1:15">
      <c r="A351" s="1518"/>
      <c r="B351" s="1583" t="s">
        <v>68</v>
      </c>
      <c r="C351" s="1493">
        <v>105.63</v>
      </c>
      <c r="D351" s="1991">
        <v>106.92</v>
      </c>
      <c r="E351" s="1494">
        <v>96.97</v>
      </c>
      <c r="F351" s="1992" t="s">
        <v>741</v>
      </c>
      <c r="G351" s="1986"/>
      <c r="H351" s="1473"/>
      <c r="I351" s="1518"/>
      <c r="J351" s="1583" t="s">
        <v>68</v>
      </c>
      <c r="K351" s="1081">
        <v>98</v>
      </c>
      <c r="L351" s="14">
        <v>103.6</v>
      </c>
      <c r="M351" s="1081">
        <v>103.7</v>
      </c>
      <c r="N351" s="1105" t="s">
        <v>621</v>
      </c>
      <c r="O351" s="1987"/>
    </row>
    <row r="352" spans="1:15">
      <c r="A352" s="1518"/>
      <c r="B352" s="1583" t="s">
        <v>69</v>
      </c>
      <c r="C352" s="1493">
        <v>104.1</v>
      </c>
      <c r="D352" s="1991">
        <v>105.27</v>
      </c>
      <c r="E352" s="1494">
        <v>96.5</v>
      </c>
      <c r="F352" s="1993" t="s">
        <v>741</v>
      </c>
      <c r="G352" s="1986"/>
      <c r="H352" s="1473"/>
      <c r="I352" s="1518"/>
      <c r="J352" s="1583" t="s">
        <v>69</v>
      </c>
      <c r="K352" s="1082">
        <v>96.8</v>
      </c>
      <c r="L352" s="17">
        <v>102.5</v>
      </c>
      <c r="M352" s="1082">
        <v>103</v>
      </c>
      <c r="N352" s="1674" t="s">
        <v>621</v>
      </c>
      <c r="O352" s="1987"/>
    </row>
    <row r="353" spans="1:15">
      <c r="A353" s="1994" t="s">
        <v>99</v>
      </c>
      <c r="B353" s="1995" t="s">
        <v>58</v>
      </c>
      <c r="C353" s="2444">
        <v>103.27</v>
      </c>
      <c r="D353" s="1997">
        <v>104</v>
      </c>
      <c r="E353" s="1996">
        <v>96.67</v>
      </c>
      <c r="F353" s="1998" t="s">
        <v>766</v>
      </c>
      <c r="G353" s="1999" t="s">
        <v>1146</v>
      </c>
      <c r="H353" s="1473"/>
      <c r="I353" s="1581" t="s">
        <v>99</v>
      </c>
      <c r="J353" s="1582" t="s">
        <v>58</v>
      </c>
      <c r="K353" s="1081">
        <v>96.4</v>
      </c>
      <c r="L353" s="14">
        <v>101.1</v>
      </c>
      <c r="M353" s="1081">
        <v>104.2</v>
      </c>
      <c r="N353" s="1105" t="s">
        <v>622</v>
      </c>
      <c r="O353" s="1985"/>
    </row>
    <row r="354" spans="1:15">
      <c r="A354" s="1518">
        <v>2019</v>
      </c>
      <c r="B354" s="1583" t="s">
        <v>59</v>
      </c>
      <c r="C354" s="1493">
        <v>105.79</v>
      </c>
      <c r="D354" s="1991">
        <v>105.43</v>
      </c>
      <c r="E354" s="1494">
        <v>97.28</v>
      </c>
      <c r="F354" s="1071" t="s">
        <v>766</v>
      </c>
      <c r="G354" s="1986"/>
      <c r="H354" s="1473"/>
      <c r="I354" s="1518">
        <v>2019</v>
      </c>
      <c r="J354" s="1583" t="s">
        <v>59</v>
      </c>
      <c r="K354" s="1081">
        <v>96.9</v>
      </c>
      <c r="L354" s="14">
        <v>102.6</v>
      </c>
      <c r="M354" s="1081">
        <v>104.2</v>
      </c>
      <c r="N354" s="1105" t="s">
        <v>622</v>
      </c>
      <c r="O354" s="1987"/>
    </row>
    <row r="355" spans="1:15">
      <c r="A355" s="1518"/>
      <c r="B355" s="1583" t="s">
        <v>60</v>
      </c>
      <c r="C355" s="1493">
        <v>101.06</v>
      </c>
      <c r="D355" s="1991">
        <v>104.02</v>
      </c>
      <c r="E355" s="1494">
        <v>99.15</v>
      </c>
      <c r="F355" s="1992" t="s">
        <v>761</v>
      </c>
      <c r="G355" s="1986"/>
      <c r="H355" s="1473"/>
      <c r="I355" s="1518"/>
      <c r="J355" s="1583" t="s">
        <v>60</v>
      </c>
      <c r="K355" s="1081">
        <v>96.3</v>
      </c>
      <c r="L355" s="14">
        <v>102.3</v>
      </c>
      <c r="M355" s="1081">
        <v>104</v>
      </c>
      <c r="N355" s="1105" t="s">
        <v>613</v>
      </c>
      <c r="O355" s="1987"/>
    </row>
    <row r="356" spans="1:15">
      <c r="A356" s="1518"/>
      <c r="B356" s="1583" t="s">
        <v>61</v>
      </c>
      <c r="C356" s="1493">
        <v>105.05</v>
      </c>
      <c r="D356" s="1991">
        <v>103.81</v>
      </c>
      <c r="E356" s="1494">
        <v>96.12</v>
      </c>
      <c r="F356" s="1992" t="s">
        <v>761</v>
      </c>
      <c r="G356" s="1986"/>
      <c r="H356" s="1473"/>
      <c r="I356" s="1518"/>
      <c r="J356" s="1583" t="s">
        <v>61</v>
      </c>
      <c r="K356" s="1081">
        <v>96.4</v>
      </c>
      <c r="L356" s="14">
        <v>102.2</v>
      </c>
      <c r="M356" s="1081">
        <v>104.2</v>
      </c>
      <c r="N356" s="1105" t="s">
        <v>613</v>
      </c>
      <c r="O356" s="1987"/>
    </row>
    <row r="357" spans="1:15">
      <c r="A357" s="1518" t="s">
        <v>716</v>
      </c>
      <c r="B357" s="1583" t="s">
        <v>62</v>
      </c>
      <c r="C357" s="2443">
        <v>107.16</v>
      </c>
      <c r="D357" s="1973">
        <v>106.18</v>
      </c>
      <c r="E357" s="1551">
        <v>98.76</v>
      </c>
      <c r="F357" s="1992" t="s">
        <v>623</v>
      </c>
      <c r="G357" s="2000" t="s">
        <v>548</v>
      </c>
      <c r="H357" s="1473"/>
      <c r="I357" s="1518" t="s">
        <v>716</v>
      </c>
      <c r="J357" s="1583" t="s">
        <v>62</v>
      </c>
      <c r="K357" s="1081">
        <v>95.6</v>
      </c>
      <c r="L357" s="14">
        <v>101.9</v>
      </c>
      <c r="M357" s="1081">
        <v>104.5</v>
      </c>
      <c r="N357" s="1105" t="s">
        <v>623</v>
      </c>
      <c r="O357" s="1987"/>
    </row>
    <row r="358" spans="1:15">
      <c r="A358" s="1518"/>
      <c r="B358" s="1583" t="s">
        <v>63</v>
      </c>
      <c r="C358" s="2445">
        <v>105.13</v>
      </c>
      <c r="D358" s="14">
        <v>103.24</v>
      </c>
      <c r="E358" s="13">
        <v>100.96</v>
      </c>
      <c r="F358" s="1992" t="s">
        <v>623</v>
      </c>
      <c r="G358" s="15"/>
      <c r="I358" s="1518"/>
      <c r="J358" s="1583" t="s">
        <v>63</v>
      </c>
      <c r="K358" s="1081">
        <v>94.2</v>
      </c>
      <c r="L358" s="14">
        <v>99.9</v>
      </c>
      <c r="M358" s="1081">
        <v>104.6</v>
      </c>
      <c r="N358" s="1105" t="s">
        <v>623</v>
      </c>
      <c r="O358" s="996"/>
    </row>
    <row r="359" spans="1:15">
      <c r="A359" s="1518"/>
      <c r="B359" s="1583" t="s">
        <v>64</v>
      </c>
      <c r="C359" s="2445">
        <v>107.66</v>
      </c>
      <c r="D359" s="14">
        <v>103.76</v>
      </c>
      <c r="E359" s="13">
        <v>99.51</v>
      </c>
      <c r="F359" s="1992" t="s">
        <v>623</v>
      </c>
      <c r="G359" s="15"/>
      <c r="I359" s="1518"/>
      <c r="J359" s="1583" t="s">
        <v>64</v>
      </c>
      <c r="K359" s="1081">
        <v>93.8</v>
      </c>
      <c r="L359" s="14">
        <v>100.3</v>
      </c>
      <c r="M359" s="1081">
        <v>104.6</v>
      </c>
      <c r="N359" s="1105" t="s">
        <v>623</v>
      </c>
      <c r="O359" s="996"/>
    </row>
    <row r="360" spans="1:15">
      <c r="A360" s="1518"/>
      <c r="B360" s="1583" t="s">
        <v>65</v>
      </c>
      <c r="C360" s="2445">
        <v>102.05</v>
      </c>
      <c r="D360" s="14">
        <v>99.99</v>
      </c>
      <c r="E360" s="13">
        <v>99.74</v>
      </c>
      <c r="F360" s="1103" t="s">
        <v>765</v>
      </c>
      <c r="G360" s="15"/>
      <c r="I360" s="1518"/>
      <c r="J360" s="1583" t="s">
        <v>65</v>
      </c>
      <c r="K360" s="1081">
        <v>92.7</v>
      </c>
      <c r="L360" s="14">
        <v>99.3</v>
      </c>
      <c r="M360" s="1081">
        <v>104.4</v>
      </c>
      <c r="N360" s="1105" t="s">
        <v>613</v>
      </c>
      <c r="O360" s="996"/>
    </row>
    <row r="361" spans="1:15">
      <c r="A361" s="1518"/>
      <c r="B361" s="1583" t="s">
        <v>66</v>
      </c>
      <c r="C361" s="2445">
        <v>104.83</v>
      </c>
      <c r="D361" s="14">
        <v>102.49</v>
      </c>
      <c r="E361" s="13">
        <v>99.31</v>
      </c>
      <c r="F361" s="1103" t="s">
        <v>765</v>
      </c>
      <c r="G361" s="15"/>
      <c r="I361" s="1518"/>
      <c r="J361" s="1583" t="s">
        <v>66</v>
      </c>
      <c r="K361" s="1081">
        <v>92.1</v>
      </c>
      <c r="L361" s="14">
        <v>100.7</v>
      </c>
      <c r="M361" s="1081">
        <v>104.3</v>
      </c>
      <c r="N361" s="1105" t="s">
        <v>613</v>
      </c>
      <c r="O361" s="996"/>
    </row>
    <row r="362" spans="1:15">
      <c r="A362" s="1518"/>
      <c r="B362" s="1583" t="s">
        <v>67</v>
      </c>
      <c r="C362" s="2445">
        <v>99.01</v>
      </c>
      <c r="D362" s="14">
        <v>102.13</v>
      </c>
      <c r="E362" s="13">
        <v>98.94</v>
      </c>
      <c r="F362" s="1103" t="s">
        <v>765</v>
      </c>
      <c r="G362" s="15"/>
      <c r="I362" s="1518"/>
      <c r="J362" s="1583" t="s">
        <v>67</v>
      </c>
      <c r="K362" s="1081">
        <v>91.5</v>
      </c>
      <c r="L362" s="14">
        <v>96.7</v>
      </c>
      <c r="M362" s="1081">
        <v>102.9</v>
      </c>
      <c r="N362" s="1105" t="s">
        <v>613</v>
      </c>
      <c r="O362" s="996"/>
    </row>
    <row r="363" spans="1:15">
      <c r="A363" s="1518"/>
      <c r="B363" s="1583" t="s">
        <v>68</v>
      </c>
      <c r="C363" s="2445">
        <v>102.23</v>
      </c>
      <c r="D363" s="14">
        <v>96.1</v>
      </c>
      <c r="E363" s="13">
        <v>99.08</v>
      </c>
      <c r="F363" s="1992" t="s">
        <v>761</v>
      </c>
      <c r="G363" s="15"/>
      <c r="I363" s="1518"/>
      <c r="J363" s="1583" t="s">
        <v>68</v>
      </c>
      <c r="K363" s="1081">
        <v>90.6</v>
      </c>
      <c r="L363" s="14">
        <v>95.7</v>
      </c>
      <c r="M363" s="1081">
        <v>102.7</v>
      </c>
      <c r="N363" s="1105" t="s">
        <v>613</v>
      </c>
      <c r="O363" s="996"/>
    </row>
    <row r="364" spans="1:15">
      <c r="A364" s="1521"/>
      <c r="B364" s="1956" t="s">
        <v>69</v>
      </c>
      <c r="C364" s="2446">
        <v>105.95</v>
      </c>
      <c r="D364" s="17">
        <v>98.85</v>
      </c>
      <c r="E364" s="16">
        <v>100.89</v>
      </c>
      <c r="F364" s="1073" t="s">
        <v>761</v>
      </c>
      <c r="G364" s="18"/>
      <c r="I364" s="1521"/>
      <c r="J364" s="1956" t="s">
        <v>69</v>
      </c>
      <c r="K364" s="1081">
        <v>91.2</v>
      </c>
      <c r="L364" s="14">
        <v>95.5</v>
      </c>
      <c r="M364" s="1081">
        <v>102.5</v>
      </c>
      <c r="N364" s="1105" t="s">
        <v>613</v>
      </c>
      <c r="O364" s="997"/>
    </row>
    <row r="365" spans="1:15">
      <c r="A365" s="1581" t="s">
        <v>100</v>
      </c>
      <c r="B365" s="1582" t="s">
        <v>58</v>
      </c>
      <c r="C365" s="2447">
        <v>107.3</v>
      </c>
      <c r="D365" s="20">
        <v>99.12</v>
      </c>
      <c r="E365" s="19">
        <v>102.45</v>
      </c>
      <c r="F365" s="1074" t="s">
        <v>761</v>
      </c>
      <c r="G365" s="21"/>
      <c r="I365" s="1581" t="s">
        <v>100</v>
      </c>
      <c r="J365" s="1582" t="s">
        <v>58</v>
      </c>
      <c r="K365" s="1080">
        <v>90.6</v>
      </c>
      <c r="L365" s="20">
        <v>95.2</v>
      </c>
      <c r="M365" s="1080">
        <v>101.7</v>
      </c>
      <c r="N365" s="1672" t="s">
        <v>613</v>
      </c>
      <c r="O365" s="998"/>
    </row>
    <row r="366" spans="1:15">
      <c r="A366" s="1518">
        <v>2020</v>
      </c>
      <c r="B366" s="1583" t="s">
        <v>59</v>
      </c>
      <c r="C366" s="2445">
        <v>102.13</v>
      </c>
      <c r="D366" s="14">
        <v>92.43</v>
      </c>
      <c r="E366" s="13">
        <v>101.97</v>
      </c>
      <c r="F366" s="1075" t="s">
        <v>613</v>
      </c>
      <c r="G366" s="15"/>
      <c r="I366" s="1518">
        <v>2020</v>
      </c>
      <c r="J366" s="1583" t="s">
        <v>59</v>
      </c>
      <c r="K366" s="1081">
        <v>91.4</v>
      </c>
      <c r="L366" s="14">
        <v>94.6</v>
      </c>
      <c r="M366" s="1081">
        <v>101.2</v>
      </c>
      <c r="N366" s="1105" t="s">
        <v>613</v>
      </c>
      <c r="O366" s="996"/>
    </row>
    <row r="367" spans="1:15">
      <c r="A367" s="1518"/>
      <c r="B367" s="1583" t="s">
        <v>60</v>
      </c>
      <c r="C367" s="2445">
        <v>101.93</v>
      </c>
      <c r="D367" s="14">
        <v>91.58</v>
      </c>
      <c r="E367" s="13">
        <v>101.17</v>
      </c>
      <c r="F367" s="1075" t="s">
        <v>613</v>
      </c>
      <c r="G367" s="15"/>
      <c r="I367" s="1518"/>
      <c r="J367" s="1583" t="s">
        <v>60</v>
      </c>
      <c r="K367" s="1081">
        <v>85.7</v>
      </c>
      <c r="L367" s="14">
        <v>91.1</v>
      </c>
      <c r="M367" s="1081">
        <v>100.4</v>
      </c>
      <c r="N367" s="1105" t="s">
        <v>613</v>
      </c>
      <c r="O367" s="996"/>
    </row>
    <row r="368" spans="1:15">
      <c r="A368" s="1518"/>
      <c r="B368" s="1583" t="s">
        <v>61</v>
      </c>
      <c r="C368" s="2445">
        <v>84.62</v>
      </c>
      <c r="D368" s="14">
        <v>79.790000000000006</v>
      </c>
      <c r="E368" s="13">
        <v>99.77</v>
      </c>
      <c r="F368" s="22" t="s">
        <v>613</v>
      </c>
      <c r="G368" s="15"/>
      <c r="I368" s="1518"/>
      <c r="J368" s="1583" t="s">
        <v>61</v>
      </c>
      <c r="K368" s="1081">
        <v>78.900000000000006</v>
      </c>
      <c r="L368" s="14">
        <v>81.2</v>
      </c>
      <c r="M368" s="1081">
        <v>97.2</v>
      </c>
      <c r="N368" s="1105" t="s">
        <v>613</v>
      </c>
      <c r="O368" s="996"/>
    </row>
    <row r="369" spans="1:15">
      <c r="A369" s="2001"/>
      <c r="B369" s="2002" t="s">
        <v>62</v>
      </c>
      <c r="C369" s="2448">
        <v>78.84</v>
      </c>
      <c r="D369" s="2004">
        <v>76.02</v>
      </c>
      <c r="E369" s="2003">
        <v>94.76</v>
      </c>
      <c r="F369" s="2005" t="s">
        <v>613</v>
      </c>
      <c r="G369" s="2006" t="s">
        <v>1147</v>
      </c>
      <c r="I369" s="2001"/>
      <c r="J369" s="2002" t="s">
        <v>62</v>
      </c>
      <c r="K369" s="2007">
        <v>77.599999999999994</v>
      </c>
      <c r="L369" s="2004">
        <v>74.599999999999994</v>
      </c>
      <c r="M369" s="2007">
        <v>92.7</v>
      </c>
      <c r="N369" s="2449" t="s">
        <v>613</v>
      </c>
      <c r="O369" s="2450" t="s">
        <v>1147</v>
      </c>
    </row>
    <row r="370" spans="1:15">
      <c r="A370" s="1518"/>
      <c r="B370" s="1583" t="s">
        <v>63</v>
      </c>
      <c r="C370" s="2445">
        <v>83.07</v>
      </c>
      <c r="D370" s="14">
        <v>79.39</v>
      </c>
      <c r="E370" s="13">
        <v>95.7</v>
      </c>
      <c r="F370" s="22" t="s">
        <v>613</v>
      </c>
      <c r="G370" s="15"/>
      <c r="I370" s="1518"/>
      <c r="J370" s="1583" t="s">
        <v>63</v>
      </c>
      <c r="K370" s="1081">
        <v>82.9</v>
      </c>
      <c r="L370" s="14">
        <v>78.599999999999994</v>
      </c>
      <c r="M370" s="1081">
        <v>93.1</v>
      </c>
      <c r="N370" s="1105" t="s">
        <v>613</v>
      </c>
      <c r="O370" s="996"/>
    </row>
    <row r="371" spans="1:15">
      <c r="A371" s="1518"/>
      <c r="B371" s="1583" t="s">
        <v>64</v>
      </c>
      <c r="C371" s="2445">
        <v>86.56</v>
      </c>
      <c r="D371" s="14">
        <v>79.069999999999993</v>
      </c>
      <c r="E371" s="13">
        <v>96.88</v>
      </c>
      <c r="F371" s="22" t="s">
        <v>613</v>
      </c>
      <c r="G371" s="15"/>
      <c r="I371" s="1518"/>
      <c r="J371" s="1583" t="s">
        <v>64</v>
      </c>
      <c r="K371" s="1081">
        <v>86.2</v>
      </c>
      <c r="L371" s="14">
        <v>81.7</v>
      </c>
      <c r="M371" s="1081">
        <v>92.4</v>
      </c>
      <c r="N371" s="1105" t="s">
        <v>613</v>
      </c>
      <c r="O371" s="996"/>
    </row>
    <row r="372" spans="1:15">
      <c r="A372" s="1518"/>
      <c r="B372" s="1583" t="s">
        <v>65</v>
      </c>
      <c r="C372" s="2445">
        <v>91.64</v>
      </c>
      <c r="D372" s="14">
        <v>81</v>
      </c>
      <c r="E372" s="13">
        <v>93.19</v>
      </c>
      <c r="F372" s="22" t="s">
        <v>623</v>
      </c>
      <c r="G372" s="15"/>
      <c r="I372" s="1518"/>
      <c r="J372" s="1583" t="s">
        <v>65</v>
      </c>
      <c r="K372" s="1081">
        <v>88.9</v>
      </c>
      <c r="L372" s="14">
        <v>83.1</v>
      </c>
      <c r="M372" s="1081">
        <v>91.8</v>
      </c>
      <c r="N372" s="1105" t="s">
        <v>623</v>
      </c>
      <c r="O372" s="996"/>
    </row>
    <row r="373" spans="1:15">
      <c r="A373" s="1518"/>
      <c r="B373" s="1583" t="s">
        <v>66</v>
      </c>
      <c r="C373" s="2445">
        <v>97.66</v>
      </c>
      <c r="D373" s="14">
        <v>80.16</v>
      </c>
      <c r="E373" s="13">
        <v>88.88</v>
      </c>
      <c r="F373" s="22" t="s">
        <v>623</v>
      </c>
      <c r="G373" s="15"/>
      <c r="I373" s="1518"/>
      <c r="J373" s="1583" t="s">
        <v>66</v>
      </c>
      <c r="K373" s="1081">
        <v>92.3</v>
      </c>
      <c r="L373" s="14">
        <v>85.6</v>
      </c>
      <c r="M373" s="1081">
        <v>91.7</v>
      </c>
      <c r="N373" s="1105" t="s">
        <v>623</v>
      </c>
      <c r="O373" s="996"/>
    </row>
    <row r="374" spans="1:15">
      <c r="A374" s="1518"/>
      <c r="B374" s="1583" t="s">
        <v>67</v>
      </c>
      <c r="C374" s="2445">
        <v>98.17</v>
      </c>
      <c r="D374" s="14">
        <v>83.5</v>
      </c>
      <c r="E374" s="13">
        <v>88.98</v>
      </c>
      <c r="F374" s="1103" t="s">
        <v>765</v>
      </c>
      <c r="G374" s="15"/>
      <c r="I374" s="1518"/>
      <c r="J374" s="1583" t="s">
        <v>67</v>
      </c>
      <c r="K374" s="1081">
        <v>94.1</v>
      </c>
      <c r="L374" s="14">
        <v>89.6</v>
      </c>
      <c r="M374" s="1081">
        <v>91.7</v>
      </c>
      <c r="N374" s="1105" t="s">
        <v>623</v>
      </c>
      <c r="O374" s="996"/>
    </row>
    <row r="375" spans="1:15">
      <c r="A375" s="1518"/>
      <c r="B375" s="1583" t="s">
        <v>68</v>
      </c>
      <c r="C375" s="2445">
        <v>98.04</v>
      </c>
      <c r="D375" s="14">
        <v>83.28</v>
      </c>
      <c r="E375" s="13">
        <v>89.07</v>
      </c>
      <c r="F375" s="22" t="s">
        <v>620</v>
      </c>
      <c r="G375" s="15"/>
      <c r="I375" s="1518"/>
      <c r="J375" s="1583" t="s">
        <v>68</v>
      </c>
      <c r="K375" s="1081">
        <v>96.1</v>
      </c>
      <c r="L375" s="14">
        <v>89.6</v>
      </c>
      <c r="M375" s="1081">
        <v>91.4</v>
      </c>
      <c r="N375" s="1105" t="s">
        <v>623</v>
      </c>
      <c r="O375" s="996"/>
    </row>
    <row r="376" spans="1:15">
      <c r="A376" s="1521"/>
      <c r="B376" s="1956" t="s">
        <v>69</v>
      </c>
      <c r="C376" s="1089">
        <v>101.19</v>
      </c>
      <c r="D376" s="14">
        <v>84.41</v>
      </c>
      <c r="E376" s="13">
        <v>87.73</v>
      </c>
      <c r="F376" s="22" t="s">
        <v>620</v>
      </c>
      <c r="G376" s="15"/>
      <c r="I376" s="1521"/>
      <c r="J376" s="1956" t="s">
        <v>69</v>
      </c>
      <c r="K376" s="1082">
        <v>96.5</v>
      </c>
      <c r="L376" s="17">
        <v>90</v>
      </c>
      <c r="M376" s="1082">
        <v>90.9</v>
      </c>
      <c r="N376" s="1674" t="s">
        <v>623</v>
      </c>
      <c r="O376" s="997"/>
    </row>
    <row r="377" spans="1:15">
      <c r="A377" s="1581" t="s">
        <v>719</v>
      </c>
      <c r="B377" s="1582" t="s">
        <v>58</v>
      </c>
      <c r="C377" s="2447">
        <v>99.2</v>
      </c>
      <c r="D377" s="20">
        <v>83.03</v>
      </c>
      <c r="E377" s="20">
        <v>87.14</v>
      </c>
      <c r="F377" s="1107" t="s">
        <v>620</v>
      </c>
      <c r="G377" s="1104"/>
      <c r="I377" s="1518" t="s">
        <v>719</v>
      </c>
      <c r="J377" s="1583" t="s">
        <v>58</v>
      </c>
      <c r="K377" s="1081">
        <v>97.9</v>
      </c>
      <c r="L377" s="14">
        <v>91.7</v>
      </c>
      <c r="M377" s="13">
        <v>91.4</v>
      </c>
      <c r="N377" s="1330" t="s">
        <v>721</v>
      </c>
      <c r="O377" s="1069"/>
    </row>
    <row r="378" spans="1:15">
      <c r="A378" s="1518">
        <v>2021</v>
      </c>
      <c r="B378" s="1583" t="s">
        <v>59</v>
      </c>
      <c r="C378" s="2445">
        <v>102.07</v>
      </c>
      <c r="D378" s="14">
        <v>83.08</v>
      </c>
      <c r="E378" s="14">
        <v>86.07</v>
      </c>
      <c r="F378" s="1105" t="s">
        <v>620</v>
      </c>
      <c r="G378" s="1106" t="s">
        <v>117</v>
      </c>
      <c r="I378" s="1518">
        <v>2021</v>
      </c>
      <c r="J378" s="1583" t="s">
        <v>59</v>
      </c>
      <c r="K378" s="1081">
        <v>99.1</v>
      </c>
      <c r="L378" s="14">
        <v>91.3</v>
      </c>
      <c r="M378" s="13">
        <v>91.5</v>
      </c>
      <c r="N378" s="1330" t="s">
        <v>721</v>
      </c>
      <c r="O378" s="1069"/>
    </row>
    <row r="379" spans="1:15">
      <c r="A379" s="1518"/>
      <c r="B379" s="1583" t="s">
        <v>60</v>
      </c>
      <c r="C379" s="2445">
        <v>108.53</v>
      </c>
      <c r="D379" s="14">
        <v>85.75</v>
      </c>
      <c r="E379" s="14">
        <v>87.09</v>
      </c>
      <c r="F379" s="1105" t="s">
        <v>620</v>
      </c>
      <c r="G379" s="1106"/>
      <c r="I379" s="1518"/>
      <c r="J379" s="1583" t="s">
        <v>60</v>
      </c>
      <c r="K379" s="1081">
        <v>101.9</v>
      </c>
      <c r="L379" s="14">
        <v>93.9</v>
      </c>
      <c r="M379" s="13">
        <v>93.5</v>
      </c>
      <c r="N379" s="1330" t="s">
        <v>620</v>
      </c>
      <c r="O379" s="1069"/>
    </row>
    <row r="380" spans="1:15">
      <c r="A380" s="1518"/>
      <c r="B380" s="1583" t="s">
        <v>61</v>
      </c>
      <c r="C380" s="2445">
        <v>117.07</v>
      </c>
      <c r="D380" s="14">
        <v>88.27</v>
      </c>
      <c r="E380" s="14">
        <v>87.03</v>
      </c>
      <c r="F380" s="1105" t="s">
        <v>620</v>
      </c>
      <c r="G380" s="1106"/>
      <c r="I380" s="1518"/>
      <c r="J380" s="1583" t="s">
        <v>61</v>
      </c>
      <c r="K380" s="1081">
        <v>102.9</v>
      </c>
      <c r="L380" s="14">
        <v>95.6</v>
      </c>
      <c r="M380" s="13">
        <v>93.7</v>
      </c>
      <c r="N380" s="1330" t="s">
        <v>620</v>
      </c>
      <c r="O380" s="1069"/>
    </row>
    <row r="381" spans="1:15">
      <c r="A381" s="1518"/>
      <c r="B381" s="1583" t="s">
        <v>62</v>
      </c>
      <c r="C381" s="2445">
        <v>112.19</v>
      </c>
      <c r="D381" s="14">
        <v>84.77</v>
      </c>
      <c r="E381" s="14">
        <v>89.07</v>
      </c>
      <c r="F381" s="1105" t="s">
        <v>620</v>
      </c>
      <c r="G381" s="1106"/>
      <c r="I381" s="1518"/>
      <c r="J381" s="1583" t="s">
        <v>62</v>
      </c>
      <c r="K381" s="1081">
        <v>102.5</v>
      </c>
      <c r="L381" s="14">
        <v>93.9</v>
      </c>
      <c r="M381" s="13">
        <v>93.8</v>
      </c>
      <c r="N381" s="1330" t="s">
        <v>620</v>
      </c>
      <c r="O381" s="1069"/>
    </row>
    <row r="382" spans="1:15">
      <c r="A382" s="1518"/>
      <c r="B382" s="1583" t="s">
        <v>63</v>
      </c>
      <c r="C382" s="2445">
        <v>113.14</v>
      </c>
      <c r="D382" s="14">
        <v>86.31</v>
      </c>
      <c r="E382" s="14">
        <v>87.91</v>
      </c>
      <c r="F382" s="1105" t="s">
        <v>620</v>
      </c>
      <c r="G382" s="1106"/>
      <c r="I382" s="1518"/>
      <c r="J382" s="1583" t="s">
        <v>63</v>
      </c>
      <c r="K382" s="1081">
        <v>103.5</v>
      </c>
      <c r="L382" s="14">
        <v>95.3</v>
      </c>
      <c r="M382" s="13">
        <v>94.7</v>
      </c>
      <c r="N382" s="1330" t="s">
        <v>620</v>
      </c>
      <c r="O382" s="1069"/>
    </row>
    <row r="383" spans="1:15">
      <c r="A383" s="1518"/>
      <c r="B383" s="1583" t="s">
        <v>64</v>
      </c>
      <c r="C383" s="2445">
        <v>111.27</v>
      </c>
      <c r="D383" s="14">
        <v>84.62</v>
      </c>
      <c r="E383" s="14">
        <v>87.94</v>
      </c>
      <c r="F383" s="1105" t="s">
        <v>620</v>
      </c>
      <c r="G383" s="1106"/>
      <c r="I383" s="1518"/>
      <c r="J383" s="1583" t="s">
        <v>64</v>
      </c>
      <c r="K383" s="1081">
        <v>103.4</v>
      </c>
      <c r="L383" s="14">
        <v>94.7</v>
      </c>
      <c r="M383" s="13">
        <v>95.1</v>
      </c>
      <c r="N383" s="1330" t="s">
        <v>620</v>
      </c>
      <c r="O383" s="1069"/>
    </row>
    <row r="384" spans="1:15">
      <c r="A384" s="1518"/>
      <c r="B384" s="1583" t="s">
        <v>65</v>
      </c>
      <c r="C384" s="2445">
        <v>110.24</v>
      </c>
      <c r="D384" s="14">
        <v>82.45</v>
      </c>
      <c r="E384" s="14">
        <v>86.14</v>
      </c>
      <c r="F384" s="1105" t="s">
        <v>620</v>
      </c>
      <c r="G384" s="1106"/>
      <c r="I384" s="1518"/>
      <c r="J384" s="1583" t="s">
        <v>65</v>
      </c>
      <c r="K384" s="1081">
        <v>101.6</v>
      </c>
      <c r="L384" s="14">
        <v>92.8</v>
      </c>
      <c r="M384" s="13">
        <v>94.2</v>
      </c>
      <c r="N384" s="1330" t="s">
        <v>620</v>
      </c>
      <c r="O384" s="1069"/>
    </row>
    <row r="385" spans="1:15">
      <c r="A385" s="1518"/>
      <c r="B385" s="1583" t="s">
        <v>66</v>
      </c>
      <c r="C385" s="2445">
        <v>102.02</v>
      </c>
      <c r="D385" s="14">
        <v>84.65</v>
      </c>
      <c r="E385" s="14">
        <v>89.88</v>
      </c>
      <c r="F385" s="1105" t="s">
        <v>620</v>
      </c>
      <c r="G385" s="1106"/>
      <c r="I385" s="1518"/>
      <c r="J385" s="1583" t="s">
        <v>66</v>
      </c>
      <c r="K385" s="1081">
        <v>99.9</v>
      </c>
      <c r="L385" s="14">
        <v>90.9</v>
      </c>
      <c r="M385" s="13">
        <v>93.8</v>
      </c>
      <c r="N385" s="1330" t="s">
        <v>752</v>
      </c>
      <c r="O385" s="1069"/>
    </row>
    <row r="386" spans="1:15">
      <c r="A386" s="1518"/>
      <c r="B386" s="1583" t="s">
        <v>67</v>
      </c>
      <c r="C386" s="2445">
        <v>106.61</v>
      </c>
      <c r="D386" s="14">
        <v>84.73</v>
      </c>
      <c r="E386" s="14">
        <v>91.41</v>
      </c>
      <c r="F386" s="1105" t="s">
        <v>767</v>
      </c>
      <c r="G386" s="1106"/>
      <c r="I386" s="1518"/>
      <c r="J386" s="1583" t="s">
        <v>67</v>
      </c>
      <c r="K386" s="1081">
        <v>100.6</v>
      </c>
      <c r="L386" s="14">
        <v>92.8</v>
      </c>
      <c r="M386" s="13">
        <v>93.8</v>
      </c>
      <c r="N386" s="1330" t="s">
        <v>752</v>
      </c>
      <c r="O386" s="1069"/>
    </row>
    <row r="387" spans="1:15">
      <c r="A387" s="1518"/>
      <c r="B387" s="1583" t="s">
        <v>68</v>
      </c>
      <c r="C387" s="2445">
        <v>105.36</v>
      </c>
      <c r="D387" s="14">
        <v>82.19</v>
      </c>
      <c r="E387" s="14">
        <v>90.05</v>
      </c>
      <c r="F387" s="1105" t="s">
        <v>767</v>
      </c>
      <c r="G387" s="1106"/>
      <c r="I387" s="1518"/>
      <c r="J387" s="1583" t="s">
        <v>68</v>
      </c>
      <c r="K387" s="1081">
        <v>102</v>
      </c>
      <c r="L387" s="14">
        <v>96.3</v>
      </c>
      <c r="M387" s="13">
        <v>94.2</v>
      </c>
      <c r="N387" s="1330" t="s">
        <v>752</v>
      </c>
      <c r="O387" s="1069"/>
    </row>
    <row r="388" spans="1:15">
      <c r="A388" s="1521"/>
      <c r="B388" s="1956" t="s">
        <v>69</v>
      </c>
      <c r="C388" s="2445">
        <v>100.98</v>
      </c>
      <c r="D388" s="14">
        <v>81.38</v>
      </c>
      <c r="E388" s="14">
        <v>91.56</v>
      </c>
      <c r="F388" s="1105" t="s">
        <v>767</v>
      </c>
      <c r="G388" s="1106"/>
      <c r="I388" s="1521"/>
      <c r="J388" s="1956" t="s">
        <v>69</v>
      </c>
      <c r="K388" s="1082">
        <v>102.9</v>
      </c>
      <c r="L388" s="17">
        <v>96.9</v>
      </c>
      <c r="M388" s="16">
        <v>94.9</v>
      </c>
      <c r="N388" s="2008" t="s">
        <v>752</v>
      </c>
      <c r="O388" s="2009"/>
    </row>
    <row r="389" spans="1:15">
      <c r="A389" s="1581" t="s">
        <v>1148</v>
      </c>
      <c r="B389" s="1582" t="s">
        <v>58</v>
      </c>
      <c r="C389" s="2447">
        <v>103.63</v>
      </c>
      <c r="D389" s="20">
        <v>85.33</v>
      </c>
      <c r="E389" s="19">
        <v>94.27</v>
      </c>
      <c r="F389" s="2010" t="s">
        <v>767</v>
      </c>
      <c r="G389" s="21"/>
      <c r="I389" s="1518" t="s">
        <v>1148</v>
      </c>
      <c r="J389" s="1583" t="s">
        <v>58</v>
      </c>
      <c r="K389" s="13">
        <v>101.3</v>
      </c>
      <c r="L389" s="14">
        <v>96.3</v>
      </c>
      <c r="M389" s="13">
        <v>94.6</v>
      </c>
      <c r="N389" s="1330" t="s">
        <v>752</v>
      </c>
      <c r="O389" s="1069"/>
    </row>
    <row r="390" spans="1:15">
      <c r="A390" s="1518">
        <v>2022</v>
      </c>
      <c r="B390" s="1583" t="s">
        <v>59</v>
      </c>
      <c r="C390" s="2445">
        <v>96.74</v>
      </c>
      <c r="D390" s="14">
        <v>84.87</v>
      </c>
      <c r="E390" s="13">
        <v>94.9</v>
      </c>
      <c r="F390" s="22" t="s">
        <v>767</v>
      </c>
      <c r="G390" s="15"/>
      <c r="I390" s="1518">
        <v>2022</v>
      </c>
      <c r="J390" s="1583" t="s">
        <v>59</v>
      </c>
      <c r="K390" s="13">
        <v>100.1</v>
      </c>
      <c r="L390" s="14">
        <v>96.8</v>
      </c>
      <c r="M390" s="13">
        <v>95.1</v>
      </c>
      <c r="N390" s="1330" t="s">
        <v>752</v>
      </c>
      <c r="O390" s="1069"/>
    </row>
    <row r="391" spans="1:15">
      <c r="A391" s="1518"/>
      <c r="B391" s="1583" t="s">
        <v>60</v>
      </c>
      <c r="C391" s="2445">
        <v>103.91</v>
      </c>
      <c r="D391" s="14">
        <v>83.76</v>
      </c>
      <c r="E391" s="13">
        <v>94.43</v>
      </c>
      <c r="F391" s="22" t="s">
        <v>767</v>
      </c>
      <c r="G391" s="15"/>
      <c r="I391" s="1518"/>
      <c r="J391" s="1583" t="s">
        <v>60</v>
      </c>
      <c r="K391" s="13">
        <v>101</v>
      </c>
      <c r="L391" s="14">
        <v>97</v>
      </c>
      <c r="M391" s="13">
        <v>95.7</v>
      </c>
      <c r="N391" s="1330" t="s">
        <v>620</v>
      </c>
      <c r="O391" s="1069"/>
    </row>
    <row r="392" spans="1:15" ht="14.25" thickBot="1">
      <c r="A392" s="1584"/>
      <c r="B392" s="1585"/>
      <c r="C392" s="2451"/>
      <c r="D392" s="2452"/>
      <c r="E392" s="2453"/>
      <c r="F392" s="2454"/>
      <c r="G392" s="2455"/>
      <c r="I392" s="1584"/>
      <c r="J392" s="2836" t="s">
        <v>1351</v>
      </c>
      <c r="K392" s="2453"/>
      <c r="L392" s="2452"/>
      <c r="M392" s="2453"/>
      <c r="N392" s="2456"/>
      <c r="O392" s="2457"/>
    </row>
    <row r="393" spans="1:15">
      <c r="B393" s="2014" t="s">
        <v>1149</v>
      </c>
      <c r="C393" s="13">
        <f>MAX(C52:C391)</f>
        <v>129.27000000000001</v>
      </c>
      <c r="D393" s="13">
        <f>MAX(D52:D391)</f>
        <v>120.23</v>
      </c>
      <c r="E393" s="13">
        <f>MAX(E52:E391)</f>
        <v>128.35</v>
      </c>
    </row>
    <row r="394" spans="1:15">
      <c r="B394" s="2014" t="s">
        <v>1150</v>
      </c>
      <c r="C394" s="13">
        <f>MIN(C52:C391)</f>
        <v>65.34</v>
      </c>
      <c r="D394" s="13">
        <f>MIN(D52:D391)</f>
        <v>76.02</v>
      </c>
      <c r="E394" s="13">
        <f>MIN(E52:E391)</f>
        <v>56.38</v>
      </c>
    </row>
  </sheetData>
  <mergeCells count="10">
    <mergeCell ref="N2:N3"/>
    <mergeCell ref="C2:E2"/>
    <mergeCell ref="F2:F3"/>
    <mergeCell ref="C3:C4"/>
    <mergeCell ref="D3:D4"/>
    <mergeCell ref="E3:E4"/>
    <mergeCell ref="K2:M2"/>
    <mergeCell ref="K3:K4"/>
    <mergeCell ref="L3:L4"/>
    <mergeCell ref="M3:M4"/>
  </mergeCells>
  <phoneticPr fontId="3"/>
  <pageMargins left="0.70866141732283472" right="0.70866141732283472" top="0.78740157480314965" bottom="0.62992125984251968" header="0.31496062992125984" footer="0.31496062992125984"/>
  <pageSetup paperSize="9" scale="76"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87"/>
  <sheetViews>
    <sheetView workbookViewId="0">
      <selection activeCell="I17" sqref="I17"/>
    </sheetView>
  </sheetViews>
  <sheetFormatPr defaultColWidth="9" defaultRowHeight="13.5"/>
  <cols>
    <col min="1" max="1" width="2.375" style="1138" customWidth="1"/>
    <col min="2" max="8" width="11.875" style="1138" customWidth="1"/>
    <col min="9" max="10" width="4.875" style="1138" customWidth="1"/>
    <col min="11" max="11" width="7.125" style="1138" customWidth="1"/>
    <col min="12" max="13" width="9.875" style="1138" customWidth="1"/>
    <col min="14" max="16384" width="9" style="1138"/>
  </cols>
  <sheetData>
    <row r="1" spans="1:16" ht="15" thickBot="1">
      <c r="B1" s="1412"/>
      <c r="C1" s="1139" t="s">
        <v>790</v>
      </c>
      <c r="D1" s="1139"/>
      <c r="E1" s="1139"/>
      <c r="F1" s="1139"/>
      <c r="G1" s="2808">
        <v>44628</v>
      </c>
      <c r="H1" s="2808"/>
      <c r="I1" s="1138" t="s">
        <v>790</v>
      </c>
      <c r="J1" s="1138" t="s">
        <v>790</v>
      </c>
      <c r="M1" s="1138" t="s">
        <v>781</v>
      </c>
      <c r="N1" s="1138" t="s">
        <v>850</v>
      </c>
    </row>
    <row r="2" spans="1:16" ht="15" customHeight="1">
      <c r="A2" s="1140"/>
      <c r="B2" s="2809" t="s">
        <v>851</v>
      </c>
      <c r="C2" s="2809"/>
      <c r="D2" s="2809"/>
      <c r="E2" s="2809"/>
      <c r="F2" s="2809"/>
      <c r="G2" s="2809"/>
      <c r="H2" s="2809"/>
      <c r="I2" s="1138" t="s">
        <v>790</v>
      </c>
      <c r="L2" s="1413" t="s">
        <v>852</v>
      </c>
      <c r="M2" s="1141" t="s">
        <v>852</v>
      </c>
      <c r="N2" s="1142" t="s">
        <v>852</v>
      </c>
    </row>
    <row r="3" spans="1:16" ht="15" customHeight="1">
      <c r="A3" s="1140"/>
      <c r="B3" s="1140"/>
      <c r="C3" s="1140"/>
      <c r="D3" s="2809" t="s">
        <v>853</v>
      </c>
      <c r="E3" s="2810"/>
      <c r="F3" s="2810"/>
      <c r="G3" s="1140"/>
      <c r="H3" s="1140"/>
      <c r="I3" s="1138" t="s">
        <v>790</v>
      </c>
      <c r="J3" s="1138" t="s">
        <v>790</v>
      </c>
      <c r="K3" s="1143" t="s">
        <v>783</v>
      </c>
      <c r="L3" s="1144" t="s">
        <v>722</v>
      </c>
      <c r="M3" s="1144" t="s">
        <v>854</v>
      </c>
      <c r="N3" s="1145" t="s">
        <v>855</v>
      </c>
    </row>
    <row r="4" spans="1:16" ht="15" customHeight="1" thickBot="1">
      <c r="A4" s="1140"/>
      <c r="B4" s="1139"/>
      <c r="C4" s="1139"/>
      <c r="D4" s="1414"/>
      <c r="E4" s="1146"/>
      <c r="F4" s="1139"/>
      <c r="G4" s="1139"/>
      <c r="H4" s="1147" t="s">
        <v>856</v>
      </c>
      <c r="I4" s="1138" t="s">
        <v>790</v>
      </c>
      <c r="J4" s="1138" t="s">
        <v>790</v>
      </c>
      <c r="K4" s="1148" t="s">
        <v>727</v>
      </c>
      <c r="L4" s="1149">
        <v>99.049840130328136</v>
      </c>
      <c r="M4" s="1171">
        <v>99.792599999999993</v>
      </c>
      <c r="N4" s="1172">
        <v>99.073204131553652</v>
      </c>
    </row>
    <row r="5" spans="1:16" ht="13.5" customHeight="1">
      <c r="A5" s="1140"/>
      <c r="B5" s="1140"/>
      <c r="C5" s="1140"/>
      <c r="D5" s="1140"/>
      <c r="E5" s="1140"/>
      <c r="F5" s="1140"/>
      <c r="G5" s="1140"/>
      <c r="H5" s="1140"/>
      <c r="I5" s="1138" t="s">
        <v>790</v>
      </c>
      <c r="J5" s="1138" t="s">
        <v>790</v>
      </c>
      <c r="K5" s="1148">
        <v>2</v>
      </c>
      <c r="L5" s="1149">
        <v>99.045373263543212</v>
      </c>
      <c r="M5" s="1150">
        <v>99.731200000000001</v>
      </c>
      <c r="N5" s="1149">
        <v>99.11844661508691</v>
      </c>
    </row>
    <row r="6" spans="1:16" ht="15" customHeight="1">
      <c r="A6" s="2811" t="s">
        <v>857</v>
      </c>
      <c r="B6" s="2812"/>
      <c r="C6" s="2812"/>
      <c r="D6" s="2812"/>
      <c r="E6" s="2812"/>
      <c r="F6" s="2812"/>
      <c r="G6" s="2812"/>
      <c r="H6" s="2812"/>
      <c r="I6" s="2812"/>
      <c r="J6" s="1415" t="s">
        <v>790</v>
      </c>
      <c r="K6" s="1148">
        <v>3</v>
      </c>
      <c r="L6" s="1149">
        <v>99.062625508951484</v>
      </c>
      <c r="M6" s="1150">
        <v>99.682180000000002</v>
      </c>
      <c r="N6" s="1149">
        <v>99.21088656205346</v>
      </c>
    </row>
    <row r="7" spans="1:16" ht="15" customHeight="1">
      <c r="A7" s="1151"/>
      <c r="B7" s="1152" t="s">
        <v>858</v>
      </c>
      <c r="C7" s="1153"/>
      <c r="D7" s="1153"/>
      <c r="E7" s="1153"/>
      <c r="F7" s="1153"/>
      <c r="G7" s="1153"/>
      <c r="I7" s="1138" t="s">
        <v>790</v>
      </c>
      <c r="J7" s="1138" t="s">
        <v>769</v>
      </c>
      <c r="K7" s="1148">
        <v>4</v>
      </c>
      <c r="L7" s="1149">
        <v>99.102643191387969</v>
      </c>
      <c r="M7" s="1150">
        <v>99.647440000000003</v>
      </c>
      <c r="N7" s="1149">
        <v>99.305871442175359</v>
      </c>
      <c r="P7" s="1138" t="s">
        <v>790</v>
      </c>
    </row>
    <row r="8" spans="1:16" ht="15" customHeight="1">
      <c r="B8" s="2813" t="s">
        <v>859</v>
      </c>
      <c r="C8" s="2813"/>
      <c r="D8" s="2813"/>
      <c r="E8" s="2813"/>
      <c r="F8" s="2813"/>
      <c r="G8" s="2813"/>
      <c r="H8" s="2813"/>
      <c r="I8" s="1138" t="s">
        <v>790</v>
      </c>
      <c r="J8" s="1138" t="s">
        <v>769</v>
      </c>
      <c r="K8" s="1148">
        <v>5</v>
      </c>
      <c r="L8" s="1149">
        <v>99.195578042626934</v>
      </c>
      <c r="M8" s="1150">
        <v>99.624740000000003</v>
      </c>
      <c r="N8" s="1149">
        <v>99.386858750415996</v>
      </c>
      <c r="O8" s="1138" t="s">
        <v>790</v>
      </c>
    </row>
    <row r="9" spans="1:16" ht="15" customHeight="1">
      <c r="B9" s="2813"/>
      <c r="C9" s="2813"/>
      <c r="D9" s="2813"/>
      <c r="E9" s="2813"/>
      <c r="F9" s="2813"/>
      <c r="G9" s="2813"/>
      <c r="H9" s="2813"/>
      <c r="I9" s="1138" t="s">
        <v>790</v>
      </c>
      <c r="J9" s="1415" t="s">
        <v>769</v>
      </c>
      <c r="K9" s="1148">
        <v>6</v>
      </c>
      <c r="L9" s="1149">
        <v>99.369521658328125</v>
      </c>
      <c r="M9" s="1150">
        <v>99.624080000000006</v>
      </c>
      <c r="N9" s="1149">
        <v>99.478647201008954</v>
      </c>
      <c r="O9" s="1138" t="s">
        <v>790</v>
      </c>
    </row>
    <row r="10" spans="1:16" ht="15" customHeight="1">
      <c r="B10" s="2813"/>
      <c r="C10" s="2813"/>
      <c r="D10" s="2813"/>
      <c r="E10" s="2813"/>
      <c r="F10" s="2813"/>
      <c r="G10" s="2813"/>
      <c r="H10" s="2813"/>
      <c r="I10" s="1138" t="s">
        <v>790</v>
      </c>
      <c r="J10" s="1138" t="s">
        <v>790</v>
      </c>
      <c r="K10" s="1148">
        <v>7</v>
      </c>
      <c r="L10" s="1149">
        <v>99.640894683450384</v>
      </c>
      <c r="M10" s="1150">
        <v>99.649879999999996</v>
      </c>
      <c r="N10" s="1149">
        <v>99.581972068209723</v>
      </c>
      <c r="O10" s="1138" t="s">
        <v>790</v>
      </c>
      <c r="P10" s="1138" t="s">
        <v>790</v>
      </c>
    </row>
    <row r="11" spans="1:16" ht="15" customHeight="1">
      <c r="B11" s="2813"/>
      <c r="C11" s="2813"/>
      <c r="D11" s="2813"/>
      <c r="E11" s="2813"/>
      <c r="F11" s="2813"/>
      <c r="G11" s="2813"/>
      <c r="H11" s="2813"/>
      <c r="I11" s="1138" t="s">
        <v>790</v>
      </c>
      <c r="J11" s="1138" t="s">
        <v>790</v>
      </c>
      <c r="K11" s="1148">
        <v>8</v>
      </c>
      <c r="L11" s="1149">
        <v>99.947912586737274</v>
      </c>
      <c r="M11" s="1150">
        <v>99.698179999999994</v>
      </c>
      <c r="N11" s="1149">
        <v>99.704333830623924</v>
      </c>
    </row>
    <row r="12" spans="1:16" ht="15" customHeight="1" thickBot="1">
      <c r="B12" s="1154"/>
      <c r="C12" s="1155"/>
      <c r="D12" s="1155"/>
      <c r="E12" s="1155"/>
      <c r="F12" s="1156" t="s">
        <v>723</v>
      </c>
      <c r="G12" s="57"/>
      <c r="H12" s="57"/>
      <c r="I12" s="1138" t="s">
        <v>790</v>
      </c>
      <c r="J12" s="1138" t="s">
        <v>769</v>
      </c>
      <c r="K12" s="1148">
        <v>9</v>
      </c>
      <c r="L12" s="1149">
        <v>100.28199991753115</v>
      </c>
      <c r="M12" s="1150">
        <v>99.775509999999997</v>
      </c>
      <c r="N12" s="1149">
        <v>99.825268020254995</v>
      </c>
    </row>
    <row r="13" spans="1:16" ht="15" customHeight="1">
      <c r="B13" s="1157"/>
      <c r="C13" s="1158" t="s">
        <v>724</v>
      </c>
      <c r="D13" s="1159"/>
      <c r="E13" s="1159"/>
      <c r="F13" s="1160"/>
      <c r="G13" s="2796" t="s">
        <v>860</v>
      </c>
      <c r="H13" s="2797"/>
      <c r="J13" s="1138" t="s">
        <v>790</v>
      </c>
      <c r="K13" s="1148">
        <v>10</v>
      </c>
      <c r="L13" s="1149">
        <v>100.60451786400201</v>
      </c>
      <c r="M13" s="1150">
        <v>99.880260000000007</v>
      </c>
      <c r="N13" s="1149">
        <v>99.951199383090412</v>
      </c>
      <c r="O13" s="1138" t="s">
        <v>790</v>
      </c>
      <c r="P13" s="1138" t="s">
        <v>790</v>
      </c>
    </row>
    <row r="14" spans="1:16" ht="12.6" customHeight="1">
      <c r="B14" s="1161" t="s">
        <v>861</v>
      </c>
      <c r="C14" s="1162"/>
      <c r="D14" s="2800" t="s">
        <v>725</v>
      </c>
      <c r="E14" s="2800" t="s">
        <v>726</v>
      </c>
      <c r="F14" s="2802" t="s">
        <v>778</v>
      </c>
      <c r="G14" s="2798"/>
      <c r="H14" s="2799"/>
      <c r="J14" s="1138" t="s">
        <v>790</v>
      </c>
      <c r="K14" s="1208">
        <v>11</v>
      </c>
      <c r="L14" s="1149">
        <v>100.95564263735561</v>
      </c>
      <c r="M14" s="1150">
        <v>99.993560000000002</v>
      </c>
      <c r="N14" s="1149">
        <v>100.10074865697176</v>
      </c>
    </row>
    <row r="15" spans="1:16" ht="15" customHeight="1" thickBot="1">
      <c r="B15" s="1163"/>
      <c r="C15" s="1164"/>
      <c r="D15" s="2801"/>
      <c r="E15" s="2801"/>
      <c r="F15" s="2803"/>
      <c r="G15" s="1165" t="s">
        <v>862</v>
      </c>
      <c r="H15" s="1166" t="s">
        <v>863</v>
      </c>
      <c r="I15" s="1138" t="s">
        <v>790</v>
      </c>
      <c r="J15" s="1138" t="s">
        <v>790</v>
      </c>
      <c r="K15" s="1167">
        <v>12</v>
      </c>
      <c r="L15" s="1168">
        <v>101.28765587104272</v>
      </c>
      <c r="M15" s="1209">
        <v>100.1067</v>
      </c>
      <c r="N15" s="1168">
        <v>100.24121817984414</v>
      </c>
    </row>
    <row r="16" spans="1:16" ht="15" customHeight="1">
      <c r="B16" s="1416">
        <v>44501</v>
      </c>
      <c r="C16" s="1417">
        <v>99.478281658113403</v>
      </c>
      <c r="D16" s="1169">
        <v>-0.35997420660559953</v>
      </c>
      <c r="E16" s="1169">
        <v>0.28000000000000003</v>
      </c>
      <c r="F16" s="1170" t="s">
        <v>341</v>
      </c>
      <c r="G16" s="2804">
        <v>44287</v>
      </c>
      <c r="H16" s="2806">
        <v>43983</v>
      </c>
      <c r="I16" s="1418" t="s">
        <v>790</v>
      </c>
      <c r="J16" s="1138" t="s">
        <v>790</v>
      </c>
      <c r="K16" s="1148" t="s">
        <v>728</v>
      </c>
      <c r="L16" s="1149">
        <v>101.5387679695972</v>
      </c>
      <c r="M16" s="1150">
        <v>100.205</v>
      </c>
      <c r="N16" s="1149">
        <v>100.36947461758233</v>
      </c>
      <c r="O16" s="1138" t="s">
        <v>790</v>
      </c>
    </row>
    <row r="17" spans="2:14" ht="16.5" customHeight="1" thickBot="1">
      <c r="B17" s="1173">
        <v>44531</v>
      </c>
      <c r="C17" s="1174">
        <v>99.11100012788944</v>
      </c>
      <c r="D17" s="1419">
        <v>-0.3672815302239627</v>
      </c>
      <c r="E17" s="1419">
        <v>-0.67</v>
      </c>
      <c r="F17" s="1420" t="s">
        <v>341</v>
      </c>
      <c r="G17" s="2805"/>
      <c r="H17" s="2807"/>
      <c r="I17" s="1138" t="s">
        <v>790</v>
      </c>
      <c r="K17" s="1148">
        <v>2</v>
      </c>
      <c r="L17" s="1149">
        <v>101.60428523181484</v>
      </c>
      <c r="M17" s="1150">
        <v>100.286</v>
      </c>
      <c r="N17" s="1149">
        <v>100.49496883947563</v>
      </c>
    </row>
    <row r="18" spans="2:14" ht="16.5" customHeight="1">
      <c r="B18" s="1175"/>
      <c r="C18" s="1176"/>
      <c r="D18" s="1176"/>
      <c r="E18" s="1176"/>
      <c r="F18" s="1177"/>
      <c r="G18" s="1178"/>
      <c r="H18" s="1178"/>
      <c r="I18" s="1138" t="s">
        <v>790</v>
      </c>
      <c r="K18" s="1148">
        <v>3</v>
      </c>
      <c r="L18" s="1149">
        <v>101.51780455926691</v>
      </c>
      <c r="M18" s="1150">
        <v>100.37520000000001</v>
      </c>
      <c r="N18" s="1149">
        <v>100.63476026243957</v>
      </c>
    </row>
    <row r="19" spans="2:14" ht="13.5" customHeight="1" thickBot="1">
      <c r="B19" s="1179" t="s">
        <v>864</v>
      </c>
      <c r="C19" s="57"/>
      <c r="D19" s="57"/>
      <c r="E19" s="57"/>
      <c r="F19" s="1180" t="s">
        <v>723</v>
      </c>
      <c r="G19" s="1421"/>
      <c r="H19" s="1421" t="s">
        <v>790</v>
      </c>
      <c r="I19" s="1138" t="s">
        <v>790</v>
      </c>
      <c r="J19" s="1138" t="s">
        <v>790</v>
      </c>
      <c r="K19" s="1148">
        <v>4</v>
      </c>
      <c r="L19" s="1149">
        <v>101.38183087618016</v>
      </c>
      <c r="M19" s="1150">
        <v>100.45950000000001</v>
      </c>
      <c r="N19" s="1149">
        <v>100.79564787594167</v>
      </c>
    </row>
    <row r="20" spans="2:14" ht="13.5" customHeight="1" thickBot="1">
      <c r="B20" s="1181">
        <v>44531</v>
      </c>
      <c r="C20" s="1182" t="s">
        <v>784</v>
      </c>
      <c r="D20" s="1183" t="s">
        <v>725</v>
      </c>
      <c r="E20" s="1184" t="s">
        <v>726</v>
      </c>
      <c r="F20" s="1422" t="s">
        <v>778</v>
      </c>
      <c r="G20" s="1423" t="s">
        <v>862</v>
      </c>
      <c r="H20" s="1424" t="s">
        <v>863</v>
      </c>
      <c r="K20" s="1148">
        <v>5</v>
      </c>
      <c r="L20" s="1149">
        <v>101.20325214145927</v>
      </c>
      <c r="M20" s="1150">
        <v>100.5248</v>
      </c>
      <c r="N20" s="1149">
        <v>100.96120789831305</v>
      </c>
    </row>
    <row r="21" spans="2:14" ht="13.5" customHeight="1" thickBot="1">
      <c r="B21" s="1185" t="s">
        <v>865</v>
      </c>
      <c r="C21" s="1186">
        <v>99.461354399971228</v>
      </c>
      <c r="D21" s="1187">
        <v>-0.1374640986710034</v>
      </c>
      <c r="E21" s="1188">
        <v>0.04</v>
      </c>
      <c r="F21" s="1425" t="s">
        <v>881</v>
      </c>
      <c r="G21" s="1426"/>
      <c r="H21" s="1427" t="s">
        <v>790</v>
      </c>
      <c r="I21" s="1189" t="s">
        <v>790</v>
      </c>
      <c r="K21" s="1148">
        <v>6</v>
      </c>
      <c r="L21" s="1149">
        <v>101.01205288198267</v>
      </c>
      <c r="M21" s="1150">
        <v>100.5697</v>
      </c>
      <c r="N21" s="1149">
        <v>101.08863085111426</v>
      </c>
    </row>
    <row r="22" spans="2:14" ht="13.5" customHeight="1">
      <c r="B22" s="1190" t="s">
        <v>866</v>
      </c>
      <c r="C22" s="1191">
        <v>99.965260001321781</v>
      </c>
      <c r="D22" s="1192">
        <v>0.11004384296785474</v>
      </c>
      <c r="E22" s="1193">
        <v>0.53</v>
      </c>
      <c r="F22" s="1428" t="s">
        <v>882</v>
      </c>
      <c r="G22" s="1429">
        <v>43405</v>
      </c>
      <c r="H22" s="1430">
        <v>44013</v>
      </c>
      <c r="K22" s="1148">
        <v>7</v>
      </c>
      <c r="L22" s="1149">
        <v>100.87353896457148</v>
      </c>
      <c r="M22" s="1150">
        <v>100.59180000000001</v>
      </c>
      <c r="N22" s="1149">
        <v>101.15397204861986</v>
      </c>
    </row>
    <row r="23" spans="2:14" ht="13.5" customHeight="1">
      <c r="B23" s="1194" t="s">
        <v>867</v>
      </c>
      <c r="C23" s="1195">
        <v>100.23378761976778</v>
      </c>
      <c r="D23" s="1196">
        <v>2.5655671193945295E-2</v>
      </c>
      <c r="E23" s="1197">
        <v>1.34</v>
      </c>
      <c r="F23" s="1431" t="s">
        <v>881</v>
      </c>
      <c r="G23" s="1429">
        <v>42705</v>
      </c>
      <c r="H23" s="1430">
        <v>43983</v>
      </c>
      <c r="K23" s="1211">
        <v>8</v>
      </c>
      <c r="L23" s="1149">
        <v>100.81610008906711</v>
      </c>
      <c r="M23" s="1150">
        <v>100.5972</v>
      </c>
      <c r="N23" s="1432">
        <v>101.18605381768985</v>
      </c>
    </row>
    <row r="24" spans="2:14" ht="13.5" customHeight="1">
      <c r="B24" s="1194" t="s">
        <v>868</v>
      </c>
      <c r="C24" s="1195">
        <v>100.36979872430555</v>
      </c>
      <c r="D24" s="1198">
        <v>0.11096825111668807</v>
      </c>
      <c r="E24" s="1199">
        <v>1.1299999999999999</v>
      </c>
      <c r="F24" s="1431" t="s">
        <v>882</v>
      </c>
      <c r="G24" s="1429">
        <v>42705</v>
      </c>
      <c r="H24" s="1430">
        <v>43983</v>
      </c>
      <c r="I24" s="1138" t="s">
        <v>790</v>
      </c>
      <c r="K24" s="1211">
        <v>9</v>
      </c>
      <c r="L24" s="1149">
        <v>100.80574384838332</v>
      </c>
      <c r="M24" s="1150">
        <v>100.59829999999999</v>
      </c>
      <c r="N24" s="1432">
        <v>101.18088111580589</v>
      </c>
    </row>
    <row r="25" spans="2:14" ht="13.5" customHeight="1">
      <c r="B25" s="1200" t="s">
        <v>869</v>
      </c>
      <c r="C25" s="1201">
        <v>100.23664311386746</v>
      </c>
      <c r="D25" s="1202">
        <v>0.11258407910004564</v>
      </c>
      <c r="E25" s="1203">
        <v>1.38</v>
      </c>
      <c r="F25" s="1431" t="s">
        <v>733</v>
      </c>
      <c r="G25" s="1429">
        <v>43435</v>
      </c>
      <c r="H25" s="1430">
        <v>44013</v>
      </c>
      <c r="K25" s="1211">
        <v>10</v>
      </c>
      <c r="L25" s="1149">
        <v>100.82469058650825</v>
      </c>
      <c r="M25" s="1150">
        <v>100.6032</v>
      </c>
      <c r="N25" s="1432">
        <v>101.16659145992038</v>
      </c>
    </row>
    <row r="26" spans="2:14" ht="13.5" customHeight="1" thickBot="1">
      <c r="B26" s="1204" t="s">
        <v>870</v>
      </c>
      <c r="C26" s="1205">
        <v>100.94837542545001</v>
      </c>
      <c r="D26" s="1206">
        <v>4.1430481447520151E-2</v>
      </c>
      <c r="E26" s="1207">
        <v>2.08</v>
      </c>
      <c r="F26" s="1433" t="s">
        <v>733</v>
      </c>
      <c r="G26" s="1434">
        <v>43405</v>
      </c>
      <c r="H26" s="1435">
        <v>43983</v>
      </c>
      <c r="K26" s="1208">
        <v>11</v>
      </c>
      <c r="L26" s="1149">
        <v>100.83059652434447</v>
      </c>
      <c r="M26" s="1150">
        <v>100.6153</v>
      </c>
      <c r="N26" s="1432">
        <v>101.15295652883259</v>
      </c>
    </row>
    <row r="27" spans="2:14" ht="13.5" customHeight="1">
      <c r="G27" s="1096"/>
      <c r="H27" s="1096"/>
      <c r="K27" s="1167">
        <v>12</v>
      </c>
      <c r="L27" s="1168">
        <v>100.80910328402675</v>
      </c>
      <c r="M27" s="1150">
        <v>100.6237</v>
      </c>
      <c r="N27" s="1432">
        <v>101.13736580750964</v>
      </c>
    </row>
    <row r="28" spans="2:14">
      <c r="G28" s="1096"/>
      <c r="H28" s="1210"/>
      <c r="K28" s="1148" t="s">
        <v>729</v>
      </c>
      <c r="L28" s="1149">
        <v>100.747898367696</v>
      </c>
      <c r="M28" s="1171">
        <v>100.6275</v>
      </c>
      <c r="N28" s="1436">
        <v>101.11033320678463</v>
      </c>
    </row>
    <row r="29" spans="2:14">
      <c r="K29" s="1148">
        <v>2</v>
      </c>
      <c r="L29" s="1149">
        <v>100.74134057492958</v>
      </c>
      <c r="M29" s="1150">
        <v>100.64100000000001</v>
      </c>
      <c r="N29" s="1432">
        <v>101.1266284195777</v>
      </c>
    </row>
    <row r="30" spans="2:14">
      <c r="K30" s="1148">
        <v>3</v>
      </c>
      <c r="L30" s="1149">
        <v>100.81221364117847</v>
      </c>
      <c r="M30" s="1150">
        <v>100.6481</v>
      </c>
      <c r="N30" s="1432">
        <v>101.18422976713144</v>
      </c>
    </row>
    <row r="31" spans="2:14">
      <c r="K31" s="1148">
        <v>4</v>
      </c>
      <c r="L31" s="1149">
        <v>100.92659737393248</v>
      </c>
      <c r="M31" s="1150">
        <v>100.66200000000001</v>
      </c>
      <c r="N31" s="1432">
        <v>101.25651615919698</v>
      </c>
    </row>
    <row r="32" spans="2:14">
      <c r="K32" s="1148">
        <v>5</v>
      </c>
      <c r="L32" s="1149">
        <v>101.05820681688841</v>
      </c>
      <c r="M32" s="1150">
        <v>100.6716</v>
      </c>
      <c r="N32" s="1432">
        <v>101.33654331463413</v>
      </c>
    </row>
    <row r="33" spans="3:14">
      <c r="K33" s="1148">
        <v>6</v>
      </c>
      <c r="L33" s="1149">
        <v>101.17914263935864</v>
      </c>
      <c r="M33" s="1150">
        <v>100.6621</v>
      </c>
      <c r="N33" s="1432">
        <v>101.4091126955511</v>
      </c>
    </row>
    <row r="34" spans="3:14">
      <c r="K34" s="1148">
        <v>7</v>
      </c>
      <c r="L34" s="1149">
        <v>101.23738487198735</v>
      </c>
      <c r="M34" s="1150">
        <v>100.64019999999999</v>
      </c>
      <c r="N34" s="1432">
        <v>101.50431833708151</v>
      </c>
    </row>
    <row r="35" spans="3:14">
      <c r="K35" s="1211">
        <v>8</v>
      </c>
      <c r="L35" s="1149">
        <v>101.23438739803339</v>
      </c>
      <c r="M35" s="1150">
        <v>100.6134</v>
      </c>
      <c r="N35" s="1432">
        <v>101.60808741564311</v>
      </c>
    </row>
    <row r="36" spans="3:14">
      <c r="K36" s="1211">
        <v>9</v>
      </c>
      <c r="L36" s="1149">
        <v>101.19320291315697</v>
      </c>
      <c r="M36" s="1150">
        <v>100.5836</v>
      </c>
      <c r="N36" s="1432">
        <v>101.69621022465915</v>
      </c>
    </row>
    <row r="37" spans="3:14">
      <c r="K37" s="1211">
        <v>10</v>
      </c>
      <c r="L37" s="1149">
        <v>101.13094789253273</v>
      </c>
      <c r="M37" s="1150">
        <v>100.5395</v>
      </c>
      <c r="N37" s="1432">
        <v>101.78536087823434</v>
      </c>
    </row>
    <row r="38" spans="3:14">
      <c r="K38" s="1208">
        <v>11</v>
      </c>
      <c r="L38" s="1149">
        <v>101.06429912875259</v>
      </c>
      <c r="M38" s="1150">
        <v>100.477</v>
      </c>
      <c r="N38" s="1432">
        <v>101.76788719227891</v>
      </c>
    </row>
    <row r="39" spans="3:14">
      <c r="K39" s="1167">
        <v>12</v>
      </c>
      <c r="L39" s="1168">
        <v>100.99066345294089</v>
      </c>
      <c r="M39" s="1209">
        <v>100.3993</v>
      </c>
      <c r="N39" s="1437">
        <v>101.64326198524094</v>
      </c>
    </row>
    <row r="40" spans="3:14">
      <c r="K40" s="1148" t="s">
        <v>730</v>
      </c>
      <c r="L40" s="1149">
        <v>100.91654636399456</v>
      </c>
      <c r="M40" s="1150">
        <v>100.3227</v>
      </c>
      <c r="N40" s="1432">
        <v>101.47351515936629</v>
      </c>
    </row>
    <row r="41" spans="3:14">
      <c r="K41" s="1148">
        <v>2</v>
      </c>
      <c r="L41" s="1149">
        <v>100.90288039739919</v>
      </c>
      <c r="M41" s="1150">
        <v>100.2556</v>
      </c>
      <c r="N41" s="1432">
        <v>101.29050340490123</v>
      </c>
    </row>
    <row r="42" spans="3:14">
      <c r="I42" s="1138" t="s">
        <v>790</v>
      </c>
      <c r="K42" s="1148">
        <v>3</v>
      </c>
      <c r="L42" s="1149">
        <v>100.87858329854625</v>
      </c>
      <c r="M42" s="1150">
        <v>100.1992</v>
      </c>
      <c r="N42" s="1432">
        <v>101.11910730291457</v>
      </c>
    </row>
    <row r="43" spans="3:14">
      <c r="K43" s="1148">
        <v>4</v>
      </c>
      <c r="L43" s="1149">
        <v>100.87221004760833</v>
      </c>
      <c r="M43" s="1150">
        <v>100.1414</v>
      </c>
      <c r="N43" s="1432">
        <v>101.01825320583534</v>
      </c>
    </row>
    <row r="44" spans="3:14">
      <c r="K44" s="1148">
        <v>5</v>
      </c>
      <c r="L44" s="1149">
        <v>100.82602273712914</v>
      </c>
      <c r="M44" s="1150">
        <v>100.07210000000001</v>
      </c>
      <c r="N44" s="1432">
        <v>100.95922750990435</v>
      </c>
    </row>
    <row r="45" spans="3:14">
      <c r="K45" s="1148">
        <v>6</v>
      </c>
      <c r="L45" s="1149">
        <v>100.76504647188881</v>
      </c>
      <c r="M45" s="1150">
        <v>99.981260000000006</v>
      </c>
      <c r="N45" s="1432">
        <v>100.94159649116295</v>
      </c>
    </row>
    <row r="46" spans="3:14" ht="16.5" customHeight="1">
      <c r="K46" s="1148">
        <v>7</v>
      </c>
      <c r="L46" s="1149">
        <v>100.67288525463114</v>
      </c>
      <c r="M46" s="1150">
        <v>99.877939999999995</v>
      </c>
      <c r="N46" s="1432">
        <v>100.93336420518453</v>
      </c>
    </row>
    <row r="47" spans="3:14" ht="16.5" customHeight="1">
      <c r="C47" s="198" t="s">
        <v>871</v>
      </c>
      <c r="D47" s="198"/>
      <c r="K47" s="1211">
        <v>8</v>
      </c>
      <c r="L47" s="1149">
        <v>100.51645116388082</v>
      </c>
      <c r="M47" s="1150">
        <v>99.763109999999998</v>
      </c>
      <c r="N47" s="1432">
        <v>100.88606106018088</v>
      </c>
    </row>
    <row r="48" spans="3:14" ht="16.5" customHeight="1">
      <c r="C48" s="329" t="s">
        <v>778</v>
      </c>
      <c r="D48" s="1212" t="s">
        <v>872</v>
      </c>
      <c r="E48" s="1213"/>
      <c r="F48" s="1213"/>
      <c r="G48" s="517"/>
      <c r="K48" s="1211">
        <v>9</v>
      </c>
      <c r="L48" s="1149">
        <v>100.30196327160719</v>
      </c>
      <c r="M48" s="1150">
        <v>99.638819999999996</v>
      </c>
      <c r="N48" s="1432">
        <v>100.79256386142255</v>
      </c>
    </row>
    <row r="49" spans="2:14" ht="16.5" customHeight="1">
      <c r="C49" s="329" t="s">
        <v>792</v>
      </c>
      <c r="D49" s="1214" t="s">
        <v>873</v>
      </c>
      <c r="E49" s="322"/>
      <c r="F49" s="322"/>
      <c r="G49" s="1215"/>
      <c r="K49" s="1211">
        <v>10</v>
      </c>
      <c r="L49" s="1149">
        <v>99.996714104550051</v>
      </c>
      <c r="M49" s="1150">
        <v>99.500500000000002</v>
      </c>
      <c r="N49" s="1432">
        <v>100.59743915896017</v>
      </c>
    </row>
    <row r="50" spans="2:14" ht="16.5" customHeight="1">
      <c r="C50" s="329" t="s">
        <v>793</v>
      </c>
      <c r="D50" s="1214" t="s">
        <v>874</v>
      </c>
      <c r="E50" s="322"/>
      <c r="F50" s="322"/>
      <c r="G50" s="1215"/>
      <c r="K50" s="1208">
        <v>11</v>
      </c>
      <c r="L50" s="1149">
        <v>99.686120633577531</v>
      </c>
      <c r="M50" s="1150">
        <v>99.356870000000001</v>
      </c>
      <c r="N50" s="1432">
        <v>100.32016260290786</v>
      </c>
    </row>
    <row r="51" spans="2:14" ht="16.5" customHeight="1">
      <c r="C51" s="329" t="s">
        <v>342</v>
      </c>
      <c r="D51" s="1214" t="s">
        <v>875</v>
      </c>
      <c r="E51" s="322"/>
      <c r="F51" s="322"/>
      <c r="G51" s="1215"/>
      <c r="K51" s="1167">
        <v>12</v>
      </c>
      <c r="L51" s="1149">
        <v>99.371352411528818</v>
      </c>
      <c r="M51" s="1150">
        <v>99.206599999999995</v>
      </c>
      <c r="N51" s="1432">
        <v>99.967766435017026</v>
      </c>
    </row>
    <row r="52" spans="2:14" ht="16.5" customHeight="1">
      <c r="C52" s="329" t="s">
        <v>791</v>
      </c>
      <c r="D52" s="1214" t="s">
        <v>876</v>
      </c>
      <c r="E52" s="322"/>
      <c r="F52" s="322"/>
      <c r="G52" s="1215"/>
      <c r="K52" s="1220" t="s">
        <v>731</v>
      </c>
      <c r="L52" s="1172">
        <v>98.982193953706073</v>
      </c>
      <c r="M52" s="1171">
        <v>99.037480000000002</v>
      </c>
      <c r="N52" s="1436">
        <v>99.510887987438096</v>
      </c>
    </row>
    <row r="53" spans="2:14">
      <c r="C53" s="325" t="s">
        <v>801</v>
      </c>
      <c r="D53" s="288" t="s">
        <v>877</v>
      </c>
      <c r="E53" s="296"/>
      <c r="F53" s="296"/>
      <c r="G53" s="1216"/>
      <c r="K53" s="1148">
        <v>2</v>
      </c>
      <c r="L53" s="1149">
        <v>98.48336924754642</v>
      </c>
      <c r="M53" s="1150">
        <v>98.842259999999996</v>
      </c>
      <c r="N53" s="1432">
        <v>98.961414147600593</v>
      </c>
    </row>
    <row r="54" spans="2:14" ht="15.75" customHeight="1">
      <c r="K54" s="1148">
        <v>3</v>
      </c>
      <c r="L54" s="1149">
        <v>97.935551699748828</v>
      </c>
      <c r="M54" s="1150">
        <v>98.319789999999998</v>
      </c>
      <c r="N54" s="1432">
        <v>98.339746979422358</v>
      </c>
    </row>
    <row r="55" spans="2:14" ht="15.75" customHeight="1">
      <c r="B55" s="1140"/>
      <c r="C55" s="2790" t="s">
        <v>878</v>
      </c>
      <c r="D55" s="2791"/>
      <c r="E55" s="2791"/>
      <c r="F55" s="2792"/>
      <c r="G55" s="1217"/>
      <c r="K55" s="1148">
        <v>4</v>
      </c>
      <c r="L55" s="1149">
        <v>97.381639041103597</v>
      </c>
      <c r="M55" s="1150">
        <v>97.83175</v>
      </c>
      <c r="N55" s="1432">
        <v>97.719729897970751</v>
      </c>
    </row>
    <row r="56" spans="2:14" ht="14.25">
      <c r="B56" s="1218"/>
      <c r="C56" s="2793" t="s">
        <v>879</v>
      </c>
      <c r="D56" s="2794"/>
      <c r="E56" s="2794"/>
      <c r="F56" s="2795"/>
      <c r="G56" s="1219"/>
      <c r="H56" s="1140"/>
      <c r="K56" s="1148">
        <v>5</v>
      </c>
      <c r="L56" s="1149">
        <v>96.970586428579395</v>
      </c>
      <c r="M56" s="1150">
        <v>97.385599999999997</v>
      </c>
      <c r="N56" s="1432">
        <v>97.268813944596516</v>
      </c>
    </row>
    <row r="57" spans="2:14">
      <c r="K57" s="1148">
        <v>6</v>
      </c>
      <c r="L57" s="1149">
        <v>96.788821966776936</v>
      </c>
      <c r="M57" s="1150">
        <v>97.499049999999997</v>
      </c>
      <c r="N57" s="1432">
        <v>97.122624074460546</v>
      </c>
    </row>
    <row r="58" spans="2:14">
      <c r="K58" s="1148">
        <v>7</v>
      </c>
      <c r="L58" s="1432">
        <v>96.921100046830915</v>
      </c>
      <c r="M58" s="1221">
        <v>97.992490000000004</v>
      </c>
      <c r="N58" s="1432">
        <v>97.24098690863697</v>
      </c>
    </row>
    <row r="59" spans="2:14">
      <c r="K59" s="1211">
        <v>8</v>
      </c>
      <c r="L59" s="1432">
        <v>97.333979958116728</v>
      </c>
      <c r="M59" s="1221">
        <v>98.444329999999994</v>
      </c>
      <c r="N59" s="1432">
        <v>97.550509281898528</v>
      </c>
    </row>
    <row r="60" spans="2:14">
      <c r="K60" s="1211">
        <v>9</v>
      </c>
      <c r="L60" s="1432">
        <v>97.937329560610337</v>
      </c>
      <c r="M60" s="1221">
        <v>98.688839999999999</v>
      </c>
      <c r="N60" s="1432">
        <v>98.002468560745228</v>
      </c>
    </row>
    <row r="61" spans="2:14">
      <c r="K61" s="1211">
        <v>10</v>
      </c>
      <c r="L61" s="1432">
        <v>98.578026677675155</v>
      </c>
      <c r="M61" s="1221">
        <v>98.926270000000002</v>
      </c>
      <c r="N61" s="1432">
        <v>98.494272651425192</v>
      </c>
    </row>
    <row r="62" spans="2:14">
      <c r="K62" s="1208">
        <v>11</v>
      </c>
      <c r="L62" s="1438">
        <v>99.200518664180422</v>
      </c>
      <c r="M62" s="1221">
        <v>99.196550000000002</v>
      </c>
      <c r="N62" s="1432">
        <v>98.969141715372075</v>
      </c>
    </row>
    <row r="63" spans="2:14">
      <c r="K63" s="1167">
        <v>12</v>
      </c>
      <c r="L63" s="1439">
        <v>99.780510937812267</v>
      </c>
      <c r="M63" s="1222">
        <v>99.487849999999995</v>
      </c>
      <c r="N63" s="1437">
        <v>99.42159170622503</v>
      </c>
    </row>
    <row r="64" spans="2:14">
      <c r="K64" s="1220" t="s">
        <v>732</v>
      </c>
      <c r="L64" s="1432">
        <v>100.31362615835138</v>
      </c>
      <c r="M64" s="1221">
        <v>99.799639999999997</v>
      </c>
      <c r="N64" s="1432">
        <v>99.806060166872854</v>
      </c>
    </row>
    <row r="65" spans="11:14">
      <c r="K65" s="1148">
        <v>2</v>
      </c>
      <c r="L65" s="1432">
        <v>100.80827422850379</v>
      </c>
      <c r="M65" s="1221">
        <v>100.1108</v>
      </c>
      <c r="N65" s="1432">
        <v>100.09850954652413</v>
      </c>
    </row>
    <row r="66" spans="11:14">
      <c r="K66" s="1148">
        <v>3</v>
      </c>
      <c r="L66" s="1432">
        <v>101.19128207212836</v>
      </c>
      <c r="M66" s="1221">
        <v>100.3938</v>
      </c>
      <c r="N66" s="1432">
        <v>100.31509422139214</v>
      </c>
    </row>
    <row r="67" spans="11:14">
      <c r="K67" s="1148">
        <v>4</v>
      </c>
      <c r="L67" s="1432">
        <v>101.40539140074561</v>
      </c>
      <c r="M67" s="1221">
        <v>100.63120000000001</v>
      </c>
      <c r="N67" s="1432">
        <v>100.42813437874892</v>
      </c>
    </row>
    <row r="68" spans="11:14">
      <c r="K68" s="1148">
        <v>5</v>
      </c>
      <c r="L68" s="1432">
        <v>101.39883341335958</v>
      </c>
      <c r="M68" s="1221">
        <v>100.7891</v>
      </c>
      <c r="N68" s="1432">
        <v>100.44104943163681</v>
      </c>
    </row>
    <row r="69" spans="11:14">
      <c r="K69" s="1148">
        <v>6</v>
      </c>
      <c r="L69" s="1432">
        <v>101.22971163671863</v>
      </c>
      <c r="M69" s="1221">
        <v>100.8599</v>
      </c>
      <c r="N69" s="1432">
        <v>100.39539521131691</v>
      </c>
    </row>
    <row r="70" spans="11:14">
      <c r="K70" s="1148">
        <v>7</v>
      </c>
      <c r="L70" s="1432">
        <v>100.95741645260901</v>
      </c>
      <c r="M70" s="1221">
        <v>100.85429999999999</v>
      </c>
      <c r="N70" s="1432">
        <v>100.26802708681585</v>
      </c>
    </row>
    <row r="71" spans="11:14">
      <c r="K71" s="1211">
        <v>8</v>
      </c>
      <c r="L71" s="1432">
        <v>100.61595960933431</v>
      </c>
      <c r="M71" s="1221">
        <v>100.7966</v>
      </c>
      <c r="N71" s="1432">
        <v>100.09375489626518</v>
      </c>
    </row>
    <row r="72" spans="11:14">
      <c r="K72" s="1211">
        <v>9</v>
      </c>
      <c r="L72" s="1432">
        <v>100.20907371614454</v>
      </c>
      <c r="M72" s="1221">
        <v>100.71259999999999</v>
      </c>
      <c r="N72" s="1432">
        <v>99.904287659387279</v>
      </c>
    </row>
    <row r="73" spans="11:14">
      <c r="K73" s="1211">
        <v>10</v>
      </c>
      <c r="L73" s="1432">
        <v>99.838255864719002</v>
      </c>
      <c r="M73" s="1221">
        <v>100.6296</v>
      </c>
      <c r="N73" s="1432">
        <v>99.735730197391277</v>
      </c>
    </row>
    <row r="74" spans="11:14">
      <c r="K74" s="1208">
        <v>11</v>
      </c>
      <c r="L74" s="1432">
        <v>99.478281658113403</v>
      </c>
      <c r="M74" s="1221">
        <v>100.5672</v>
      </c>
      <c r="N74" s="1432">
        <v>99.598818498642231</v>
      </c>
    </row>
    <row r="75" spans="11:14">
      <c r="K75" s="1167">
        <v>12</v>
      </c>
      <c r="L75" s="1437">
        <v>99.11100012788944</v>
      </c>
      <c r="M75" s="1222">
        <v>100.52670000000001</v>
      </c>
      <c r="N75" s="1437">
        <v>99.461354399971228</v>
      </c>
    </row>
    <row r="76" spans="11:14">
      <c r="K76" s="1148" t="s">
        <v>880</v>
      </c>
      <c r="L76" s="1224"/>
      <c r="M76" s="1221">
        <v>100.50060000000001</v>
      </c>
    </row>
    <row r="77" spans="11:14">
      <c r="K77" s="1148">
        <v>2</v>
      </c>
      <c r="L77" s="1224"/>
      <c r="M77" s="1140"/>
    </row>
    <row r="78" spans="11:14">
      <c r="K78" s="1148">
        <v>3</v>
      </c>
      <c r="L78" s="1224"/>
    </row>
    <row r="79" spans="11:14">
      <c r="K79" s="1148">
        <v>4</v>
      </c>
      <c r="L79" s="1224"/>
    </row>
    <row r="80" spans="11:14">
      <c r="K80" s="1148">
        <v>5</v>
      </c>
      <c r="L80" s="1224"/>
    </row>
    <row r="81" spans="11:14">
      <c r="K81" s="1148">
        <v>6</v>
      </c>
      <c r="L81" s="1224"/>
    </row>
    <row r="82" spans="11:14">
      <c r="K82" s="1148">
        <v>7</v>
      </c>
      <c r="L82" s="1224"/>
    </row>
    <row r="83" spans="11:14">
      <c r="K83" s="1211">
        <v>8</v>
      </c>
      <c r="L83" s="1224"/>
    </row>
    <row r="84" spans="11:14">
      <c r="K84" s="1211">
        <v>9</v>
      </c>
      <c r="L84" s="1224"/>
    </row>
    <row r="85" spans="11:14">
      <c r="K85" s="1211">
        <v>10</v>
      </c>
      <c r="L85" s="1224"/>
    </row>
    <row r="86" spans="11:14">
      <c r="K86" s="1208">
        <v>11</v>
      </c>
      <c r="L86" s="1227"/>
      <c r="M86" s="1140"/>
      <c r="N86" s="1140"/>
    </row>
    <row r="87" spans="11:14">
      <c r="K87" s="1167">
        <v>12</v>
      </c>
      <c r="L87" s="1237"/>
      <c r="M87" s="1223"/>
      <c r="N87" s="1223"/>
    </row>
    <row r="100" spans="12:12">
      <c r="L100" s="1224"/>
    </row>
    <row r="101" spans="12:12">
      <c r="L101" s="1224"/>
    </row>
    <row r="102" spans="12:12">
      <c r="L102" s="1224"/>
    </row>
    <row r="103" spans="12:12">
      <c r="L103" s="1224"/>
    </row>
    <row r="104" spans="12:12">
      <c r="L104" s="1224"/>
    </row>
    <row r="105" spans="12:12">
      <c r="L105" s="1224"/>
    </row>
    <row r="106" spans="12:12">
      <c r="L106" s="1224"/>
    </row>
    <row r="107" spans="12:12">
      <c r="L107" s="1224"/>
    </row>
    <row r="108" spans="12:12">
      <c r="L108" s="1224"/>
    </row>
    <row r="109" spans="12:12">
      <c r="L109" s="1224"/>
    </row>
    <row r="110" spans="12:12">
      <c r="L110" s="1224"/>
    </row>
    <row r="111" spans="12:12">
      <c r="L111" s="1224"/>
    </row>
    <row r="112" spans="12:12">
      <c r="L112" s="1224"/>
    </row>
    <row r="113" spans="12:12">
      <c r="L113" s="1224"/>
    </row>
    <row r="114" spans="12:12">
      <c r="L114" s="1224"/>
    </row>
    <row r="115" spans="12:12">
      <c r="L115" s="1224"/>
    </row>
    <row r="116" spans="12:12">
      <c r="L116" s="1224"/>
    </row>
    <row r="117" spans="12:12">
      <c r="L117" s="1224"/>
    </row>
    <row r="118" spans="12:12">
      <c r="L118" s="1224"/>
    </row>
    <row r="119" spans="12:12">
      <c r="L119" s="1224"/>
    </row>
    <row r="120" spans="12:12">
      <c r="L120" s="1224"/>
    </row>
    <row r="121" spans="12:12">
      <c r="L121" s="1224"/>
    </row>
    <row r="122" spans="12:12">
      <c r="L122" s="1224"/>
    </row>
    <row r="123" spans="12:12">
      <c r="L123" s="1224"/>
    </row>
    <row r="124" spans="12:12">
      <c r="L124" s="1224"/>
    </row>
    <row r="125" spans="12:12">
      <c r="L125" s="1224"/>
    </row>
    <row r="126" spans="12:12">
      <c r="L126" s="1224"/>
    </row>
    <row r="127" spans="12:12">
      <c r="L127" s="1224"/>
    </row>
    <row r="128" spans="12:12">
      <c r="L128" s="1224"/>
    </row>
    <row r="129" spans="12:12">
      <c r="L129" s="1224"/>
    </row>
    <row r="130" spans="12:12">
      <c r="L130" s="1224"/>
    </row>
    <row r="131" spans="12:12">
      <c r="L131" s="1224"/>
    </row>
    <row r="132" spans="12:12">
      <c r="L132" s="1224"/>
    </row>
    <row r="133" spans="12:12">
      <c r="L133" s="1224"/>
    </row>
    <row r="134" spans="12:12">
      <c r="L134" s="1224"/>
    </row>
    <row r="135" spans="12:12">
      <c r="L135" s="1224"/>
    </row>
    <row r="136" spans="12:12">
      <c r="L136" s="1224"/>
    </row>
    <row r="137" spans="12:12">
      <c r="L137" s="1224"/>
    </row>
    <row r="138" spans="12:12">
      <c r="L138" s="1224"/>
    </row>
    <row r="139" spans="12:12">
      <c r="L139" s="1224"/>
    </row>
    <row r="140" spans="12:12">
      <c r="L140" s="1224"/>
    </row>
    <row r="141" spans="12:12">
      <c r="L141" s="1224"/>
    </row>
    <row r="142" spans="12:12">
      <c r="L142" s="1224"/>
    </row>
    <row r="143" spans="12:12">
      <c r="L143" s="1224"/>
    </row>
    <row r="144" spans="12:12">
      <c r="L144" s="1224"/>
    </row>
    <row r="145" spans="12:12">
      <c r="L145" s="1224"/>
    </row>
    <row r="146" spans="12:12">
      <c r="L146" s="1224"/>
    </row>
    <row r="147" spans="12:12">
      <c r="L147" s="1224"/>
    </row>
    <row r="148" spans="12:12">
      <c r="L148" s="1224"/>
    </row>
    <row r="149" spans="12:12">
      <c r="L149" s="1224"/>
    </row>
    <row r="150" spans="12:12">
      <c r="L150" s="1224"/>
    </row>
    <row r="151" spans="12:12">
      <c r="L151" s="1224"/>
    </row>
    <row r="152" spans="12:12">
      <c r="L152" s="1224"/>
    </row>
    <row r="153" spans="12:12">
      <c r="L153" s="1224"/>
    </row>
    <row r="154" spans="12:12">
      <c r="L154" s="1224"/>
    </row>
    <row r="155" spans="12:12">
      <c r="L155" s="1224"/>
    </row>
    <row r="156" spans="12:12">
      <c r="L156" s="1224"/>
    </row>
    <row r="157" spans="12:12">
      <c r="L157" s="1224"/>
    </row>
    <row r="158" spans="12:12">
      <c r="L158" s="1224"/>
    </row>
    <row r="159" spans="12:12">
      <c r="L159" s="1224"/>
    </row>
    <row r="160" spans="12:12">
      <c r="L160" s="1224"/>
    </row>
    <row r="161" spans="12:12">
      <c r="L161" s="1224"/>
    </row>
    <row r="162" spans="12:12">
      <c r="L162" s="1224"/>
    </row>
    <row r="163" spans="12:12">
      <c r="L163" s="1224"/>
    </row>
    <row r="164" spans="12:12">
      <c r="L164" s="1224"/>
    </row>
    <row r="165" spans="12:12">
      <c r="L165" s="1224"/>
    </row>
    <row r="166" spans="12:12">
      <c r="L166" s="1224"/>
    </row>
    <row r="167" spans="12:12">
      <c r="L167" s="1224"/>
    </row>
    <row r="168" spans="12:12">
      <c r="L168" s="1224"/>
    </row>
    <row r="169" spans="12:12">
      <c r="L169" s="1224"/>
    </row>
    <row r="170" spans="12:12">
      <c r="L170" s="1224"/>
    </row>
    <row r="171" spans="12:12">
      <c r="L171" s="1224"/>
    </row>
    <row r="172" spans="12:12">
      <c r="L172" s="1224"/>
    </row>
    <row r="173" spans="12:12">
      <c r="L173" s="1224"/>
    </row>
    <row r="174" spans="12:12">
      <c r="L174" s="1224"/>
    </row>
    <row r="175" spans="12:12">
      <c r="L175" s="1224"/>
    </row>
    <row r="176" spans="12:12">
      <c r="L176" s="1224"/>
    </row>
    <row r="177" spans="12:12">
      <c r="L177" s="1224"/>
    </row>
    <row r="178" spans="12:12">
      <c r="L178" s="1224"/>
    </row>
    <row r="179" spans="12:12">
      <c r="L179" s="1224"/>
    </row>
    <row r="180" spans="12:12">
      <c r="L180" s="1224"/>
    </row>
    <row r="181" spans="12:12">
      <c r="L181" s="1224"/>
    </row>
    <row r="182" spans="12:12">
      <c r="L182" s="1224"/>
    </row>
    <row r="183" spans="12:12">
      <c r="L183" s="1224"/>
    </row>
    <row r="184" spans="12:12">
      <c r="L184" s="1224"/>
    </row>
    <row r="185" spans="12:12">
      <c r="L185" s="1224"/>
    </row>
    <row r="186" spans="12:12">
      <c r="L186" s="1224"/>
    </row>
    <row r="187" spans="12:12">
      <c r="L187" s="1224"/>
    </row>
    <row r="188" spans="12:12">
      <c r="L188" s="1224"/>
    </row>
    <row r="189" spans="12:12">
      <c r="L189" s="1224"/>
    </row>
    <row r="190" spans="12:12">
      <c r="L190" s="1224"/>
    </row>
    <row r="191" spans="12:12">
      <c r="L191" s="1224"/>
    </row>
    <row r="192" spans="12:12">
      <c r="L192" s="1224"/>
    </row>
    <row r="193" spans="12:12">
      <c r="L193" s="1224"/>
    </row>
    <row r="194" spans="12:12">
      <c r="L194" s="1224"/>
    </row>
    <row r="195" spans="12:12">
      <c r="L195" s="1224"/>
    </row>
    <row r="196" spans="12:12">
      <c r="L196" s="1224"/>
    </row>
    <row r="197" spans="12:12">
      <c r="L197" s="1224"/>
    </row>
    <row r="198" spans="12:12">
      <c r="L198" s="1224"/>
    </row>
    <row r="199" spans="12:12">
      <c r="L199" s="1224"/>
    </row>
    <row r="200" spans="12:12">
      <c r="L200" s="1224"/>
    </row>
    <row r="201" spans="12:12">
      <c r="L201" s="1224"/>
    </row>
    <row r="202" spans="12:12">
      <c r="L202" s="1224"/>
    </row>
    <row r="203" spans="12:12">
      <c r="L203" s="1224"/>
    </row>
    <row r="204" spans="12:12">
      <c r="L204" s="1224"/>
    </row>
    <row r="205" spans="12:12">
      <c r="L205" s="1224"/>
    </row>
    <row r="206" spans="12:12">
      <c r="L206" s="1224"/>
    </row>
    <row r="207" spans="12:12">
      <c r="L207" s="1224"/>
    </row>
    <row r="208" spans="12:12">
      <c r="L208" s="1224"/>
    </row>
    <row r="209" spans="12:12">
      <c r="L209" s="1224"/>
    </row>
    <row r="210" spans="12:12">
      <c r="L210" s="1224"/>
    </row>
    <row r="211" spans="12:12">
      <c r="L211" s="1224"/>
    </row>
    <row r="212" spans="12:12">
      <c r="L212" s="1224"/>
    </row>
    <row r="213" spans="12:12">
      <c r="L213" s="1224"/>
    </row>
    <row r="214" spans="12:12">
      <c r="L214" s="1224"/>
    </row>
    <row r="215" spans="12:12">
      <c r="L215" s="1224"/>
    </row>
    <row r="228" spans="12:12">
      <c r="L228" s="1224"/>
    </row>
    <row r="229" spans="12:12">
      <c r="L229" s="1224"/>
    </row>
    <row r="230" spans="12:12">
      <c r="L230" s="1224"/>
    </row>
    <row r="231" spans="12:12">
      <c r="L231" s="1224"/>
    </row>
    <row r="232" spans="12:12">
      <c r="L232" s="1224"/>
    </row>
    <row r="233" spans="12:12">
      <c r="L233" s="1224"/>
    </row>
    <row r="234" spans="12:12">
      <c r="L234" s="1224"/>
    </row>
    <row r="235" spans="12:12">
      <c r="L235" s="1224"/>
    </row>
    <row r="236" spans="12:12">
      <c r="L236" s="1224"/>
    </row>
    <row r="237" spans="12:12">
      <c r="L237" s="1224"/>
    </row>
    <row r="238" spans="12:12">
      <c r="L238" s="1224"/>
    </row>
    <row r="239" spans="12:12">
      <c r="L239" s="1224"/>
    </row>
    <row r="240" spans="12:12">
      <c r="L240" s="1224"/>
    </row>
    <row r="241" spans="12:12">
      <c r="L241" s="1224"/>
    </row>
    <row r="242" spans="12:12">
      <c r="L242" s="1224"/>
    </row>
    <row r="243" spans="12:12">
      <c r="L243" s="1224"/>
    </row>
    <row r="244" spans="12:12">
      <c r="L244" s="1224"/>
    </row>
    <row r="245" spans="12:12">
      <c r="L245" s="1224"/>
    </row>
    <row r="246" spans="12:12">
      <c r="L246" s="1224"/>
    </row>
    <row r="247" spans="12:12">
      <c r="L247" s="1224"/>
    </row>
    <row r="248" spans="12:12">
      <c r="L248" s="1224"/>
    </row>
    <row r="249" spans="12:12">
      <c r="L249" s="1224"/>
    </row>
    <row r="250" spans="12:12">
      <c r="L250" s="1224"/>
    </row>
    <row r="251" spans="12:12">
      <c r="L251" s="1224"/>
    </row>
    <row r="252" spans="12:12">
      <c r="L252" s="1224"/>
    </row>
    <row r="253" spans="12:12">
      <c r="L253" s="1224"/>
    </row>
    <row r="254" spans="12:12">
      <c r="L254" s="1224"/>
    </row>
    <row r="255" spans="12:12">
      <c r="L255" s="1224"/>
    </row>
    <row r="256" spans="12:12">
      <c r="L256" s="1224"/>
    </row>
    <row r="257" spans="12:12">
      <c r="L257" s="1224"/>
    </row>
    <row r="258" spans="12:12">
      <c r="L258" s="1224"/>
    </row>
    <row r="259" spans="12:12">
      <c r="L259" s="1224"/>
    </row>
    <row r="260" spans="12:12">
      <c r="L260" s="1224"/>
    </row>
    <row r="261" spans="12:12">
      <c r="L261" s="1224"/>
    </row>
    <row r="262" spans="12:12">
      <c r="L262" s="1224"/>
    </row>
    <row r="263" spans="12:12">
      <c r="L263" s="1224"/>
    </row>
    <row r="264" spans="12:12">
      <c r="L264" s="1224"/>
    </row>
    <row r="265" spans="12:12">
      <c r="L265" s="1224"/>
    </row>
    <row r="266" spans="12:12">
      <c r="L266" s="1224"/>
    </row>
    <row r="267" spans="12:12">
      <c r="L267" s="1224"/>
    </row>
    <row r="268" spans="12:12">
      <c r="L268" s="1224"/>
    </row>
    <row r="269" spans="12:12">
      <c r="L269" s="1224"/>
    </row>
    <row r="270" spans="12:12">
      <c r="L270" s="1224"/>
    </row>
    <row r="271" spans="12:12">
      <c r="L271" s="1224"/>
    </row>
    <row r="272" spans="12:12">
      <c r="L272" s="1224"/>
    </row>
    <row r="273" spans="12:12">
      <c r="L273" s="1224"/>
    </row>
    <row r="274" spans="12:12">
      <c r="L274" s="1224"/>
    </row>
    <row r="275" spans="12:12">
      <c r="L275" s="1224"/>
    </row>
    <row r="276" spans="12:12">
      <c r="L276" s="1224"/>
    </row>
    <row r="277" spans="12:12">
      <c r="L277" s="1224"/>
    </row>
    <row r="278" spans="12:12">
      <c r="L278" s="1224"/>
    </row>
    <row r="279" spans="12:12">
      <c r="L279" s="1224"/>
    </row>
    <row r="280" spans="12:12">
      <c r="L280" s="1224"/>
    </row>
    <row r="281" spans="12:12">
      <c r="L281" s="1224"/>
    </row>
    <row r="282" spans="12:12">
      <c r="L282" s="1224"/>
    </row>
    <row r="283" spans="12:12">
      <c r="L283" s="1224"/>
    </row>
    <row r="284" spans="12:12">
      <c r="L284" s="1224"/>
    </row>
    <row r="285" spans="12:12">
      <c r="L285" s="1224"/>
    </row>
    <row r="286" spans="12:12">
      <c r="L286" s="1224"/>
    </row>
    <row r="287" spans="12:12">
      <c r="L287" s="1224"/>
    </row>
  </sheetData>
  <mergeCells count="13">
    <mergeCell ref="G1:H1"/>
    <mergeCell ref="B2:H2"/>
    <mergeCell ref="D3:F3"/>
    <mergeCell ref="A6:I6"/>
    <mergeCell ref="B8:H11"/>
    <mergeCell ref="C55:F55"/>
    <mergeCell ref="C56:F56"/>
    <mergeCell ref="G13:H14"/>
    <mergeCell ref="D14:D15"/>
    <mergeCell ref="E14:E15"/>
    <mergeCell ref="F14:F15"/>
    <mergeCell ref="G16:G17"/>
    <mergeCell ref="H16:H17"/>
  </mergeCells>
  <phoneticPr fontId="3"/>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sheetPr>
  <dimension ref="A1:Y376"/>
  <sheetViews>
    <sheetView workbookViewId="0">
      <pane xSplit="1" ySplit="4" topLeftCell="B5" activePane="bottomRight" state="frozen"/>
      <selection pane="topRight" activeCell="B1" sqref="B1"/>
      <selection pane="bottomLeft" activeCell="A5" sqref="A5"/>
      <selection pane="bottomRight" activeCell="O19" sqref="O19"/>
    </sheetView>
  </sheetViews>
  <sheetFormatPr defaultColWidth="9" defaultRowHeight="13.5"/>
  <cols>
    <col min="1" max="1" width="9.5" style="197" customWidth="1"/>
    <col min="2" max="3" width="8.125" style="199" customWidth="1"/>
    <col min="4" max="4" width="9.875" style="199" customWidth="1"/>
    <col min="5" max="6" width="9.125" style="199" customWidth="1"/>
    <col min="7" max="8" width="8.875" style="199" customWidth="1"/>
    <col min="9" max="9" width="9.5" style="199" bestFit="1" customWidth="1"/>
    <col min="10" max="10" width="8.125" style="199" customWidth="1"/>
    <col min="11" max="11" width="6.125" style="199" customWidth="1"/>
    <col min="12" max="12" width="7.375" style="199" customWidth="1"/>
    <col min="13" max="13" width="2.875" style="199" customWidth="1"/>
    <col min="14" max="14" width="9.625" style="199" customWidth="1"/>
    <col min="15" max="16" width="9" style="199"/>
    <col min="17" max="17" width="9.875" style="199" customWidth="1"/>
    <col min="18" max="19" width="9" style="199"/>
    <col min="20" max="20" width="9.875" style="199" customWidth="1"/>
    <col min="21" max="21" width="8.375" style="199" customWidth="1"/>
    <col min="22" max="23" width="7" style="339" customWidth="1"/>
    <col min="24" max="24" width="7.375" style="199" customWidth="1"/>
    <col min="25" max="16384" width="9" style="199"/>
  </cols>
  <sheetData>
    <row r="1" spans="1:25" ht="14.25">
      <c r="A1" s="196" t="s">
        <v>768</v>
      </c>
      <c r="B1" s="197"/>
      <c r="C1" s="197"/>
      <c r="D1" s="197"/>
      <c r="E1" s="197" t="s">
        <v>769</v>
      </c>
      <c r="F1" s="1079" t="s">
        <v>770</v>
      </c>
      <c r="G1" s="1079"/>
      <c r="H1" s="1079"/>
      <c r="I1" s="197"/>
      <c r="J1" s="197"/>
      <c r="K1" s="197"/>
      <c r="L1" s="197"/>
      <c r="M1" s="197"/>
      <c r="N1" s="196" t="s">
        <v>771</v>
      </c>
      <c r="O1" s="197"/>
      <c r="P1" s="197"/>
      <c r="Q1" s="1079" t="s">
        <v>772</v>
      </c>
      <c r="R1" s="1079"/>
      <c r="S1" s="197"/>
      <c r="T1" s="1225">
        <v>44607</v>
      </c>
      <c r="U1" s="197"/>
      <c r="V1" s="198"/>
      <c r="W1" s="198"/>
      <c r="X1" s="197"/>
      <c r="Y1" s="197"/>
    </row>
    <row r="2" spans="1:25" ht="14.25" thickBot="1">
      <c r="A2" s="199"/>
      <c r="B2" s="197" t="s">
        <v>769</v>
      </c>
      <c r="C2" s="197"/>
      <c r="D2" s="197"/>
      <c r="E2" s="2819" t="s">
        <v>773</v>
      </c>
      <c r="F2" s="2819"/>
      <c r="G2" s="2819" t="s">
        <v>774</v>
      </c>
      <c r="H2" s="2819"/>
      <c r="I2" s="200"/>
      <c r="J2" s="197"/>
      <c r="K2" s="197"/>
      <c r="L2" s="197"/>
      <c r="M2" s="197"/>
      <c r="N2" s="201" t="s">
        <v>769</v>
      </c>
      <c r="O2" s="197"/>
      <c r="P2" s="197"/>
      <c r="Q2" s="197"/>
      <c r="R2" s="197"/>
      <c r="S2" s="197"/>
      <c r="T2" s="2819" t="s">
        <v>774</v>
      </c>
      <c r="U2" s="2819"/>
      <c r="V2" s="198"/>
      <c r="W2" s="198"/>
      <c r="X2" s="197"/>
      <c r="Y2" s="197"/>
    </row>
    <row r="3" spans="1:25">
      <c r="A3" s="208"/>
      <c r="B3" s="704" t="s">
        <v>775</v>
      </c>
      <c r="C3" s="202"/>
      <c r="D3" s="202"/>
      <c r="E3" s="205" t="s">
        <v>776</v>
      </c>
      <c r="F3" s="206"/>
      <c r="G3" s="204" t="s">
        <v>777</v>
      </c>
      <c r="H3" s="204"/>
      <c r="I3" s="2820" t="s">
        <v>778</v>
      </c>
      <c r="J3" s="2822" t="s">
        <v>779</v>
      </c>
      <c r="K3" s="2822"/>
      <c r="L3" s="1334" t="s">
        <v>780</v>
      </c>
      <c r="M3" s="207"/>
      <c r="N3" s="208"/>
      <c r="O3" s="202" t="s">
        <v>781</v>
      </c>
      <c r="P3" s="202"/>
      <c r="Q3" s="203"/>
      <c r="R3" s="205" t="s">
        <v>776</v>
      </c>
      <c r="S3" s="203"/>
      <c r="T3" s="206" t="s">
        <v>777</v>
      </c>
      <c r="U3" s="204"/>
      <c r="V3" s="2814" t="s">
        <v>782</v>
      </c>
      <c r="W3" s="2815"/>
      <c r="X3" s="1334" t="s">
        <v>780</v>
      </c>
      <c r="Y3" s="197"/>
    </row>
    <row r="4" spans="1:25" ht="14.25" thickBot="1">
      <c r="A4" s="214" t="s">
        <v>783</v>
      </c>
      <c r="B4" s="1332" t="s">
        <v>784</v>
      </c>
      <c r="C4" s="209" t="s">
        <v>785</v>
      </c>
      <c r="D4" s="705" t="s">
        <v>786</v>
      </c>
      <c r="E4" s="212" t="s">
        <v>769</v>
      </c>
      <c r="F4" s="213" t="s">
        <v>785</v>
      </c>
      <c r="G4" s="1333" t="s">
        <v>769</v>
      </c>
      <c r="H4" s="211" t="s">
        <v>785</v>
      </c>
      <c r="I4" s="2821"/>
      <c r="J4" s="2818" t="s">
        <v>782</v>
      </c>
      <c r="K4" s="2818"/>
      <c r="L4" s="1335" t="s">
        <v>787</v>
      </c>
      <c r="M4" s="207"/>
      <c r="N4" s="214" t="s">
        <v>783</v>
      </c>
      <c r="O4" s="1332" t="s">
        <v>788</v>
      </c>
      <c r="P4" s="209" t="s">
        <v>785</v>
      </c>
      <c r="Q4" s="213" t="s">
        <v>789</v>
      </c>
      <c r="R4" s="215"/>
      <c r="S4" s="213" t="s">
        <v>785</v>
      </c>
      <c r="T4" s="1333" t="s">
        <v>769</v>
      </c>
      <c r="U4" s="211" t="s">
        <v>785</v>
      </c>
      <c r="V4" s="2816"/>
      <c r="W4" s="2817"/>
      <c r="X4" s="1335" t="s">
        <v>787</v>
      </c>
      <c r="Y4" s="197"/>
    </row>
    <row r="5" spans="1:25" ht="14.1" customHeight="1">
      <c r="A5" s="1226">
        <v>41275</v>
      </c>
      <c r="B5" s="1227">
        <v>97.780388320435648</v>
      </c>
      <c r="C5" s="216" t="s">
        <v>790</v>
      </c>
      <c r="D5" s="253" t="s">
        <v>790</v>
      </c>
      <c r="E5" s="247">
        <f>SUM(B5:B5)/3</f>
        <v>32.593462773478549</v>
      </c>
      <c r="F5" s="252" t="s">
        <v>790</v>
      </c>
      <c r="G5" s="1339">
        <f>SUM(B5:B5)/7</f>
        <v>13.968626902919379</v>
      </c>
      <c r="H5" s="253" t="s">
        <v>790</v>
      </c>
      <c r="I5" s="720" t="s">
        <v>791</v>
      </c>
      <c r="J5" s="1340" t="str">
        <f t="shared" ref="J5:J68" si="0">IF(K5=1,"山",IF(K5=-1,"谷","---"))</f>
        <v>---</v>
      </c>
      <c r="K5" s="1228">
        <v>0</v>
      </c>
      <c r="L5" s="227"/>
      <c r="M5" s="197"/>
      <c r="N5" s="1270">
        <v>41275</v>
      </c>
      <c r="O5" s="1341">
        <v>99.606780000000001</v>
      </c>
      <c r="P5" s="221" t="s">
        <v>790</v>
      </c>
      <c r="Q5" s="222" t="s">
        <v>790</v>
      </c>
      <c r="R5" s="223">
        <f>SUM(O5:O5)/3</f>
        <v>33.202260000000003</v>
      </c>
      <c r="S5" s="224" t="s">
        <v>790</v>
      </c>
      <c r="T5" s="225">
        <f>SUM(O5:O5)/7</f>
        <v>14.22954</v>
      </c>
      <c r="U5" s="1229" t="s">
        <v>790</v>
      </c>
      <c r="V5" s="226" t="str">
        <f t="shared" ref="V5:V51" si="1">IF(W5=1,"山",IF(W5=-1,"谷","---"))</f>
        <v>---</v>
      </c>
      <c r="W5" s="1230">
        <v>0</v>
      </c>
      <c r="X5" s="227"/>
      <c r="Y5" s="246"/>
    </row>
    <row r="6" spans="1:25" ht="14.25" customHeight="1">
      <c r="A6" s="1226">
        <v>41306</v>
      </c>
      <c r="B6" s="1227">
        <v>98.321721945696353</v>
      </c>
      <c r="C6" s="229">
        <f t="shared" ref="C6:C69" si="2">B6-B5</f>
        <v>0.54133362526070528</v>
      </c>
      <c r="D6" s="253" t="s">
        <v>790</v>
      </c>
      <c r="E6" s="247">
        <f>SUM(B5:B6)/3</f>
        <v>65.367370088710672</v>
      </c>
      <c r="F6" s="248">
        <f t="shared" ref="F6:F69" si="3">E6-E5</f>
        <v>32.773907315232123</v>
      </c>
      <c r="G6" s="1339">
        <f>SUM(B5:B6)/7</f>
        <v>28.014587180875999</v>
      </c>
      <c r="H6" s="218">
        <f t="shared" ref="H6:H69" si="4">G6-G5</f>
        <v>14.04596027795662</v>
      </c>
      <c r="I6" s="720" t="s">
        <v>792</v>
      </c>
      <c r="J6" s="1342" t="str">
        <f t="shared" si="0"/>
        <v>---</v>
      </c>
      <c r="K6" s="1228">
        <v>0</v>
      </c>
      <c r="L6" s="227"/>
      <c r="M6" s="197"/>
      <c r="N6" s="1226">
        <v>41306</v>
      </c>
      <c r="O6" s="232">
        <v>99.824370000000002</v>
      </c>
      <c r="P6" s="233">
        <f t="shared" ref="P6:P69" si="5">O6-O5</f>
        <v>0.21759000000000128</v>
      </c>
      <c r="Q6" s="217" t="s">
        <v>790</v>
      </c>
      <c r="R6" s="234">
        <f>SUM(O5:O6)/3</f>
        <v>66.477050000000006</v>
      </c>
      <c r="S6" s="235">
        <f t="shared" ref="S6:S69" si="6">R6-R5</f>
        <v>33.274790000000003</v>
      </c>
      <c r="T6" s="218">
        <f>SUM(O5:O6)/7</f>
        <v>28.490164285714286</v>
      </c>
      <c r="U6" s="230">
        <f t="shared" ref="U6:U69" si="7">T6-T5</f>
        <v>14.260624285714286</v>
      </c>
      <c r="V6" s="226" t="str">
        <f t="shared" si="1"/>
        <v>---</v>
      </c>
      <c r="W6" s="1230">
        <v>0</v>
      </c>
      <c r="X6" s="227"/>
      <c r="Y6" s="246"/>
    </row>
    <row r="7" spans="1:25" ht="14.25" customHeight="1">
      <c r="A7" s="1226">
        <v>41334</v>
      </c>
      <c r="B7" s="1227">
        <v>98.811801655181185</v>
      </c>
      <c r="C7" s="229">
        <f t="shared" si="2"/>
        <v>0.49007970948483148</v>
      </c>
      <c r="D7" s="253" t="s">
        <v>790</v>
      </c>
      <c r="E7" s="247">
        <f t="shared" ref="E7:E39" si="8">SUM(B5:B7)/3</f>
        <v>98.304637307104386</v>
      </c>
      <c r="F7" s="248">
        <f t="shared" si="3"/>
        <v>32.937267218393714</v>
      </c>
      <c r="G7" s="1339">
        <f>SUM(B5:B7)/7</f>
        <v>42.130558845901881</v>
      </c>
      <c r="H7" s="218">
        <f t="shared" si="4"/>
        <v>14.115971665025882</v>
      </c>
      <c r="I7" s="720" t="s">
        <v>792</v>
      </c>
      <c r="J7" s="1342" t="str">
        <f t="shared" si="0"/>
        <v>---</v>
      </c>
      <c r="K7" s="1228">
        <v>0</v>
      </c>
      <c r="L7" s="227"/>
      <c r="M7" s="197"/>
      <c r="N7" s="1226">
        <v>41334</v>
      </c>
      <c r="O7" s="232">
        <v>100.0757</v>
      </c>
      <c r="P7" s="233">
        <f t="shared" si="5"/>
        <v>0.25132999999999583</v>
      </c>
      <c r="Q7" s="217" t="s">
        <v>790</v>
      </c>
      <c r="R7" s="234">
        <f t="shared" ref="R7:R70" si="9">SUM(O5:O7)/3</f>
        <v>99.835616666666667</v>
      </c>
      <c r="S7" s="235">
        <f t="shared" si="6"/>
        <v>33.358566666666661</v>
      </c>
      <c r="T7" s="218">
        <f>SUM(O5:O7)/7</f>
        <v>42.786692857142853</v>
      </c>
      <c r="U7" s="230">
        <f t="shared" si="7"/>
        <v>14.296528571428567</v>
      </c>
      <c r="V7" s="226" t="str">
        <f t="shared" si="1"/>
        <v>---</v>
      </c>
      <c r="W7" s="1230">
        <v>0</v>
      </c>
      <c r="X7" s="227"/>
      <c r="Y7" s="246"/>
    </row>
    <row r="8" spans="1:25" ht="14.25" customHeight="1">
      <c r="A8" s="1226">
        <v>41365</v>
      </c>
      <c r="B8" s="1227">
        <v>99.23175727941117</v>
      </c>
      <c r="C8" s="229">
        <f t="shared" si="2"/>
        <v>0.41995562422998489</v>
      </c>
      <c r="D8" s="253" t="s">
        <v>790</v>
      </c>
      <c r="E8" s="247">
        <f t="shared" si="8"/>
        <v>98.788426960096231</v>
      </c>
      <c r="F8" s="248">
        <f t="shared" si="3"/>
        <v>0.48378965299184529</v>
      </c>
      <c r="G8" s="1339">
        <f>SUM(B5:B8)/7</f>
        <v>56.306524171532047</v>
      </c>
      <c r="H8" s="218">
        <f t="shared" si="4"/>
        <v>14.175965325630166</v>
      </c>
      <c r="I8" s="720" t="s">
        <v>340</v>
      </c>
      <c r="J8" s="1342" t="str">
        <f t="shared" si="0"/>
        <v>---</v>
      </c>
      <c r="K8" s="1228">
        <v>0</v>
      </c>
      <c r="L8" s="227"/>
      <c r="M8" s="197"/>
      <c r="N8" s="1226">
        <v>41365</v>
      </c>
      <c r="O8" s="232">
        <v>100.3344</v>
      </c>
      <c r="P8" s="233">
        <f t="shared" si="5"/>
        <v>0.25870000000000459</v>
      </c>
      <c r="Q8" s="217" t="s">
        <v>790</v>
      </c>
      <c r="R8" s="234">
        <f t="shared" si="9"/>
        <v>100.07815666666666</v>
      </c>
      <c r="S8" s="235">
        <f t="shared" si="6"/>
        <v>0.2425399999999911</v>
      </c>
      <c r="T8" s="218">
        <f>SUM(O5:O8)/7</f>
        <v>57.120178571428575</v>
      </c>
      <c r="U8" s="230">
        <f t="shared" si="7"/>
        <v>14.333485714285722</v>
      </c>
      <c r="V8" s="226" t="str">
        <f t="shared" si="1"/>
        <v>---</v>
      </c>
      <c r="W8" s="1230">
        <v>0</v>
      </c>
      <c r="X8" s="227"/>
      <c r="Y8" s="246"/>
    </row>
    <row r="9" spans="1:25" ht="14.25" customHeight="1">
      <c r="A9" s="1226">
        <v>41395</v>
      </c>
      <c r="B9" s="1227">
        <v>99.599992219278235</v>
      </c>
      <c r="C9" s="229">
        <f t="shared" si="2"/>
        <v>0.36823493986706524</v>
      </c>
      <c r="D9" s="253" t="s">
        <v>790</v>
      </c>
      <c r="E9" s="247">
        <f t="shared" si="8"/>
        <v>99.214517051290201</v>
      </c>
      <c r="F9" s="248">
        <f t="shared" si="3"/>
        <v>0.42609009119397001</v>
      </c>
      <c r="G9" s="1339">
        <f>SUM(B5:B9)/7</f>
        <v>70.535094488571801</v>
      </c>
      <c r="H9" s="218">
        <f t="shared" si="4"/>
        <v>14.228570317039754</v>
      </c>
      <c r="I9" s="720" t="s">
        <v>340</v>
      </c>
      <c r="J9" s="1342" t="str">
        <f t="shared" si="0"/>
        <v>---</v>
      </c>
      <c r="K9" s="1228">
        <v>0</v>
      </c>
      <c r="L9" s="227"/>
      <c r="M9" s="197"/>
      <c r="N9" s="1226">
        <v>41395</v>
      </c>
      <c r="O9" s="232">
        <v>100.575</v>
      </c>
      <c r="P9" s="233">
        <f t="shared" si="5"/>
        <v>0.24060000000000059</v>
      </c>
      <c r="Q9" s="217" t="s">
        <v>790</v>
      </c>
      <c r="R9" s="234">
        <f t="shared" si="9"/>
        <v>100.32836666666667</v>
      </c>
      <c r="S9" s="235">
        <f t="shared" si="6"/>
        <v>0.25021000000000981</v>
      </c>
      <c r="T9" s="218">
        <f>SUM(O5:O9)/7</f>
        <v>71.488035714285715</v>
      </c>
      <c r="U9" s="230">
        <f t="shared" si="7"/>
        <v>14.36785714285714</v>
      </c>
      <c r="V9" s="226" t="str">
        <f t="shared" si="1"/>
        <v>---</v>
      </c>
      <c r="W9" s="1230">
        <v>0</v>
      </c>
      <c r="X9" s="227"/>
      <c r="Y9" s="246"/>
    </row>
    <row r="10" spans="1:25" ht="14.25" customHeight="1">
      <c r="A10" s="1226">
        <v>41426</v>
      </c>
      <c r="B10" s="1227">
        <v>99.927361888102226</v>
      </c>
      <c r="C10" s="229">
        <f t="shared" si="2"/>
        <v>0.32736966882399088</v>
      </c>
      <c r="D10" s="253" t="s">
        <v>790</v>
      </c>
      <c r="E10" s="247">
        <f t="shared" si="8"/>
        <v>99.586370462263872</v>
      </c>
      <c r="F10" s="248">
        <f t="shared" si="3"/>
        <v>0.37185341097367086</v>
      </c>
      <c r="G10" s="1339">
        <f>SUM(B5:B10)/7</f>
        <v>84.810431901157827</v>
      </c>
      <c r="H10" s="218">
        <f t="shared" si="4"/>
        <v>14.275337412586026</v>
      </c>
      <c r="I10" s="720" t="s">
        <v>340</v>
      </c>
      <c r="J10" s="1342" t="str">
        <f t="shared" si="0"/>
        <v>---</v>
      </c>
      <c r="K10" s="1228">
        <v>0</v>
      </c>
      <c r="L10" s="227"/>
      <c r="M10" s="197"/>
      <c r="N10" s="1226">
        <v>41426</v>
      </c>
      <c r="O10" s="232">
        <v>100.78230000000001</v>
      </c>
      <c r="P10" s="233">
        <f t="shared" si="5"/>
        <v>0.20730000000000359</v>
      </c>
      <c r="Q10" s="217" t="s">
        <v>790</v>
      </c>
      <c r="R10" s="234">
        <f t="shared" si="9"/>
        <v>100.5639</v>
      </c>
      <c r="S10" s="235">
        <f t="shared" si="6"/>
        <v>0.23553333333333626</v>
      </c>
      <c r="T10" s="218">
        <f>SUM(O5:O10)/7</f>
        <v>85.885507142857136</v>
      </c>
      <c r="U10" s="230">
        <f t="shared" si="7"/>
        <v>14.397471428571421</v>
      </c>
      <c r="V10" s="226" t="str">
        <f t="shared" si="1"/>
        <v>---</v>
      </c>
      <c r="W10" s="1230">
        <v>0</v>
      </c>
      <c r="X10" s="227"/>
      <c r="Y10" s="246"/>
    </row>
    <row r="11" spans="1:25" ht="14.25" customHeight="1">
      <c r="A11" s="1226">
        <v>41456</v>
      </c>
      <c r="B11" s="1227">
        <v>100.22384841389891</v>
      </c>
      <c r="C11" s="229">
        <f t="shared" si="2"/>
        <v>0.29648652579668067</v>
      </c>
      <c r="D11" s="253" t="s">
        <v>790</v>
      </c>
      <c r="E11" s="247">
        <f t="shared" si="8"/>
        <v>99.917067507093122</v>
      </c>
      <c r="F11" s="248">
        <f t="shared" si="3"/>
        <v>0.33069704482925033</v>
      </c>
      <c r="G11" s="1339">
        <f t="shared" ref="G11:G43" si="10">SUM(B5:B11)/7</f>
        <v>99.128124531714803</v>
      </c>
      <c r="H11" s="218">
        <f t="shared" si="4"/>
        <v>14.317692630556976</v>
      </c>
      <c r="I11" s="720" t="s">
        <v>340</v>
      </c>
      <c r="J11" s="1342" t="str">
        <f t="shared" si="0"/>
        <v>---</v>
      </c>
      <c r="K11" s="1228">
        <v>0</v>
      </c>
      <c r="L11" s="227"/>
      <c r="M11" s="197"/>
      <c r="N11" s="1226">
        <v>41456</v>
      </c>
      <c r="O11" s="232">
        <v>100.9658</v>
      </c>
      <c r="P11" s="233">
        <f t="shared" si="5"/>
        <v>0.18349999999999511</v>
      </c>
      <c r="Q11" s="217" t="s">
        <v>790</v>
      </c>
      <c r="R11" s="234">
        <f t="shared" si="9"/>
        <v>100.77436666666667</v>
      </c>
      <c r="S11" s="235">
        <f t="shared" si="6"/>
        <v>0.21046666666666169</v>
      </c>
      <c r="T11" s="218">
        <f t="shared" ref="T11:T74" si="11">SUM(O5:O11)/7</f>
        <v>100.30919285714286</v>
      </c>
      <c r="U11" s="230">
        <f t="shared" si="7"/>
        <v>14.423685714285725</v>
      </c>
      <c r="V11" s="226" t="str">
        <f t="shared" si="1"/>
        <v>---</v>
      </c>
      <c r="W11" s="1230">
        <v>0</v>
      </c>
      <c r="X11" s="227"/>
      <c r="Y11" s="246"/>
    </row>
    <row r="12" spans="1:25" ht="14.1" customHeight="1">
      <c r="A12" s="1226">
        <v>41487</v>
      </c>
      <c r="B12" s="1227">
        <v>100.54751133729697</v>
      </c>
      <c r="C12" s="229">
        <f t="shared" si="2"/>
        <v>0.3236629233980608</v>
      </c>
      <c r="D12" s="253" t="s">
        <v>790</v>
      </c>
      <c r="E12" s="247">
        <f t="shared" si="8"/>
        <v>100.23290721309935</v>
      </c>
      <c r="F12" s="248">
        <f t="shared" si="3"/>
        <v>0.3158397060062299</v>
      </c>
      <c r="G12" s="1339">
        <f t="shared" si="10"/>
        <v>99.523427819837863</v>
      </c>
      <c r="H12" s="218">
        <f t="shared" si="4"/>
        <v>0.39530328812305982</v>
      </c>
      <c r="I12" s="720" t="s">
        <v>340</v>
      </c>
      <c r="J12" s="1342" t="str">
        <f t="shared" si="0"/>
        <v>---</v>
      </c>
      <c r="K12" s="1228">
        <v>0</v>
      </c>
      <c r="L12" s="227"/>
      <c r="M12" s="197"/>
      <c r="N12" s="1226">
        <v>41487</v>
      </c>
      <c r="O12" s="232">
        <v>101.1309</v>
      </c>
      <c r="P12" s="233">
        <f t="shared" si="5"/>
        <v>0.16509999999999536</v>
      </c>
      <c r="Q12" s="217" t="s">
        <v>790</v>
      </c>
      <c r="R12" s="234">
        <f t="shared" si="9"/>
        <v>100.95966666666668</v>
      </c>
      <c r="S12" s="235">
        <f t="shared" si="6"/>
        <v>0.18530000000001223</v>
      </c>
      <c r="T12" s="218">
        <f t="shared" si="11"/>
        <v>100.52692428571427</v>
      </c>
      <c r="U12" s="230">
        <f t="shared" si="7"/>
        <v>0.21773142857141181</v>
      </c>
      <c r="V12" s="226" t="str">
        <f t="shared" si="1"/>
        <v>---</v>
      </c>
      <c r="W12" s="1230">
        <v>0</v>
      </c>
      <c r="X12" s="227"/>
      <c r="Y12" s="246"/>
    </row>
    <row r="13" spans="1:25" ht="14.25" customHeight="1">
      <c r="A13" s="1226">
        <v>41518</v>
      </c>
      <c r="B13" s="1227">
        <v>100.96109065981318</v>
      </c>
      <c r="C13" s="229">
        <f t="shared" si="2"/>
        <v>0.41357932251621321</v>
      </c>
      <c r="D13" s="253" t="s">
        <v>790</v>
      </c>
      <c r="E13" s="247">
        <f t="shared" si="8"/>
        <v>100.57748347033635</v>
      </c>
      <c r="F13" s="248">
        <f t="shared" si="3"/>
        <v>0.34457625723699437</v>
      </c>
      <c r="G13" s="1339">
        <f t="shared" si="10"/>
        <v>99.900480493283126</v>
      </c>
      <c r="H13" s="218">
        <f t="shared" si="4"/>
        <v>0.37705267344526305</v>
      </c>
      <c r="I13" s="720" t="s">
        <v>340</v>
      </c>
      <c r="J13" s="1342" t="str">
        <f t="shared" si="0"/>
        <v>---</v>
      </c>
      <c r="K13" s="1228">
        <v>0</v>
      </c>
      <c r="L13" s="227"/>
      <c r="M13" s="197"/>
      <c r="N13" s="1226">
        <v>41518</v>
      </c>
      <c r="O13" s="232">
        <v>101.2801</v>
      </c>
      <c r="P13" s="233">
        <f t="shared" si="5"/>
        <v>0.14920000000000755</v>
      </c>
      <c r="Q13" s="217" t="s">
        <v>790</v>
      </c>
      <c r="R13" s="234">
        <f t="shared" si="9"/>
        <v>101.12560000000001</v>
      </c>
      <c r="S13" s="235">
        <f t="shared" si="6"/>
        <v>0.16593333333332794</v>
      </c>
      <c r="T13" s="218">
        <f t="shared" si="11"/>
        <v>100.73488571428571</v>
      </c>
      <c r="U13" s="230">
        <f t="shared" si="7"/>
        <v>0.20796142857143707</v>
      </c>
      <c r="V13" s="226" t="str">
        <f t="shared" si="1"/>
        <v>---</v>
      </c>
      <c r="W13" s="1230">
        <v>0</v>
      </c>
      <c r="X13" s="227"/>
      <c r="Y13" s="246"/>
    </row>
    <row r="14" spans="1:25" ht="14.25" customHeight="1">
      <c r="A14" s="1226">
        <v>41548</v>
      </c>
      <c r="B14" s="1227">
        <v>101.4090824947679</v>
      </c>
      <c r="C14" s="229">
        <f t="shared" si="2"/>
        <v>0.4479918349547205</v>
      </c>
      <c r="D14" s="253" t="s">
        <v>790</v>
      </c>
      <c r="E14" s="247">
        <f t="shared" si="8"/>
        <v>100.97256149729269</v>
      </c>
      <c r="F14" s="248">
        <f t="shared" si="3"/>
        <v>0.39507802695634098</v>
      </c>
      <c r="G14" s="1339">
        <f t="shared" si="10"/>
        <v>100.27152061322407</v>
      </c>
      <c r="H14" s="218">
        <f t="shared" si="4"/>
        <v>0.37104011994094321</v>
      </c>
      <c r="I14" s="720" t="s">
        <v>340</v>
      </c>
      <c r="J14" s="1342" t="str">
        <f t="shared" si="0"/>
        <v>---</v>
      </c>
      <c r="K14" s="1228">
        <v>0</v>
      </c>
      <c r="L14" s="227"/>
      <c r="M14" s="197"/>
      <c r="N14" s="1226">
        <v>41548</v>
      </c>
      <c r="O14" s="232">
        <v>101.3954</v>
      </c>
      <c r="P14" s="233">
        <f t="shared" si="5"/>
        <v>0.11529999999999063</v>
      </c>
      <c r="Q14" s="217" t="s">
        <v>790</v>
      </c>
      <c r="R14" s="234">
        <f t="shared" si="9"/>
        <v>101.2688</v>
      </c>
      <c r="S14" s="235">
        <f t="shared" si="6"/>
        <v>0.14319999999999311</v>
      </c>
      <c r="T14" s="218">
        <f t="shared" si="11"/>
        <v>100.9234142857143</v>
      </c>
      <c r="U14" s="230">
        <f t="shared" si="7"/>
        <v>0.18852857142859136</v>
      </c>
      <c r="V14" s="226" t="str">
        <f t="shared" si="1"/>
        <v>---</v>
      </c>
      <c r="W14" s="1230">
        <v>0</v>
      </c>
      <c r="X14" s="227"/>
      <c r="Y14" s="246"/>
    </row>
    <row r="15" spans="1:25" ht="14.25" customHeight="1">
      <c r="A15" s="1226">
        <v>41579</v>
      </c>
      <c r="B15" s="1227">
        <v>101.74937906250186</v>
      </c>
      <c r="C15" s="229">
        <f t="shared" si="2"/>
        <v>0.340296567733958</v>
      </c>
      <c r="D15" s="253" t="s">
        <v>790</v>
      </c>
      <c r="E15" s="247">
        <f t="shared" si="8"/>
        <v>101.37318407236098</v>
      </c>
      <c r="F15" s="248">
        <f t="shared" si="3"/>
        <v>0.40062257506829724</v>
      </c>
      <c r="G15" s="1339">
        <f t="shared" si="10"/>
        <v>100.63118086795131</v>
      </c>
      <c r="H15" s="218">
        <f t="shared" si="4"/>
        <v>0.35966025472724539</v>
      </c>
      <c r="I15" s="720" t="s">
        <v>340</v>
      </c>
      <c r="J15" s="1342" t="str">
        <f t="shared" si="0"/>
        <v>---</v>
      </c>
      <c r="K15" s="1228">
        <v>0</v>
      </c>
      <c r="L15" s="227"/>
      <c r="M15" s="197"/>
      <c r="N15" s="1226">
        <v>41579</v>
      </c>
      <c r="O15" s="232">
        <v>101.46250000000001</v>
      </c>
      <c r="P15" s="233">
        <f t="shared" si="5"/>
        <v>6.7100000000010596E-2</v>
      </c>
      <c r="Q15" s="217" t="s">
        <v>790</v>
      </c>
      <c r="R15" s="234">
        <f t="shared" si="9"/>
        <v>101.37933333333335</v>
      </c>
      <c r="S15" s="235">
        <f t="shared" si="6"/>
        <v>0.11053333333335047</v>
      </c>
      <c r="T15" s="236">
        <f t="shared" si="11"/>
        <v>101.08457142857142</v>
      </c>
      <c r="U15" s="237">
        <f t="shared" si="7"/>
        <v>0.16115714285712102</v>
      </c>
      <c r="V15" s="226" t="str">
        <f t="shared" si="1"/>
        <v>---</v>
      </c>
      <c r="W15" s="1230">
        <v>0</v>
      </c>
      <c r="X15" s="227"/>
      <c r="Y15" s="246"/>
    </row>
    <row r="16" spans="1:25" s="197" customFormat="1" ht="14.25" customHeight="1">
      <c r="A16" s="1231">
        <v>41609</v>
      </c>
      <c r="B16" s="1232">
        <v>101.86914402428818</v>
      </c>
      <c r="C16" s="238">
        <f t="shared" si="2"/>
        <v>0.11976496178631635</v>
      </c>
      <c r="D16" s="240" t="s">
        <v>790</v>
      </c>
      <c r="E16" s="733">
        <f t="shared" si="8"/>
        <v>101.67586852718598</v>
      </c>
      <c r="F16" s="244">
        <f t="shared" si="3"/>
        <v>0.30268445482499828</v>
      </c>
      <c r="G16" s="1343">
        <f t="shared" si="10"/>
        <v>100.95534541152416</v>
      </c>
      <c r="H16" s="240">
        <f t="shared" si="4"/>
        <v>0.32416454357284863</v>
      </c>
      <c r="I16" s="734" t="s">
        <v>340</v>
      </c>
      <c r="J16" s="1344" t="str">
        <f t="shared" si="0"/>
        <v>山</v>
      </c>
      <c r="K16" s="1233">
        <v>1</v>
      </c>
      <c r="L16" s="1234"/>
      <c r="N16" s="1231">
        <v>41609</v>
      </c>
      <c r="O16" s="243">
        <v>101.45820000000001</v>
      </c>
      <c r="P16" s="238">
        <f t="shared" si="5"/>
        <v>-4.3000000000006366E-3</v>
      </c>
      <c r="Q16" s="239" t="s">
        <v>790</v>
      </c>
      <c r="R16" s="242">
        <f t="shared" si="9"/>
        <v>101.4387</v>
      </c>
      <c r="S16" s="244">
        <f t="shared" si="6"/>
        <v>5.9366666666647916E-2</v>
      </c>
      <c r="T16" s="240">
        <f t="shared" si="11"/>
        <v>101.21074285714288</v>
      </c>
      <c r="U16" s="241">
        <f t="shared" si="7"/>
        <v>0.12617142857145325</v>
      </c>
      <c r="V16" s="245" t="str">
        <f t="shared" si="1"/>
        <v>山</v>
      </c>
      <c r="W16" s="1235">
        <v>1</v>
      </c>
      <c r="X16" s="1234"/>
      <c r="Y16" s="246"/>
    </row>
    <row r="17" spans="1:25" ht="14.25" customHeight="1">
      <c r="A17" s="1226">
        <v>41640</v>
      </c>
      <c r="B17" s="1227">
        <v>101.67839108009942</v>
      </c>
      <c r="C17" s="229">
        <f t="shared" si="2"/>
        <v>-0.19075294418875899</v>
      </c>
      <c r="D17" s="218">
        <f t="shared" ref="D17:D80" si="12">ROUND((B17-B5)/B5*100,2)</f>
        <v>3.99</v>
      </c>
      <c r="E17" s="247">
        <f t="shared" si="8"/>
        <v>101.76563805562982</v>
      </c>
      <c r="F17" s="248">
        <f t="shared" si="3"/>
        <v>8.9769528443838453E-2</v>
      </c>
      <c r="G17" s="1339">
        <f t="shared" si="10"/>
        <v>101.20549243895235</v>
      </c>
      <c r="H17" s="218">
        <f t="shared" si="4"/>
        <v>0.25014702742818429</v>
      </c>
      <c r="I17" s="720" t="s">
        <v>340</v>
      </c>
      <c r="J17" s="1340" t="str">
        <f t="shared" si="0"/>
        <v>---</v>
      </c>
      <c r="K17" s="1228">
        <v>0</v>
      </c>
      <c r="L17" s="227"/>
      <c r="M17" s="197"/>
      <c r="N17" s="1226">
        <v>41640</v>
      </c>
      <c r="O17" s="232">
        <v>101.3712</v>
      </c>
      <c r="P17" s="233">
        <f t="shared" si="5"/>
        <v>-8.7000000000003297E-2</v>
      </c>
      <c r="Q17" s="235">
        <f t="shared" ref="Q17:Q80" si="13">ROUND((O17-O5)/O5*100,2)</f>
        <v>1.77</v>
      </c>
      <c r="R17" s="234">
        <f t="shared" si="9"/>
        <v>101.43063333333333</v>
      </c>
      <c r="S17" s="235">
        <f t="shared" si="6"/>
        <v>-8.066666666664446E-3</v>
      </c>
      <c r="T17" s="218">
        <f t="shared" si="11"/>
        <v>101.29487142857144</v>
      </c>
      <c r="U17" s="230">
        <f t="shared" si="7"/>
        <v>8.4128571428564669E-2</v>
      </c>
      <c r="V17" s="226" t="str">
        <f t="shared" si="1"/>
        <v>---</v>
      </c>
      <c r="W17" s="1230">
        <v>0</v>
      </c>
      <c r="X17" s="227"/>
      <c r="Y17" s="246"/>
    </row>
    <row r="18" spans="1:25" ht="14.25" customHeight="1">
      <c r="A18" s="1226">
        <v>41671</v>
      </c>
      <c r="B18" s="1227">
        <v>101.24765968508717</v>
      </c>
      <c r="C18" s="229">
        <f t="shared" si="2"/>
        <v>-0.43073139501224489</v>
      </c>
      <c r="D18" s="218">
        <f t="shared" si="12"/>
        <v>2.98</v>
      </c>
      <c r="E18" s="247">
        <f t="shared" si="8"/>
        <v>101.59839826315824</v>
      </c>
      <c r="F18" s="248">
        <f t="shared" si="3"/>
        <v>-0.16723979247157672</v>
      </c>
      <c r="G18" s="1339">
        <f t="shared" si="10"/>
        <v>101.35175119197925</v>
      </c>
      <c r="H18" s="218">
        <f t="shared" si="4"/>
        <v>0.14625875302689906</v>
      </c>
      <c r="I18" s="720" t="s">
        <v>793</v>
      </c>
      <c r="J18" s="1342" t="str">
        <f t="shared" si="0"/>
        <v>---</v>
      </c>
      <c r="K18" s="1228">
        <v>0</v>
      </c>
      <c r="L18" s="227"/>
      <c r="M18" s="197"/>
      <c r="N18" s="1226">
        <v>41671</v>
      </c>
      <c r="O18" s="232">
        <v>101.2093</v>
      </c>
      <c r="P18" s="233">
        <f t="shared" si="5"/>
        <v>-0.16190000000000282</v>
      </c>
      <c r="Q18" s="235">
        <f t="shared" si="13"/>
        <v>1.39</v>
      </c>
      <c r="R18" s="234">
        <f t="shared" si="9"/>
        <v>101.34623333333333</v>
      </c>
      <c r="S18" s="235">
        <f t="shared" si="6"/>
        <v>-8.4400000000002251E-2</v>
      </c>
      <c r="T18" s="218">
        <f t="shared" si="11"/>
        <v>101.32965714285716</v>
      </c>
      <c r="U18" s="230">
        <f t="shared" si="7"/>
        <v>3.4785714285717972E-2</v>
      </c>
      <c r="V18" s="226" t="str">
        <f t="shared" si="1"/>
        <v>---</v>
      </c>
      <c r="W18" s="1230">
        <v>0</v>
      </c>
      <c r="X18" s="227"/>
      <c r="Y18" s="246"/>
    </row>
    <row r="19" spans="1:25" ht="14.25" customHeight="1">
      <c r="A19" s="1226">
        <v>41699</v>
      </c>
      <c r="B19" s="1227">
        <v>100.697310726854</v>
      </c>
      <c r="C19" s="229">
        <f t="shared" si="2"/>
        <v>-0.55034895823317243</v>
      </c>
      <c r="D19" s="218">
        <f t="shared" si="12"/>
        <v>1.91</v>
      </c>
      <c r="E19" s="247">
        <f t="shared" si="8"/>
        <v>101.20778716401351</v>
      </c>
      <c r="F19" s="248">
        <f t="shared" si="3"/>
        <v>-0.39061109914473491</v>
      </c>
      <c r="G19" s="218">
        <f t="shared" si="10"/>
        <v>101.3731511047731</v>
      </c>
      <c r="H19" s="230">
        <f t="shared" si="4"/>
        <v>2.1399912793853559E-2</v>
      </c>
      <c r="I19" s="720" t="s">
        <v>793</v>
      </c>
      <c r="J19" s="1342" t="str">
        <f t="shared" si="0"/>
        <v>---</v>
      </c>
      <c r="K19" s="1228">
        <v>0</v>
      </c>
      <c r="L19" s="227"/>
      <c r="M19" s="197"/>
      <c r="N19" s="1226">
        <v>41699</v>
      </c>
      <c r="O19" s="232">
        <v>100.9992</v>
      </c>
      <c r="P19" s="233">
        <f t="shared" si="5"/>
        <v>-0.21009999999999707</v>
      </c>
      <c r="Q19" s="235">
        <f t="shared" si="13"/>
        <v>0.92</v>
      </c>
      <c r="R19" s="234">
        <f t="shared" si="9"/>
        <v>101.19323333333334</v>
      </c>
      <c r="S19" s="235">
        <f t="shared" si="6"/>
        <v>-0.15299999999999159</v>
      </c>
      <c r="T19" s="218">
        <f t="shared" si="11"/>
        <v>101.31084285714287</v>
      </c>
      <c r="U19" s="230">
        <f t="shared" si="7"/>
        <v>-1.8814285714285006E-2</v>
      </c>
      <c r="V19" s="226" t="str">
        <f t="shared" si="1"/>
        <v>---</v>
      </c>
      <c r="W19" s="1230">
        <v>0</v>
      </c>
      <c r="X19" s="227"/>
      <c r="Y19" s="246"/>
    </row>
    <row r="20" spans="1:25" ht="14.25" customHeight="1">
      <c r="A20" s="1226">
        <v>41730</v>
      </c>
      <c r="B20" s="1227">
        <v>100.17055650229381</v>
      </c>
      <c r="C20" s="229">
        <f t="shared" si="2"/>
        <v>-0.52675422456019305</v>
      </c>
      <c r="D20" s="218">
        <f t="shared" si="12"/>
        <v>0.95</v>
      </c>
      <c r="E20" s="247">
        <f t="shared" si="8"/>
        <v>100.70517563807833</v>
      </c>
      <c r="F20" s="248">
        <f t="shared" si="3"/>
        <v>-0.50261152593517977</v>
      </c>
      <c r="G20" s="218">
        <f t="shared" si="10"/>
        <v>101.2602176536989</v>
      </c>
      <c r="H20" s="230">
        <f t="shared" si="4"/>
        <v>-0.11293345107419839</v>
      </c>
      <c r="I20" s="720" t="s">
        <v>341</v>
      </c>
      <c r="J20" s="1342" t="str">
        <f t="shared" si="0"/>
        <v>---</v>
      </c>
      <c r="K20" s="1228">
        <v>0</v>
      </c>
      <c r="L20" s="227"/>
      <c r="M20" s="197"/>
      <c r="N20" s="1226">
        <v>41730</v>
      </c>
      <c r="O20" s="232">
        <v>100.746</v>
      </c>
      <c r="P20" s="233">
        <f t="shared" si="5"/>
        <v>-0.25320000000000675</v>
      </c>
      <c r="Q20" s="235">
        <f t="shared" si="13"/>
        <v>0.41</v>
      </c>
      <c r="R20" s="234">
        <f t="shared" si="9"/>
        <v>100.98483333333333</v>
      </c>
      <c r="S20" s="235">
        <f t="shared" si="6"/>
        <v>-0.20840000000001169</v>
      </c>
      <c r="T20" s="218">
        <f t="shared" si="11"/>
        <v>101.23454285714286</v>
      </c>
      <c r="U20" s="230">
        <f t="shared" si="7"/>
        <v>-7.6300000000017576E-2</v>
      </c>
      <c r="V20" s="226" t="str">
        <f t="shared" si="1"/>
        <v>---</v>
      </c>
      <c r="W20" s="1230">
        <v>0</v>
      </c>
      <c r="X20" s="227"/>
      <c r="Y20" s="246"/>
    </row>
    <row r="21" spans="1:25" ht="14.25" customHeight="1">
      <c r="A21" s="1226">
        <v>41760</v>
      </c>
      <c r="B21" s="1227">
        <v>99.764475595115556</v>
      </c>
      <c r="C21" s="229">
        <f t="shared" si="2"/>
        <v>-0.40608090717825007</v>
      </c>
      <c r="D21" s="218">
        <f t="shared" si="12"/>
        <v>0.17</v>
      </c>
      <c r="E21" s="247">
        <f t="shared" si="8"/>
        <v>100.21078094142111</v>
      </c>
      <c r="F21" s="248">
        <f t="shared" si="3"/>
        <v>-0.49439469665722413</v>
      </c>
      <c r="G21" s="218">
        <f t="shared" si="10"/>
        <v>101.02527381089143</v>
      </c>
      <c r="H21" s="230">
        <f t="shared" si="4"/>
        <v>-0.23494384280746772</v>
      </c>
      <c r="I21" s="720" t="s">
        <v>341</v>
      </c>
      <c r="J21" s="1342" t="str">
        <f t="shared" si="0"/>
        <v>---</v>
      </c>
      <c r="K21" s="1228">
        <v>0</v>
      </c>
      <c r="L21" s="227"/>
      <c r="M21" s="197"/>
      <c r="N21" s="1226">
        <v>41760</v>
      </c>
      <c r="O21" s="232">
        <v>100.503</v>
      </c>
      <c r="P21" s="233">
        <f t="shared" si="5"/>
        <v>-0.242999999999995</v>
      </c>
      <c r="Q21" s="235">
        <f t="shared" si="13"/>
        <v>-7.0000000000000007E-2</v>
      </c>
      <c r="R21" s="234">
        <f t="shared" si="9"/>
        <v>100.74939999999999</v>
      </c>
      <c r="S21" s="235">
        <f t="shared" si="6"/>
        <v>-0.23543333333333294</v>
      </c>
      <c r="T21" s="218">
        <f t="shared" si="11"/>
        <v>101.10705714285714</v>
      </c>
      <c r="U21" s="230">
        <f t="shared" si="7"/>
        <v>-0.12748571428571154</v>
      </c>
      <c r="V21" s="226" t="str">
        <f t="shared" si="1"/>
        <v>---</v>
      </c>
      <c r="W21" s="1230">
        <v>0</v>
      </c>
      <c r="X21" s="227"/>
      <c r="Y21" s="246"/>
    </row>
    <row r="22" spans="1:25" ht="14.25" customHeight="1">
      <c r="A22" s="1226">
        <v>41791</v>
      </c>
      <c r="B22" s="1227">
        <v>99.514137225127115</v>
      </c>
      <c r="C22" s="229">
        <f t="shared" si="2"/>
        <v>-0.25033836998844095</v>
      </c>
      <c r="D22" s="218">
        <f t="shared" si="12"/>
        <v>-0.41</v>
      </c>
      <c r="E22" s="247">
        <f t="shared" si="8"/>
        <v>99.81638977417883</v>
      </c>
      <c r="F22" s="248">
        <f t="shared" si="3"/>
        <v>-0.39439116724227574</v>
      </c>
      <c r="G22" s="218">
        <f t="shared" si="10"/>
        <v>100.70595354840931</v>
      </c>
      <c r="H22" s="230">
        <f t="shared" si="4"/>
        <v>-0.31932026248212253</v>
      </c>
      <c r="I22" s="720" t="s">
        <v>341</v>
      </c>
      <c r="J22" s="1342" t="str">
        <f t="shared" si="0"/>
        <v>---</v>
      </c>
      <c r="K22" s="1228">
        <v>0</v>
      </c>
      <c r="L22" s="227"/>
      <c r="M22" s="197"/>
      <c r="N22" s="1226">
        <v>41791</v>
      </c>
      <c r="O22" s="232">
        <v>100.3065</v>
      </c>
      <c r="P22" s="233">
        <f t="shared" si="5"/>
        <v>-0.19650000000000034</v>
      </c>
      <c r="Q22" s="235">
        <f t="shared" si="13"/>
        <v>-0.47</v>
      </c>
      <c r="R22" s="234">
        <f t="shared" si="9"/>
        <v>100.5185</v>
      </c>
      <c r="S22" s="235">
        <f t="shared" si="6"/>
        <v>-0.23089999999999122</v>
      </c>
      <c r="T22" s="218">
        <f t="shared" si="11"/>
        <v>100.9419142857143</v>
      </c>
      <c r="U22" s="230">
        <f t="shared" si="7"/>
        <v>-0.16514285714283972</v>
      </c>
      <c r="V22" s="226" t="str">
        <f t="shared" si="1"/>
        <v>---</v>
      </c>
      <c r="W22" s="1230">
        <v>0</v>
      </c>
      <c r="X22" s="227"/>
      <c r="Y22" s="246"/>
    </row>
    <row r="23" spans="1:25" ht="14.25" customHeight="1">
      <c r="A23" s="1226">
        <v>41821</v>
      </c>
      <c r="B23" s="1227">
        <v>99.442469067375356</v>
      </c>
      <c r="C23" s="229">
        <f t="shared" si="2"/>
        <v>-7.1668157751759054E-2</v>
      </c>
      <c r="D23" s="218">
        <f t="shared" si="12"/>
        <v>-0.78</v>
      </c>
      <c r="E23" s="247">
        <f t="shared" si="8"/>
        <v>99.573693962539338</v>
      </c>
      <c r="F23" s="248">
        <f t="shared" si="3"/>
        <v>-0.24269581163949283</v>
      </c>
      <c r="G23" s="218">
        <f t="shared" si="10"/>
        <v>100.35928569742177</v>
      </c>
      <c r="H23" s="230">
        <f t="shared" si="4"/>
        <v>-0.3466678509875436</v>
      </c>
      <c r="I23" s="720" t="s">
        <v>341</v>
      </c>
      <c r="J23" s="1342" t="str">
        <f t="shared" si="0"/>
        <v>---</v>
      </c>
      <c r="K23" s="1228">
        <v>0</v>
      </c>
      <c r="L23" s="227"/>
      <c r="M23" s="197"/>
      <c r="N23" s="1226">
        <v>41821</v>
      </c>
      <c r="O23" s="232">
        <v>100.1611</v>
      </c>
      <c r="P23" s="233">
        <f t="shared" si="5"/>
        <v>-0.14539999999999509</v>
      </c>
      <c r="Q23" s="235">
        <f t="shared" si="13"/>
        <v>-0.8</v>
      </c>
      <c r="R23" s="234">
        <f t="shared" si="9"/>
        <v>100.32353333333333</v>
      </c>
      <c r="S23" s="235">
        <f t="shared" si="6"/>
        <v>-0.19496666666667295</v>
      </c>
      <c r="T23" s="218">
        <f t="shared" si="11"/>
        <v>100.75661428571428</v>
      </c>
      <c r="U23" s="230">
        <f t="shared" si="7"/>
        <v>-0.18530000000002644</v>
      </c>
      <c r="V23" s="226" t="str">
        <f t="shared" si="1"/>
        <v>---</v>
      </c>
      <c r="W23" s="1230">
        <v>0</v>
      </c>
      <c r="X23" s="227"/>
      <c r="Y23" s="246"/>
    </row>
    <row r="24" spans="1:25" ht="14.25" customHeight="1">
      <c r="A24" s="1226">
        <v>41852</v>
      </c>
      <c r="B24" s="1227">
        <v>99.527643388743456</v>
      </c>
      <c r="C24" s="229">
        <f t="shared" si="2"/>
        <v>8.5174321368100436E-2</v>
      </c>
      <c r="D24" s="218">
        <f t="shared" si="12"/>
        <v>-1.01</v>
      </c>
      <c r="E24" s="247">
        <f t="shared" si="8"/>
        <v>99.494749893748647</v>
      </c>
      <c r="F24" s="248">
        <f t="shared" si="3"/>
        <v>-7.894406879069038E-2</v>
      </c>
      <c r="G24" s="218">
        <f t="shared" si="10"/>
        <v>100.05203602722807</v>
      </c>
      <c r="H24" s="230">
        <f t="shared" si="4"/>
        <v>-0.30724967019369842</v>
      </c>
      <c r="I24" s="720" t="s">
        <v>341</v>
      </c>
      <c r="J24" s="1342" t="str">
        <f t="shared" si="0"/>
        <v>---</v>
      </c>
      <c r="K24" s="1228">
        <v>0</v>
      </c>
      <c r="L24" s="227"/>
      <c r="M24" s="197"/>
      <c r="N24" s="1226">
        <v>41852</v>
      </c>
      <c r="O24" s="232">
        <v>100.06780000000001</v>
      </c>
      <c r="P24" s="233">
        <f t="shared" si="5"/>
        <v>-9.3299999999999272E-2</v>
      </c>
      <c r="Q24" s="235">
        <f t="shared" si="13"/>
        <v>-1.05</v>
      </c>
      <c r="R24" s="234">
        <f t="shared" si="9"/>
        <v>100.17846666666667</v>
      </c>
      <c r="S24" s="235">
        <f t="shared" si="6"/>
        <v>-0.1450666666666649</v>
      </c>
      <c r="T24" s="218">
        <f t="shared" si="11"/>
        <v>100.57041428571429</v>
      </c>
      <c r="U24" s="230">
        <f t="shared" si="7"/>
        <v>-0.18619999999998527</v>
      </c>
      <c r="V24" s="226" t="str">
        <f t="shared" si="1"/>
        <v>---</v>
      </c>
      <c r="W24" s="1230">
        <v>0</v>
      </c>
      <c r="X24" s="227"/>
      <c r="Y24" s="246"/>
    </row>
    <row r="25" spans="1:25" ht="14.25" customHeight="1">
      <c r="A25" s="1226">
        <v>41883</v>
      </c>
      <c r="B25" s="1227">
        <v>99.555089249171388</v>
      </c>
      <c r="C25" s="229">
        <f t="shared" si="2"/>
        <v>2.7445860427931734E-2</v>
      </c>
      <c r="D25" s="218">
        <f t="shared" si="12"/>
        <v>-1.39</v>
      </c>
      <c r="E25" s="247">
        <f t="shared" si="8"/>
        <v>99.508400568430076</v>
      </c>
      <c r="F25" s="248">
        <f t="shared" si="3"/>
        <v>1.3650674681429109E-2</v>
      </c>
      <c r="G25" s="218">
        <f t="shared" si="10"/>
        <v>99.81024025066867</v>
      </c>
      <c r="H25" s="230">
        <f t="shared" si="4"/>
        <v>-0.24179577655939966</v>
      </c>
      <c r="I25" s="720" t="s">
        <v>341</v>
      </c>
      <c r="J25" s="1342" t="str">
        <f t="shared" si="0"/>
        <v>---</v>
      </c>
      <c r="K25" s="1228">
        <v>0</v>
      </c>
      <c r="L25" s="227"/>
      <c r="M25" s="197"/>
      <c r="N25" s="1226">
        <v>41883</v>
      </c>
      <c r="O25" s="232">
        <v>100.0183</v>
      </c>
      <c r="P25" s="233">
        <f t="shared" si="5"/>
        <v>-4.9500000000008981E-2</v>
      </c>
      <c r="Q25" s="235">
        <f t="shared" si="13"/>
        <v>-1.25</v>
      </c>
      <c r="R25" s="234">
        <f t="shared" si="9"/>
        <v>100.08240000000001</v>
      </c>
      <c r="S25" s="235">
        <f t="shared" si="6"/>
        <v>-9.6066666666658307E-2</v>
      </c>
      <c r="T25" s="218">
        <f t="shared" si="11"/>
        <v>100.40027142857143</v>
      </c>
      <c r="U25" s="230">
        <f t="shared" si="7"/>
        <v>-0.17014285714286359</v>
      </c>
      <c r="V25" s="226" t="str">
        <f t="shared" si="1"/>
        <v>---</v>
      </c>
      <c r="W25" s="1230">
        <v>0</v>
      </c>
      <c r="X25" s="227"/>
      <c r="Y25" s="246"/>
    </row>
    <row r="26" spans="1:25" ht="14.25" customHeight="1">
      <c r="A26" s="1226">
        <v>41913</v>
      </c>
      <c r="B26" s="1227">
        <v>99.499727578483075</v>
      </c>
      <c r="C26" s="229">
        <f t="shared" si="2"/>
        <v>-5.5361670688313325E-2</v>
      </c>
      <c r="D26" s="218">
        <f t="shared" si="12"/>
        <v>-1.88</v>
      </c>
      <c r="E26" s="247">
        <f t="shared" si="8"/>
        <v>99.527486738799311</v>
      </c>
      <c r="F26" s="248">
        <f t="shared" si="3"/>
        <v>1.9086170369234878E-2</v>
      </c>
      <c r="G26" s="218">
        <f t="shared" si="10"/>
        <v>99.639156943758536</v>
      </c>
      <c r="H26" s="230">
        <f t="shared" si="4"/>
        <v>-0.17108330691013407</v>
      </c>
      <c r="I26" s="720" t="s">
        <v>341</v>
      </c>
      <c r="J26" s="1342" t="str">
        <f t="shared" si="0"/>
        <v>---</v>
      </c>
      <c r="K26" s="1228">
        <v>0</v>
      </c>
      <c r="L26" s="227"/>
      <c r="M26" s="197"/>
      <c r="N26" s="1240">
        <v>41913</v>
      </c>
      <c r="O26" s="249">
        <v>100.0035</v>
      </c>
      <c r="P26" s="250">
        <f t="shared" si="5"/>
        <v>-1.4799999999993929E-2</v>
      </c>
      <c r="Q26" s="252">
        <f t="shared" si="13"/>
        <v>-1.37</v>
      </c>
      <c r="R26" s="251">
        <f t="shared" si="9"/>
        <v>100.02986666666668</v>
      </c>
      <c r="S26" s="252">
        <f t="shared" si="6"/>
        <v>-5.2533333333329324E-2</v>
      </c>
      <c r="T26" s="253">
        <f t="shared" si="11"/>
        <v>100.25802857142857</v>
      </c>
      <c r="U26" s="219">
        <f t="shared" si="7"/>
        <v>-0.14224285714286111</v>
      </c>
      <c r="V26" s="245" t="str">
        <f t="shared" si="1"/>
        <v>谷</v>
      </c>
      <c r="W26" s="1235">
        <v>-1</v>
      </c>
      <c r="X26" s="227"/>
      <c r="Y26" s="246"/>
    </row>
    <row r="27" spans="1:25" ht="14.25" customHeight="1">
      <c r="A27" s="1226">
        <v>41944</v>
      </c>
      <c r="B27" s="1227">
        <v>99.365974256269141</v>
      </c>
      <c r="C27" s="229">
        <f t="shared" si="2"/>
        <v>-0.13375332221393421</v>
      </c>
      <c r="D27" s="218">
        <f t="shared" si="12"/>
        <v>-2.34</v>
      </c>
      <c r="E27" s="247">
        <f t="shared" si="8"/>
        <v>99.473597027974549</v>
      </c>
      <c r="F27" s="248">
        <f t="shared" si="3"/>
        <v>-5.388971082476246E-2</v>
      </c>
      <c r="G27" s="218">
        <f t="shared" si="10"/>
        <v>99.524216622897868</v>
      </c>
      <c r="H27" s="230">
        <f t="shared" si="4"/>
        <v>-0.11494032086066852</v>
      </c>
      <c r="I27" s="720" t="s">
        <v>341</v>
      </c>
      <c r="J27" s="1342" t="str">
        <f t="shared" si="0"/>
        <v>---</v>
      </c>
      <c r="K27" s="1228">
        <v>0</v>
      </c>
      <c r="L27" s="227"/>
      <c r="M27" s="197"/>
      <c r="N27" s="1226">
        <v>41944</v>
      </c>
      <c r="O27" s="254">
        <v>100.0243</v>
      </c>
      <c r="P27" s="255">
        <f t="shared" si="5"/>
        <v>2.0799999999994156E-2</v>
      </c>
      <c r="Q27" s="235">
        <f t="shared" si="13"/>
        <v>-1.42</v>
      </c>
      <c r="R27" s="234">
        <f t="shared" si="9"/>
        <v>100.01536666666665</v>
      </c>
      <c r="S27" s="235">
        <f t="shared" si="6"/>
        <v>-1.4500000000026603E-2</v>
      </c>
      <c r="T27" s="218">
        <f t="shared" si="11"/>
        <v>100.15492857142858</v>
      </c>
      <c r="U27" s="230">
        <f t="shared" si="7"/>
        <v>-0.10309999999998354</v>
      </c>
      <c r="V27" s="226" t="str">
        <f t="shared" si="1"/>
        <v>---</v>
      </c>
      <c r="W27" s="1230">
        <v>0</v>
      </c>
      <c r="X27" s="227"/>
      <c r="Y27" s="246"/>
    </row>
    <row r="28" spans="1:25" ht="14.25" customHeight="1">
      <c r="A28" s="1236">
        <v>41974</v>
      </c>
      <c r="B28" s="1237">
        <v>99.195386653758121</v>
      </c>
      <c r="C28" s="256">
        <f t="shared" si="2"/>
        <v>-0.17058760251102001</v>
      </c>
      <c r="D28" s="262">
        <f t="shared" si="12"/>
        <v>-2.62</v>
      </c>
      <c r="E28" s="736">
        <f t="shared" si="8"/>
        <v>99.353696162836783</v>
      </c>
      <c r="F28" s="260">
        <f t="shared" si="3"/>
        <v>-0.11990086513776532</v>
      </c>
      <c r="G28" s="262">
        <f t="shared" si="10"/>
        <v>99.44291820270395</v>
      </c>
      <c r="H28" s="258">
        <f t="shared" si="4"/>
        <v>-8.1298420193917309E-2</v>
      </c>
      <c r="I28" s="721" t="s">
        <v>341</v>
      </c>
      <c r="J28" s="1345" t="str">
        <f t="shared" si="0"/>
        <v>---</v>
      </c>
      <c r="K28" s="1233">
        <v>0</v>
      </c>
      <c r="L28" s="1234"/>
      <c r="M28" s="197"/>
      <c r="N28" s="1226">
        <v>41974</v>
      </c>
      <c r="O28" s="254">
        <v>100.0652</v>
      </c>
      <c r="P28" s="255">
        <f t="shared" si="5"/>
        <v>4.0900000000007708E-2</v>
      </c>
      <c r="Q28" s="269">
        <f t="shared" si="13"/>
        <v>-1.37</v>
      </c>
      <c r="R28" s="234">
        <f t="shared" si="9"/>
        <v>100.03100000000001</v>
      </c>
      <c r="S28" s="235">
        <f t="shared" si="6"/>
        <v>1.5633333333354926E-2</v>
      </c>
      <c r="T28" s="262">
        <f t="shared" si="11"/>
        <v>100.09238571428571</v>
      </c>
      <c r="U28" s="258">
        <f t="shared" si="7"/>
        <v>-6.2542857142872776E-2</v>
      </c>
      <c r="V28" s="226" t="str">
        <f t="shared" si="1"/>
        <v>---</v>
      </c>
      <c r="W28" s="1230">
        <v>0</v>
      </c>
      <c r="X28" s="1234"/>
      <c r="Y28" s="246"/>
    </row>
    <row r="29" spans="1:25" ht="14.25" customHeight="1">
      <c r="A29" s="1226">
        <v>42005</v>
      </c>
      <c r="B29" s="1227">
        <v>99.064296281564722</v>
      </c>
      <c r="C29" s="229">
        <f t="shared" si="2"/>
        <v>-0.13109037219339825</v>
      </c>
      <c r="D29" s="218">
        <f t="shared" si="12"/>
        <v>-2.57</v>
      </c>
      <c r="E29" s="247">
        <f t="shared" si="8"/>
        <v>99.208552397197323</v>
      </c>
      <c r="F29" s="248">
        <f t="shared" si="3"/>
        <v>-0.1451437656394603</v>
      </c>
      <c r="G29" s="218">
        <f t="shared" si="10"/>
        <v>99.378655210766468</v>
      </c>
      <c r="H29" s="230">
        <f t="shared" si="4"/>
        <v>-6.4262991937482639E-2</v>
      </c>
      <c r="I29" s="720" t="s">
        <v>341</v>
      </c>
      <c r="J29" s="1340" t="str">
        <f t="shared" si="0"/>
        <v>---</v>
      </c>
      <c r="K29" s="1228">
        <v>0</v>
      </c>
      <c r="L29" s="227"/>
      <c r="M29" s="197"/>
      <c r="N29" s="1270">
        <v>42005</v>
      </c>
      <c r="O29" s="263">
        <v>100.1281</v>
      </c>
      <c r="P29" s="264">
        <f t="shared" si="5"/>
        <v>6.2899999999999068E-2</v>
      </c>
      <c r="Q29" s="235">
        <f t="shared" si="13"/>
        <v>-1.23</v>
      </c>
      <c r="R29" s="223">
        <f t="shared" si="9"/>
        <v>100.07253333333334</v>
      </c>
      <c r="S29" s="265">
        <f t="shared" si="6"/>
        <v>4.1533333333333644E-2</v>
      </c>
      <c r="T29" s="218">
        <f t="shared" si="11"/>
        <v>100.06690000000002</v>
      </c>
      <c r="U29" s="230">
        <f t="shared" si="7"/>
        <v>-2.5485714285693462E-2</v>
      </c>
      <c r="V29" s="226" t="str">
        <f t="shared" si="1"/>
        <v>---</v>
      </c>
      <c r="W29" s="1230">
        <v>0</v>
      </c>
      <c r="X29" s="227"/>
      <c r="Y29" s="246"/>
    </row>
    <row r="30" spans="1:25" ht="14.25" customHeight="1">
      <c r="A30" s="1226">
        <v>42036</v>
      </c>
      <c r="B30" s="1227">
        <v>98.983529537890234</v>
      </c>
      <c r="C30" s="229">
        <f t="shared" si="2"/>
        <v>-8.0766743674487884E-2</v>
      </c>
      <c r="D30" s="218">
        <f t="shared" si="12"/>
        <v>-2.2400000000000002</v>
      </c>
      <c r="E30" s="247">
        <f t="shared" si="8"/>
        <v>99.081070824404364</v>
      </c>
      <c r="F30" s="248">
        <f t="shared" si="3"/>
        <v>-0.12748157279295924</v>
      </c>
      <c r="G30" s="218">
        <f t="shared" si="10"/>
        <v>99.313092420840022</v>
      </c>
      <c r="H30" s="230">
        <f t="shared" si="4"/>
        <v>-6.556278992644593E-2</v>
      </c>
      <c r="I30" s="720" t="s">
        <v>341</v>
      </c>
      <c r="J30" s="1342" t="str">
        <f t="shared" si="0"/>
        <v>---</v>
      </c>
      <c r="K30" s="1228">
        <v>0</v>
      </c>
      <c r="L30" s="227"/>
      <c r="M30" s="197"/>
      <c r="N30" s="1226">
        <v>42036</v>
      </c>
      <c r="O30" s="254">
        <v>100.20829999999999</v>
      </c>
      <c r="P30" s="255">
        <f t="shared" si="5"/>
        <v>8.0199999999990723E-2</v>
      </c>
      <c r="Q30" s="235">
        <f t="shared" si="13"/>
        <v>-0.99</v>
      </c>
      <c r="R30" s="234">
        <f t="shared" si="9"/>
        <v>100.13386666666668</v>
      </c>
      <c r="S30" s="235">
        <f t="shared" si="6"/>
        <v>6.1333333333337237E-2</v>
      </c>
      <c r="T30" s="218">
        <f t="shared" si="11"/>
        <v>100.07364285714286</v>
      </c>
      <c r="U30" s="230">
        <f t="shared" si="7"/>
        <v>6.742857142839398E-3</v>
      </c>
      <c r="V30" s="226" t="str">
        <f t="shared" si="1"/>
        <v>---</v>
      </c>
      <c r="W30" s="1230">
        <v>0</v>
      </c>
      <c r="X30" s="227"/>
      <c r="Y30" s="246"/>
    </row>
    <row r="31" spans="1:25" ht="14.25" customHeight="1">
      <c r="A31" s="1226">
        <v>42064</v>
      </c>
      <c r="B31" s="1227">
        <v>98.969908133040278</v>
      </c>
      <c r="C31" s="233">
        <f t="shared" si="2"/>
        <v>-1.3621404849956775E-2</v>
      </c>
      <c r="D31" s="218">
        <f t="shared" si="12"/>
        <v>-1.72</v>
      </c>
      <c r="E31" s="234">
        <f t="shared" si="8"/>
        <v>99.005911317498416</v>
      </c>
      <c r="F31" s="235">
        <f t="shared" si="3"/>
        <v>-7.5159506905947637E-2</v>
      </c>
      <c r="G31" s="236">
        <f t="shared" si="10"/>
        <v>99.233415955739574</v>
      </c>
      <c r="H31" s="237">
        <f t="shared" si="4"/>
        <v>-7.9676465100448013E-2</v>
      </c>
      <c r="I31" s="735" t="s">
        <v>341</v>
      </c>
      <c r="J31" s="1346" t="str">
        <f t="shared" si="0"/>
        <v>---</v>
      </c>
      <c r="K31" s="1228">
        <v>0</v>
      </c>
      <c r="L31" s="227"/>
      <c r="M31" s="197"/>
      <c r="N31" s="1226">
        <v>42064</v>
      </c>
      <c r="O31" s="254">
        <v>100.28870000000001</v>
      </c>
      <c r="P31" s="255">
        <f t="shared" si="5"/>
        <v>8.0400000000011573E-2</v>
      </c>
      <c r="Q31" s="235">
        <f t="shared" si="13"/>
        <v>-0.7</v>
      </c>
      <c r="R31" s="234">
        <f t="shared" si="9"/>
        <v>100.20836666666666</v>
      </c>
      <c r="S31" s="235">
        <f t="shared" si="6"/>
        <v>7.4499999999986244E-2</v>
      </c>
      <c r="T31" s="218">
        <f t="shared" si="11"/>
        <v>100.1052</v>
      </c>
      <c r="U31" s="230">
        <f t="shared" si="7"/>
        <v>3.1557142857138842E-2</v>
      </c>
      <c r="V31" s="226" t="str">
        <f t="shared" si="1"/>
        <v>---</v>
      </c>
      <c r="W31" s="1230">
        <v>0</v>
      </c>
      <c r="X31" s="227"/>
      <c r="Y31" s="246"/>
    </row>
    <row r="32" spans="1:25" ht="14.25" customHeight="1">
      <c r="A32" s="1226">
        <v>42095</v>
      </c>
      <c r="B32" s="1227">
        <v>99.013190836120458</v>
      </c>
      <c r="C32" s="233">
        <f t="shared" si="2"/>
        <v>4.328270308018034E-2</v>
      </c>
      <c r="D32" s="218">
        <f t="shared" si="12"/>
        <v>-1.1599999999999999</v>
      </c>
      <c r="E32" s="247">
        <f t="shared" si="8"/>
        <v>98.988876169016976</v>
      </c>
      <c r="F32" s="248">
        <f t="shared" si="3"/>
        <v>-1.7035148481440388E-2</v>
      </c>
      <c r="G32" s="218">
        <f t="shared" si="10"/>
        <v>99.156001896732278</v>
      </c>
      <c r="H32" s="230">
        <f t="shared" si="4"/>
        <v>-7.7414059007296032E-2</v>
      </c>
      <c r="I32" s="720" t="s">
        <v>341</v>
      </c>
      <c r="J32" s="1342" t="str">
        <f t="shared" si="0"/>
        <v>---</v>
      </c>
      <c r="K32" s="1228">
        <v>0</v>
      </c>
      <c r="L32" s="227"/>
      <c r="M32" s="197"/>
      <c r="N32" s="1226">
        <v>42095</v>
      </c>
      <c r="O32" s="254">
        <v>100.37</v>
      </c>
      <c r="P32" s="255">
        <f t="shared" si="5"/>
        <v>8.1299999999998818E-2</v>
      </c>
      <c r="Q32" s="235">
        <f t="shared" si="13"/>
        <v>-0.37</v>
      </c>
      <c r="R32" s="234">
        <f t="shared" si="9"/>
        <v>100.289</v>
      </c>
      <c r="S32" s="235">
        <f t="shared" si="6"/>
        <v>8.0633333333338442E-2</v>
      </c>
      <c r="T32" s="218">
        <f t="shared" si="11"/>
        <v>100.15544285714286</v>
      </c>
      <c r="U32" s="230">
        <f t="shared" si="7"/>
        <v>5.0242857142862363E-2</v>
      </c>
      <c r="V32" s="226" t="str">
        <f t="shared" si="1"/>
        <v>---</v>
      </c>
      <c r="W32" s="1230">
        <v>0</v>
      </c>
      <c r="X32" s="227"/>
      <c r="Y32" s="246"/>
    </row>
    <row r="33" spans="1:25" ht="14.25" customHeight="1">
      <c r="A33" s="1226">
        <v>42125</v>
      </c>
      <c r="B33" s="1227">
        <v>99.1020714225522</v>
      </c>
      <c r="C33" s="229">
        <f t="shared" si="2"/>
        <v>8.8880586431741904E-2</v>
      </c>
      <c r="D33" s="218">
        <f t="shared" si="12"/>
        <v>-0.66</v>
      </c>
      <c r="E33" s="247">
        <f t="shared" si="8"/>
        <v>99.028390130570983</v>
      </c>
      <c r="F33" s="248">
        <f t="shared" si="3"/>
        <v>3.9513961554007437E-2</v>
      </c>
      <c r="G33" s="218">
        <f t="shared" si="10"/>
        <v>99.099193874456446</v>
      </c>
      <c r="H33" s="230">
        <f t="shared" si="4"/>
        <v>-5.6808022275831149E-2</v>
      </c>
      <c r="I33" s="720" t="s">
        <v>791</v>
      </c>
      <c r="J33" s="1342" t="str">
        <f t="shared" si="0"/>
        <v>---</v>
      </c>
      <c r="K33" s="1228">
        <v>0</v>
      </c>
      <c r="L33" s="227"/>
      <c r="M33" s="197"/>
      <c r="N33" s="1226">
        <v>42125</v>
      </c>
      <c r="O33" s="254">
        <v>100.4312</v>
      </c>
      <c r="P33" s="255">
        <f t="shared" si="5"/>
        <v>6.1199999999999477E-2</v>
      </c>
      <c r="Q33" s="235">
        <f t="shared" si="13"/>
        <v>-7.0000000000000007E-2</v>
      </c>
      <c r="R33" s="234">
        <f t="shared" si="9"/>
        <v>100.3633</v>
      </c>
      <c r="S33" s="235">
        <f t="shared" si="6"/>
        <v>7.4299999999993815E-2</v>
      </c>
      <c r="T33" s="218">
        <f t="shared" si="11"/>
        <v>100.21654285714285</v>
      </c>
      <c r="U33" s="230">
        <f t="shared" si="7"/>
        <v>6.1099999999996157E-2</v>
      </c>
      <c r="V33" s="226" t="str">
        <f t="shared" si="1"/>
        <v>---</v>
      </c>
      <c r="W33" s="1230">
        <v>0</v>
      </c>
      <c r="X33" s="227"/>
      <c r="Y33" s="246"/>
    </row>
    <row r="34" spans="1:25" ht="14.25" customHeight="1">
      <c r="A34" s="1226">
        <v>42156</v>
      </c>
      <c r="B34" s="1227">
        <v>99.150069047851105</v>
      </c>
      <c r="C34" s="229">
        <f t="shared" si="2"/>
        <v>4.7997625298904723E-2</v>
      </c>
      <c r="D34" s="218">
        <f t="shared" si="12"/>
        <v>-0.37</v>
      </c>
      <c r="E34" s="247">
        <f t="shared" si="8"/>
        <v>99.088443768841259</v>
      </c>
      <c r="F34" s="248">
        <f t="shared" si="3"/>
        <v>6.0053638270275655E-2</v>
      </c>
      <c r="G34" s="218">
        <f t="shared" si="10"/>
        <v>99.068350273253856</v>
      </c>
      <c r="H34" s="230">
        <f t="shared" si="4"/>
        <v>-3.0843601202590776E-2</v>
      </c>
      <c r="I34" s="720" t="s">
        <v>791</v>
      </c>
      <c r="J34" s="1342" t="str">
        <f t="shared" si="0"/>
        <v>---</v>
      </c>
      <c r="K34" s="1228">
        <v>0</v>
      </c>
      <c r="L34" s="227"/>
      <c r="M34" s="197"/>
      <c r="N34" s="1240">
        <v>42156</v>
      </c>
      <c r="O34" s="249">
        <v>100.4521</v>
      </c>
      <c r="P34" s="250">
        <f t="shared" si="5"/>
        <v>2.0899999999997476E-2</v>
      </c>
      <c r="Q34" s="252">
        <f t="shared" si="13"/>
        <v>0.15</v>
      </c>
      <c r="R34" s="251">
        <f t="shared" si="9"/>
        <v>100.41776666666665</v>
      </c>
      <c r="S34" s="252">
        <f t="shared" si="6"/>
        <v>5.4466666666655783E-2</v>
      </c>
      <c r="T34" s="253">
        <f t="shared" si="11"/>
        <v>100.27765714285715</v>
      </c>
      <c r="U34" s="219">
        <f t="shared" si="7"/>
        <v>6.1114285714296557E-2</v>
      </c>
      <c r="V34" s="245" t="str">
        <f t="shared" si="1"/>
        <v>山</v>
      </c>
      <c r="W34" s="1235">
        <v>1</v>
      </c>
      <c r="X34" s="227"/>
      <c r="Y34" s="246"/>
    </row>
    <row r="35" spans="1:25" ht="14.25" customHeight="1">
      <c r="A35" s="1226">
        <v>42186</v>
      </c>
      <c r="B35" s="1227">
        <v>99.1248715141611</v>
      </c>
      <c r="C35" s="229">
        <f t="shared" si="2"/>
        <v>-2.5197533690004548E-2</v>
      </c>
      <c r="D35" s="218">
        <f t="shared" si="12"/>
        <v>-0.32</v>
      </c>
      <c r="E35" s="247">
        <f t="shared" si="8"/>
        <v>99.125670661521482</v>
      </c>
      <c r="F35" s="248">
        <f t="shared" si="3"/>
        <v>3.72268926802235E-2</v>
      </c>
      <c r="G35" s="218">
        <f t="shared" si="10"/>
        <v>99.058276681882859</v>
      </c>
      <c r="H35" s="230">
        <f t="shared" si="4"/>
        <v>-1.0073591370996837E-2</v>
      </c>
      <c r="I35" s="720" t="s">
        <v>340</v>
      </c>
      <c r="J35" s="1342" t="str">
        <f t="shared" si="0"/>
        <v>---</v>
      </c>
      <c r="K35" s="1228">
        <v>0</v>
      </c>
      <c r="L35" s="227"/>
      <c r="M35" s="197"/>
      <c r="N35" s="1226">
        <v>42186</v>
      </c>
      <c r="O35" s="254">
        <v>100.4179</v>
      </c>
      <c r="P35" s="255">
        <f t="shared" si="5"/>
        <v>-3.4199999999998454E-2</v>
      </c>
      <c r="Q35" s="235">
        <f t="shared" si="13"/>
        <v>0.26</v>
      </c>
      <c r="R35" s="234">
        <f t="shared" si="9"/>
        <v>100.43373333333334</v>
      </c>
      <c r="S35" s="235">
        <f t="shared" si="6"/>
        <v>1.5966666666685114E-2</v>
      </c>
      <c r="T35" s="218">
        <f t="shared" si="11"/>
        <v>100.32804285714285</v>
      </c>
      <c r="U35" s="230">
        <f t="shared" si="7"/>
        <v>5.0385714285695826E-2</v>
      </c>
      <c r="V35" s="226" t="str">
        <f t="shared" si="1"/>
        <v>---</v>
      </c>
      <c r="W35" s="1230">
        <v>0</v>
      </c>
      <c r="X35" s="227"/>
      <c r="Y35" s="246"/>
    </row>
    <row r="36" spans="1:25" ht="14.25" customHeight="1">
      <c r="A36" s="1226">
        <v>42217</v>
      </c>
      <c r="B36" s="1227">
        <v>99.073110611626475</v>
      </c>
      <c r="C36" s="229">
        <f t="shared" si="2"/>
        <v>-5.176090253462462E-2</v>
      </c>
      <c r="D36" s="218">
        <f t="shared" si="12"/>
        <v>-0.46</v>
      </c>
      <c r="E36" s="247">
        <f t="shared" si="8"/>
        <v>99.11601705787956</v>
      </c>
      <c r="F36" s="248">
        <f t="shared" si="3"/>
        <v>-9.6536036419223592E-3</v>
      </c>
      <c r="G36" s="218">
        <f t="shared" si="10"/>
        <v>99.059535871891697</v>
      </c>
      <c r="H36" s="230">
        <f t="shared" si="4"/>
        <v>1.259190008838118E-3</v>
      </c>
      <c r="I36" s="720" t="s">
        <v>340</v>
      </c>
      <c r="J36" s="1342" t="str">
        <f t="shared" si="0"/>
        <v>---</v>
      </c>
      <c r="K36" s="1228">
        <v>0</v>
      </c>
      <c r="L36" s="227"/>
      <c r="M36" s="197"/>
      <c r="N36" s="1226">
        <v>42217</v>
      </c>
      <c r="O36" s="232">
        <v>100.3432</v>
      </c>
      <c r="P36" s="233">
        <f t="shared" si="5"/>
        <v>-7.4700000000007094E-2</v>
      </c>
      <c r="Q36" s="235">
        <f t="shared" si="13"/>
        <v>0.28000000000000003</v>
      </c>
      <c r="R36" s="234">
        <f t="shared" si="9"/>
        <v>100.40440000000001</v>
      </c>
      <c r="S36" s="235">
        <f t="shared" si="6"/>
        <v>-2.933333333332655E-2</v>
      </c>
      <c r="T36" s="218">
        <f t="shared" si="11"/>
        <v>100.35877142857144</v>
      </c>
      <c r="U36" s="230">
        <f t="shared" si="7"/>
        <v>3.0728571428596752E-2</v>
      </c>
      <c r="V36" s="226" t="str">
        <f t="shared" si="1"/>
        <v>---</v>
      </c>
      <c r="W36" s="1230">
        <v>0</v>
      </c>
      <c r="X36" s="227"/>
      <c r="Y36" s="246"/>
    </row>
    <row r="37" spans="1:25" ht="14.25" customHeight="1">
      <c r="A37" s="1226">
        <v>42248</v>
      </c>
      <c r="B37" s="1227">
        <v>98.981987422581071</v>
      </c>
      <c r="C37" s="229">
        <f t="shared" si="2"/>
        <v>-9.1123189045404729E-2</v>
      </c>
      <c r="D37" s="218">
        <f t="shared" si="12"/>
        <v>-0.57999999999999996</v>
      </c>
      <c r="E37" s="247">
        <f t="shared" si="8"/>
        <v>99.059989849456215</v>
      </c>
      <c r="F37" s="248">
        <f t="shared" si="3"/>
        <v>-5.6027208423344632E-2</v>
      </c>
      <c r="G37" s="218">
        <f t="shared" si="10"/>
        <v>99.05931556970468</v>
      </c>
      <c r="H37" s="230">
        <f t="shared" si="4"/>
        <v>-2.2030218701729609E-4</v>
      </c>
      <c r="I37" s="720" t="s">
        <v>793</v>
      </c>
      <c r="J37" s="1342" t="str">
        <f t="shared" si="0"/>
        <v>---</v>
      </c>
      <c r="K37" s="1228">
        <v>0</v>
      </c>
      <c r="L37" s="227"/>
      <c r="M37" s="197"/>
      <c r="N37" s="1226">
        <v>42248</v>
      </c>
      <c r="O37" s="232">
        <v>100.2351</v>
      </c>
      <c r="P37" s="233">
        <f t="shared" si="5"/>
        <v>-0.1080999999999932</v>
      </c>
      <c r="Q37" s="235">
        <f t="shared" si="13"/>
        <v>0.22</v>
      </c>
      <c r="R37" s="234">
        <f t="shared" si="9"/>
        <v>100.33206666666666</v>
      </c>
      <c r="S37" s="235">
        <f t="shared" si="6"/>
        <v>-7.2333333333347127E-2</v>
      </c>
      <c r="T37" s="218">
        <f t="shared" si="11"/>
        <v>100.36260000000001</v>
      </c>
      <c r="U37" s="230">
        <f t="shared" si="7"/>
        <v>3.8285714285706263E-3</v>
      </c>
      <c r="V37" s="226" t="str">
        <f t="shared" si="1"/>
        <v>---</v>
      </c>
      <c r="W37" s="1230">
        <v>0</v>
      </c>
      <c r="X37" s="227"/>
      <c r="Y37" s="246"/>
    </row>
    <row r="38" spans="1:25" ht="14.25" customHeight="1">
      <c r="A38" s="1226">
        <v>42278</v>
      </c>
      <c r="B38" s="1227">
        <v>98.923531922811364</v>
      </c>
      <c r="C38" s="229">
        <f t="shared" si="2"/>
        <v>-5.8455499769706876E-2</v>
      </c>
      <c r="D38" s="218">
        <f t="shared" si="12"/>
        <v>-0.57999999999999996</v>
      </c>
      <c r="E38" s="247">
        <f t="shared" si="8"/>
        <v>98.992876652339646</v>
      </c>
      <c r="F38" s="248">
        <f t="shared" si="3"/>
        <v>-6.7113197116569268E-2</v>
      </c>
      <c r="G38" s="218">
        <f t="shared" si="10"/>
        <v>99.05269039681481</v>
      </c>
      <c r="H38" s="230">
        <f t="shared" si="4"/>
        <v>-6.6251728898691908E-3</v>
      </c>
      <c r="I38" s="720" t="s">
        <v>793</v>
      </c>
      <c r="J38" s="1342" t="str">
        <f t="shared" si="0"/>
        <v>---</v>
      </c>
      <c r="K38" s="1228">
        <v>0</v>
      </c>
      <c r="L38" s="227"/>
      <c r="M38" s="197"/>
      <c r="N38" s="1226">
        <v>42278</v>
      </c>
      <c r="O38" s="232">
        <v>100.1117</v>
      </c>
      <c r="P38" s="233">
        <f t="shared" si="5"/>
        <v>-0.12340000000000373</v>
      </c>
      <c r="Q38" s="235">
        <f t="shared" si="13"/>
        <v>0.11</v>
      </c>
      <c r="R38" s="234">
        <f t="shared" si="9"/>
        <v>100.23</v>
      </c>
      <c r="S38" s="235">
        <f t="shared" si="6"/>
        <v>-0.10206666666665853</v>
      </c>
      <c r="T38" s="218">
        <f t="shared" si="11"/>
        <v>100.3373142857143</v>
      </c>
      <c r="U38" s="230">
        <f t="shared" si="7"/>
        <v>-2.5285714285715244E-2</v>
      </c>
      <c r="V38" s="226" t="str">
        <f t="shared" si="1"/>
        <v>---</v>
      </c>
      <c r="W38" s="1230">
        <v>0</v>
      </c>
      <c r="X38" s="227"/>
      <c r="Y38" s="246"/>
    </row>
    <row r="39" spans="1:25" ht="14.25" customHeight="1">
      <c r="A39" s="1226">
        <v>42309</v>
      </c>
      <c r="B39" s="1227">
        <v>98.91524921840363</v>
      </c>
      <c r="C39" s="229">
        <f t="shared" si="2"/>
        <v>-8.2827044077333767E-3</v>
      </c>
      <c r="D39" s="218">
        <f t="shared" si="12"/>
        <v>-0.45</v>
      </c>
      <c r="E39" s="247">
        <f t="shared" si="8"/>
        <v>98.940256187932007</v>
      </c>
      <c r="F39" s="248">
        <f t="shared" si="3"/>
        <v>-5.2620464407638678E-2</v>
      </c>
      <c r="G39" s="218">
        <f t="shared" si="10"/>
        <v>99.038698737141004</v>
      </c>
      <c r="H39" s="230">
        <f t="shared" si="4"/>
        <v>-1.3991659673806112E-2</v>
      </c>
      <c r="I39" s="720" t="s">
        <v>341</v>
      </c>
      <c r="J39" s="1342" t="str">
        <f t="shared" si="0"/>
        <v>谷</v>
      </c>
      <c r="K39" s="1228">
        <v>-1</v>
      </c>
      <c r="L39" s="227"/>
      <c r="M39" s="197"/>
      <c r="N39" s="1226">
        <v>42309</v>
      </c>
      <c r="O39" s="232">
        <v>99.987920000000003</v>
      </c>
      <c r="P39" s="233">
        <f t="shared" si="5"/>
        <v>-0.12377999999999645</v>
      </c>
      <c r="Q39" s="235">
        <f t="shared" si="13"/>
        <v>-0.04</v>
      </c>
      <c r="R39" s="234">
        <f t="shared" si="9"/>
        <v>100.11157333333334</v>
      </c>
      <c r="S39" s="235">
        <f t="shared" si="6"/>
        <v>-0.11842666666666446</v>
      </c>
      <c r="T39" s="218">
        <f t="shared" si="11"/>
        <v>100.28273142857144</v>
      </c>
      <c r="U39" s="230">
        <f t="shared" si="7"/>
        <v>-5.4582857142861485E-2</v>
      </c>
      <c r="V39" s="226" t="str">
        <f t="shared" si="1"/>
        <v>---</v>
      </c>
      <c r="W39" s="1230">
        <v>0</v>
      </c>
      <c r="X39" s="227"/>
      <c r="Y39" s="246"/>
    </row>
    <row r="40" spans="1:25" ht="14.25" customHeight="1">
      <c r="A40" s="1236">
        <v>42339</v>
      </c>
      <c r="B40" s="1237">
        <v>98.970515680834012</v>
      </c>
      <c r="C40" s="256">
        <f t="shared" si="2"/>
        <v>5.526646243038158E-2</v>
      </c>
      <c r="D40" s="262">
        <f t="shared" si="12"/>
        <v>-0.23</v>
      </c>
      <c r="E40" s="736">
        <f t="shared" ref="E40:E55" si="14">SUM(B38:B40)/3</f>
        <v>98.93643227401634</v>
      </c>
      <c r="F40" s="260">
        <f t="shared" si="3"/>
        <v>-3.8239139156672763E-3</v>
      </c>
      <c r="G40" s="262">
        <f t="shared" si="10"/>
        <v>99.019905059752674</v>
      </c>
      <c r="H40" s="258">
        <f t="shared" si="4"/>
        <v>-1.8793677388330821E-2</v>
      </c>
      <c r="I40" s="721" t="s">
        <v>341</v>
      </c>
      <c r="J40" s="1345" t="str">
        <f t="shared" si="0"/>
        <v>---</v>
      </c>
      <c r="K40" s="1233">
        <v>0</v>
      </c>
      <c r="L40" s="1234"/>
      <c r="M40" s="197"/>
      <c r="N40" s="1236">
        <v>42339</v>
      </c>
      <c r="O40" s="266">
        <v>99.876549999999995</v>
      </c>
      <c r="P40" s="267">
        <f t="shared" si="5"/>
        <v>-0.11137000000000796</v>
      </c>
      <c r="Q40" s="269">
        <f t="shared" si="13"/>
        <v>-0.19</v>
      </c>
      <c r="R40" s="268">
        <f t="shared" si="9"/>
        <v>99.99205666666667</v>
      </c>
      <c r="S40" s="269">
        <f t="shared" si="6"/>
        <v>-0.11951666666666938</v>
      </c>
      <c r="T40" s="262">
        <f t="shared" si="11"/>
        <v>100.20349571428571</v>
      </c>
      <c r="U40" s="258">
        <f t="shared" si="7"/>
        <v>-7.9235714285729841E-2</v>
      </c>
      <c r="V40" s="226" t="str">
        <f t="shared" si="1"/>
        <v>---</v>
      </c>
      <c r="W40" s="1230">
        <v>0</v>
      </c>
      <c r="X40" s="1234"/>
      <c r="Y40" s="246"/>
    </row>
    <row r="41" spans="1:25" ht="14.25" customHeight="1">
      <c r="A41" s="1226">
        <v>42370</v>
      </c>
      <c r="B41" s="1227">
        <v>99.049840130328136</v>
      </c>
      <c r="C41" s="229">
        <f t="shared" si="2"/>
        <v>7.9324449494123428E-2</v>
      </c>
      <c r="D41" s="218">
        <f t="shared" si="12"/>
        <v>-0.01</v>
      </c>
      <c r="E41" s="247">
        <f t="shared" si="14"/>
        <v>98.97853500985525</v>
      </c>
      <c r="F41" s="248">
        <f t="shared" si="3"/>
        <v>4.2102735838909666E-2</v>
      </c>
      <c r="G41" s="1339">
        <f t="shared" si="10"/>
        <v>99.005586642963678</v>
      </c>
      <c r="H41" s="218">
        <f t="shared" si="4"/>
        <v>-1.4318416788995592E-2</v>
      </c>
      <c r="I41" s="720" t="s">
        <v>341</v>
      </c>
      <c r="J41" s="1347" t="str">
        <f t="shared" si="0"/>
        <v>---</v>
      </c>
      <c r="K41" s="1228">
        <v>0</v>
      </c>
      <c r="L41" s="227"/>
      <c r="M41" s="197"/>
      <c r="N41" s="1270">
        <v>42370</v>
      </c>
      <c r="O41" s="270">
        <v>99.792599999999993</v>
      </c>
      <c r="P41" s="271">
        <f t="shared" si="5"/>
        <v>-8.3950000000001523E-2</v>
      </c>
      <c r="Q41" s="235">
        <f t="shared" si="13"/>
        <v>-0.34</v>
      </c>
      <c r="R41" s="223">
        <f t="shared" si="9"/>
        <v>99.885689999999997</v>
      </c>
      <c r="S41" s="265">
        <f t="shared" si="6"/>
        <v>-0.10636666666667338</v>
      </c>
      <c r="T41" s="218">
        <f t="shared" si="11"/>
        <v>100.10928142857142</v>
      </c>
      <c r="U41" s="230">
        <f t="shared" si="7"/>
        <v>-9.4214285714286916E-2</v>
      </c>
      <c r="V41" s="226" t="str">
        <f t="shared" si="1"/>
        <v>---</v>
      </c>
      <c r="W41" s="1230">
        <v>0</v>
      </c>
      <c r="X41" s="227"/>
      <c r="Y41" s="246"/>
    </row>
    <row r="42" spans="1:25" ht="14.25" customHeight="1">
      <c r="A42" s="1226">
        <v>42401</v>
      </c>
      <c r="B42" s="1227">
        <v>99.045373263543212</v>
      </c>
      <c r="C42" s="233">
        <f t="shared" si="2"/>
        <v>-4.4668667849236954E-3</v>
      </c>
      <c r="D42" s="236">
        <f t="shared" si="12"/>
        <v>0.06</v>
      </c>
      <c r="E42" s="234">
        <f t="shared" si="14"/>
        <v>99.021909691568453</v>
      </c>
      <c r="F42" s="235">
        <f t="shared" si="3"/>
        <v>4.3374681713203245E-2</v>
      </c>
      <c r="G42" s="324">
        <f t="shared" si="10"/>
        <v>98.994229750018263</v>
      </c>
      <c r="H42" s="236">
        <f t="shared" si="4"/>
        <v>-1.1356892945414643E-2</v>
      </c>
      <c r="I42" s="735" t="s">
        <v>341</v>
      </c>
      <c r="J42" s="1348" t="str">
        <f t="shared" si="0"/>
        <v>---</v>
      </c>
      <c r="K42" s="1228">
        <v>0</v>
      </c>
      <c r="L42" s="227"/>
      <c r="M42" s="197"/>
      <c r="N42" s="1226">
        <v>42401</v>
      </c>
      <c r="O42" s="232">
        <v>99.731200000000001</v>
      </c>
      <c r="P42" s="233">
        <f t="shared" si="5"/>
        <v>-6.1399999999991905E-2</v>
      </c>
      <c r="Q42" s="235">
        <f t="shared" si="13"/>
        <v>-0.48</v>
      </c>
      <c r="R42" s="234">
        <f t="shared" si="9"/>
        <v>99.800116666666668</v>
      </c>
      <c r="S42" s="235">
        <f t="shared" si="6"/>
        <v>-8.557333333332906E-2</v>
      </c>
      <c r="T42" s="218">
        <f t="shared" si="11"/>
        <v>100.01118142857142</v>
      </c>
      <c r="U42" s="230">
        <f t="shared" si="7"/>
        <v>-9.8100000000002296E-2</v>
      </c>
      <c r="V42" s="226" t="str">
        <f t="shared" si="1"/>
        <v>---</v>
      </c>
      <c r="W42" s="1239">
        <v>0</v>
      </c>
      <c r="X42" s="227"/>
      <c r="Y42" s="246"/>
    </row>
    <row r="43" spans="1:25" ht="14.25" customHeight="1">
      <c r="A43" s="1226">
        <v>42430</v>
      </c>
      <c r="B43" s="1227">
        <v>99.062625508951484</v>
      </c>
      <c r="C43" s="229">
        <f t="shared" si="2"/>
        <v>1.7252245408272415E-2</v>
      </c>
      <c r="D43" s="218">
        <f t="shared" si="12"/>
        <v>0.09</v>
      </c>
      <c r="E43" s="247">
        <f t="shared" si="14"/>
        <v>99.052612967607615</v>
      </c>
      <c r="F43" s="248">
        <f t="shared" si="3"/>
        <v>3.070327603916212E-2</v>
      </c>
      <c r="G43" s="1339">
        <f t="shared" si="10"/>
        <v>98.99273187820755</v>
      </c>
      <c r="H43" s="218">
        <f t="shared" si="4"/>
        <v>-1.4978718107130362E-3</v>
      </c>
      <c r="I43" s="720" t="s">
        <v>791</v>
      </c>
      <c r="J43" s="1345" t="str">
        <f t="shared" si="0"/>
        <v>---</v>
      </c>
      <c r="K43" s="1228">
        <v>0</v>
      </c>
      <c r="L43" s="227"/>
      <c r="M43" s="197"/>
      <c r="N43" s="1226">
        <v>42430</v>
      </c>
      <c r="O43" s="232">
        <v>99.682180000000002</v>
      </c>
      <c r="P43" s="233">
        <f t="shared" si="5"/>
        <v>-4.9019999999998731E-2</v>
      </c>
      <c r="Q43" s="235">
        <f t="shared" si="13"/>
        <v>-0.6</v>
      </c>
      <c r="R43" s="234">
        <f t="shared" si="9"/>
        <v>99.735326666666666</v>
      </c>
      <c r="S43" s="235">
        <f t="shared" si="6"/>
        <v>-6.4790000000002124E-2</v>
      </c>
      <c r="T43" s="218">
        <f t="shared" si="11"/>
        <v>99.916749999999993</v>
      </c>
      <c r="U43" s="230">
        <f t="shared" si="7"/>
        <v>-9.4431428571425613E-2</v>
      </c>
      <c r="V43" s="226" t="str">
        <f t="shared" si="1"/>
        <v>---</v>
      </c>
      <c r="W43" s="1239">
        <v>0</v>
      </c>
      <c r="X43" s="227"/>
      <c r="Y43" s="246"/>
    </row>
    <row r="44" spans="1:25" ht="14.25" customHeight="1">
      <c r="A44" s="1240">
        <v>42461</v>
      </c>
      <c r="B44" s="1241">
        <v>99.102643191387969</v>
      </c>
      <c r="C44" s="275">
        <f t="shared" si="2"/>
        <v>4.0017682436484847E-2</v>
      </c>
      <c r="D44" s="253">
        <f t="shared" si="12"/>
        <v>0.09</v>
      </c>
      <c r="E44" s="251">
        <f t="shared" si="14"/>
        <v>99.070213987960884</v>
      </c>
      <c r="F44" s="252">
        <f t="shared" si="3"/>
        <v>1.7601020353268382E-2</v>
      </c>
      <c r="G44" s="1349">
        <f t="shared" ref="G44" si="15">SUM(B38:B44)/7</f>
        <v>99.009968416608544</v>
      </c>
      <c r="H44" s="253">
        <f t="shared" si="4"/>
        <v>1.7236538400993595E-2</v>
      </c>
      <c r="I44" s="729" t="s">
        <v>791</v>
      </c>
      <c r="J44" s="1344" t="str">
        <f t="shared" si="0"/>
        <v>---</v>
      </c>
      <c r="K44" s="1228">
        <v>0</v>
      </c>
      <c r="L44" s="227"/>
      <c r="M44" s="197"/>
      <c r="N44" s="1226">
        <v>42461</v>
      </c>
      <c r="O44" s="232">
        <v>99.647440000000003</v>
      </c>
      <c r="P44" s="233">
        <f t="shared" si="5"/>
        <v>-3.4739999999999327E-2</v>
      </c>
      <c r="Q44" s="235">
        <f t="shared" si="13"/>
        <v>-0.72</v>
      </c>
      <c r="R44" s="234">
        <f t="shared" si="9"/>
        <v>99.686940000000007</v>
      </c>
      <c r="S44" s="235">
        <f t="shared" si="6"/>
        <v>-4.8386666666658584E-2</v>
      </c>
      <c r="T44" s="218">
        <f t="shared" si="11"/>
        <v>99.832798571428569</v>
      </c>
      <c r="U44" s="230">
        <f t="shared" si="7"/>
        <v>-8.3951428571424458E-2</v>
      </c>
      <c r="V44" s="226" t="str">
        <f t="shared" si="1"/>
        <v>---</v>
      </c>
      <c r="W44" s="1239">
        <v>0</v>
      </c>
      <c r="X44" s="227"/>
      <c r="Y44" s="246"/>
    </row>
    <row r="45" spans="1:25" ht="14.25" customHeight="1">
      <c r="A45" s="1226">
        <v>42491</v>
      </c>
      <c r="B45" s="1227">
        <v>99.195578042626934</v>
      </c>
      <c r="C45" s="229">
        <f t="shared" si="2"/>
        <v>9.2934851238965166E-2</v>
      </c>
      <c r="D45" s="218">
        <f t="shared" si="12"/>
        <v>0.09</v>
      </c>
      <c r="E45" s="247">
        <f t="shared" si="14"/>
        <v>99.120282247655453</v>
      </c>
      <c r="F45" s="248">
        <f t="shared" si="3"/>
        <v>5.0068259694569406E-2</v>
      </c>
      <c r="G45" s="1339">
        <f t="shared" ref="G45:G73" si="16">SUM(B39:B45)/7</f>
        <v>99.04883214801076</v>
      </c>
      <c r="H45" s="218">
        <f t="shared" si="4"/>
        <v>3.8863731402216217E-2</v>
      </c>
      <c r="I45" s="738" t="s">
        <v>340</v>
      </c>
      <c r="J45" s="1345" t="str">
        <f t="shared" si="0"/>
        <v>---</v>
      </c>
      <c r="K45" s="1228">
        <v>0</v>
      </c>
      <c r="L45" s="227"/>
      <c r="M45" s="197"/>
      <c r="N45" s="1240">
        <v>42491</v>
      </c>
      <c r="O45" s="277">
        <v>99.624740000000003</v>
      </c>
      <c r="P45" s="275">
        <f t="shared" si="5"/>
        <v>-2.2700000000000387E-2</v>
      </c>
      <c r="Q45" s="252">
        <f t="shared" si="13"/>
        <v>-0.8</v>
      </c>
      <c r="R45" s="251">
        <f t="shared" si="9"/>
        <v>99.651453333333336</v>
      </c>
      <c r="S45" s="252">
        <f t="shared" si="6"/>
        <v>-3.5486666666670885E-2</v>
      </c>
      <c r="T45" s="253">
        <f t="shared" si="11"/>
        <v>99.763232857142853</v>
      </c>
      <c r="U45" s="219">
        <f t="shared" si="7"/>
        <v>-6.9565714285715785E-2</v>
      </c>
      <c r="V45" s="245" t="str">
        <f t="shared" si="1"/>
        <v>谷</v>
      </c>
      <c r="W45" s="1242">
        <v>-1</v>
      </c>
      <c r="X45" s="227"/>
      <c r="Y45" s="246"/>
    </row>
    <row r="46" spans="1:25" ht="14.25" customHeight="1">
      <c r="A46" s="1226">
        <v>42522</v>
      </c>
      <c r="B46" s="1227">
        <v>99.369521658328125</v>
      </c>
      <c r="C46" s="229">
        <f t="shared" si="2"/>
        <v>0.17394361570119088</v>
      </c>
      <c r="D46" s="218">
        <f t="shared" si="12"/>
        <v>0.22</v>
      </c>
      <c r="E46" s="247">
        <f t="shared" si="14"/>
        <v>99.222580964114343</v>
      </c>
      <c r="F46" s="248">
        <f t="shared" si="3"/>
        <v>0.10229871645888977</v>
      </c>
      <c r="G46" s="1339">
        <f t="shared" si="16"/>
        <v>99.113728210857133</v>
      </c>
      <c r="H46" s="218">
        <f t="shared" si="4"/>
        <v>6.4896062846372615E-2</v>
      </c>
      <c r="I46" s="738" t="s">
        <v>792</v>
      </c>
      <c r="J46" s="1345" t="str">
        <f t="shared" si="0"/>
        <v>---</v>
      </c>
      <c r="K46" s="1228">
        <v>0</v>
      </c>
      <c r="L46" s="227"/>
      <c r="M46" s="197"/>
      <c r="N46" s="1226">
        <v>42522</v>
      </c>
      <c r="O46" s="232">
        <v>99.624080000000006</v>
      </c>
      <c r="P46" s="233">
        <f t="shared" si="5"/>
        <v>-6.5999999999633019E-4</v>
      </c>
      <c r="Q46" s="235">
        <f t="shared" si="13"/>
        <v>-0.82</v>
      </c>
      <c r="R46" s="234">
        <f t="shared" si="9"/>
        <v>99.632086666666666</v>
      </c>
      <c r="S46" s="235">
        <f t="shared" si="6"/>
        <v>-1.9366666666670085E-2</v>
      </c>
      <c r="T46" s="236">
        <f t="shared" si="11"/>
        <v>99.711255714285727</v>
      </c>
      <c r="U46" s="237">
        <f t="shared" si="7"/>
        <v>-5.1977142857126069E-2</v>
      </c>
      <c r="V46" s="226" t="str">
        <f t="shared" si="1"/>
        <v>---</v>
      </c>
      <c r="W46" s="1239">
        <v>0</v>
      </c>
      <c r="X46" s="227"/>
      <c r="Y46" s="246"/>
    </row>
    <row r="47" spans="1:25" ht="14.25" customHeight="1">
      <c r="A47" s="1226">
        <v>42552</v>
      </c>
      <c r="B47" s="1227">
        <v>99.640894683450384</v>
      </c>
      <c r="C47" s="229">
        <f t="shared" si="2"/>
        <v>0.27137302512225858</v>
      </c>
      <c r="D47" s="218">
        <f t="shared" si="12"/>
        <v>0.52</v>
      </c>
      <c r="E47" s="247">
        <f t="shared" si="14"/>
        <v>99.401998128135133</v>
      </c>
      <c r="F47" s="248">
        <f t="shared" si="3"/>
        <v>0.17941716402079066</v>
      </c>
      <c r="G47" s="1339">
        <f t="shared" si="16"/>
        <v>99.209496639802325</v>
      </c>
      <c r="H47" s="218">
        <f t="shared" si="4"/>
        <v>9.5768428945191886E-2</v>
      </c>
      <c r="I47" s="738" t="s">
        <v>792</v>
      </c>
      <c r="J47" s="1345" t="str">
        <f t="shared" si="0"/>
        <v>---</v>
      </c>
      <c r="K47" s="1228">
        <v>0</v>
      </c>
      <c r="L47" s="227"/>
      <c r="M47" s="197"/>
      <c r="N47" s="1226">
        <v>42552</v>
      </c>
      <c r="O47" s="232">
        <v>99.649879999999996</v>
      </c>
      <c r="P47" s="233">
        <f t="shared" si="5"/>
        <v>2.5799999999989609E-2</v>
      </c>
      <c r="Q47" s="235">
        <f t="shared" si="13"/>
        <v>-0.76</v>
      </c>
      <c r="R47" s="234">
        <f t="shared" si="9"/>
        <v>99.632900000000006</v>
      </c>
      <c r="S47" s="235">
        <f t="shared" si="6"/>
        <v>8.13333333340438E-4</v>
      </c>
      <c r="T47" s="218">
        <f t="shared" si="11"/>
        <v>99.678874285714301</v>
      </c>
      <c r="U47" s="230">
        <f t="shared" si="7"/>
        <v>-3.2381428571426341E-2</v>
      </c>
      <c r="V47" s="226" t="str">
        <f t="shared" si="1"/>
        <v>---</v>
      </c>
      <c r="W47" s="1239">
        <v>0</v>
      </c>
      <c r="X47" s="227"/>
      <c r="Y47" s="246"/>
    </row>
    <row r="48" spans="1:25" ht="14.25" customHeight="1">
      <c r="A48" s="1226">
        <v>42583</v>
      </c>
      <c r="B48" s="1227">
        <v>99.947912586737274</v>
      </c>
      <c r="C48" s="229">
        <f t="shared" si="2"/>
        <v>0.30701790328689071</v>
      </c>
      <c r="D48" s="218">
        <f t="shared" si="12"/>
        <v>0.88</v>
      </c>
      <c r="E48" s="247">
        <f t="shared" si="14"/>
        <v>99.652776309505271</v>
      </c>
      <c r="F48" s="248">
        <f t="shared" si="3"/>
        <v>0.25077818137013708</v>
      </c>
      <c r="G48" s="1339">
        <f t="shared" si="16"/>
        <v>99.337792705003622</v>
      </c>
      <c r="H48" s="218">
        <f t="shared" si="4"/>
        <v>0.12829606520129744</v>
      </c>
      <c r="I48" s="738" t="s">
        <v>792</v>
      </c>
      <c r="J48" s="1345" t="str">
        <f t="shared" si="0"/>
        <v>---</v>
      </c>
      <c r="K48" s="1228">
        <v>0</v>
      </c>
      <c r="L48" s="227"/>
      <c r="M48" s="197"/>
      <c r="N48" s="1226">
        <v>42583</v>
      </c>
      <c r="O48" s="232">
        <v>99.698179999999994</v>
      </c>
      <c r="P48" s="233">
        <f t="shared" si="5"/>
        <v>4.8299999999997567E-2</v>
      </c>
      <c r="Q48" s="235">
        <f t="shared" si="13"/>
        <v>-0.64</v>
      </c>
      <c r="R48" s="234">
        <f t="shared" si="9"/>
        <v>99.657379999999989</v>
      </c>
      <c r="S48" s="235">
        <f t="shared" si="6"/>
        <v>2.4479999999982738E-2</v>
      </c>
      <c r="T48" s="218">
        <f t="shared" si="11"/>
        <v>99.665385714285705</v>
      </c>
      <c r="U48" s="230">
        <f t="shared" si="7"/>
        <v>-1.3488571428595719E-2</v>
      </c>
      <c r="V48" s="226" t="str">
        <f t="shared" si="1"/>
        <v>---</v>
      </c>
      <c r="W48" s="1239">
        <v>0</v>
      </c>
      <c r="X48" s="227"/>
      <c r="Y48" s="246"/>
    </row>
    <row r="49" spans="1:25" ht="14.25" customHeight="1">
      <c r="A49" s="1226">
        <v>42614</v>
      </c>
      <c r="B49" s="1227">
        <v>100.28199991753115</v>
      </c>
      <c r="C49" s="229">
        <f t="shared" si="2"/>
        <v>0.33408733079387787</v>
      </c>
      <c r="D49" s="218">
        <f t="shared" si="12"/>
        <v>1.31</v>
      </c>
      <c r="E49" s="247">
        <f t="shared" si="14"/>
        <v>99.956935729239603</v>
      </c>
      <c r="F49" s="248">
        <f t="shared" si="3"/>
        <v>0.30415941973433291</v>
      </c>
      <c r="G49" s="1339">
        <f t="shared" si="16"/>
        <v>99.514453655573334</v>
      </c>
      <c r="H49" s="218">
        <f t="shared" si="4"/>
        <v>0.17666095056971187</v>
      </c>
      <c r="I49" s="738" t="s">
        <v>792</v>
      </c>
      <c r="J49" s="1345" t="str">
        <f t="shared" si="0"/>
        <v>---</v>
      </c>
      <c r="K49" s="1228">
        <v>0</v>
      </c>
      <c r="L49" s="227"/>
      <c r="M49" s="197"/>
      <c r="N49" s="1226">
        <v>42614</v>
      </c>
      <c r="O49" s="232">
        <v>99.775509999999997</v>
      </c>
      <c r="P49" s="233">
        <f t="shared" si="5"/>
        <v>7.7330000000003452E-2</v>
      </c>
      <c r="Q49" s="235">
        <f t="shared" si="13"/>
        <v>-0.46</v>
      </c>
      <c r="R49" s="234">
        <f t="shared" si="9"/>
        <v>99.707856666666657</v>
      </c>
      <c r="S49" s="235">
        <f t="shared" si="6"/>
        <v>5.047666666666828E-2</v>
      </c>
      <c r="T49" s="218">
        <f t="shared" si="11"/>
        <v>99.67171571428571</v>
      </c>
      <c r="U49" s="230">
        <f t="shared" si="7"/>
        <v>6.3300000000054979E-3</v>
      </c>
      <c r="V49" s="226" t="str">
        <f t="shared" si="1"/>
        <v>---</v>
      </c>
      <c r="W49" s="1239">
        <v>0</v>
      </c>
      <c r="X49" s="227"/>
      <c r="Y49" s="246"/>
    </row>
    <row r="50" spans="1:25" ht="14.25" customHeight="1">
      <c r="A50" s="1226">
        <v>42644</v>
      </c>
      <c r="B50" s="1227">
        <v>100.60451786400201</v>
      </c>
      <c r="C50" s="229">
        <f t="shared" si="2"/>
        <v>0.32251794647085319</v>
      </c>
      <c r="D50" s="218">
        <f t="shared" si="12"/>
        <v>1.7</v>
      </c>
      <c r="E50" s="247">
        <f t="shared" si="14"/>
        <v>100.27814345609015</v>
      </c>
      <c r="F50" s="248">
        <f t="shared" si="3"/>
        <v>0.32120772685054533</v>
      </c>
      <c r="G50" s="1339">
        <f t="shared" si="16"/>
        <v>99.734723992009123</v>
      </c>
      <c r="H50" s="218">
        <f t="shared" si="4"/>
        <v>0.22027033643578875</v>
      </c>
      <c r="I50" s="738" t="s">
        <v>792</v>
      </c>
      <c r="J50" s="1345" t="str">
        <f t="shared" si="0"/>
        <v>---</v>
      </c>
      <c r="K50" s="1228">
        <v>0</v>
      </c>
      <c r="L50" s="278" t="s">
        <v>794</v>
      </c>
      <c r="M50" s="207"/>
      <c r="N50" s="1226">
        <v>42644</v>
      </c>
      <c r="O50" s="232">
        <v>99.880260000000007</v>
      </c>
      <c r="P50" s="233">
        <f t="shared" si="5"/>
        <v>0.10475000000000989</v>
      </c>
      <c r="Q50" s="235">
        <f t="shared" si="13"/>
        <v>-0.23</v>
      </c>
      <c r="R50" s="234">
        <f t="shared" si="9"/>
        <v>99.784649999999999</v>
      </c>
      <c r="S50" s="235">
        <f t="shared" si="6"/>
        <v>7.6793333333341707E-2</v>
      </c>
      <c r="T50" s="218">
        <f t="shared" si="11"/>
        <v>99.700012857142852</v>
      </c>
      <c r="U50" s="230">
        <f t="shared" si="7"/>
        <v>2.8297142857141466E-2</v>
      </c>
      <c r="V50" s="226" t="str">
        <f t="shared" si="1"/>
        <v>---</v>
      </c>
      <c r="W50" s="1239">
        <v>0</v>
      </c>
      <c r="X50" s="278" t="s">
        <v>794</v>
      </c>
      <c r="Y50" s="246"/>
    </row>
    <row r="51" spans="1:25" ht="14.25" customHeight="1">
      <c r="A51" s="1226">
        <v>42675</v>
      </c>
      <c r="B51" s="1227">
        <v>100.95564263735561</v>
      </c>
      <c r="C51" s="229">
        <f t="shared" si="2"/>
        <v>0.35112477335360381</v>
      </c>
      <c r="D51" s="218">
        <f t="shared" si="12"/>
        <v>2.06</v>
      </c>
      <c r="E51" s="247">
        <f t="shared" si="14"/>
        <v>100.61405347296291</v>
      </c>
      <c r="F51" s="248">
        <f t="shared" si="3"/>
        <v>0.33591001687275934</v>
      </c>
      <c r="G51" s="1339">
        <f t="shared" si="16"/>
        <v>99.99943819857593</v>
      </c>
      <c r="H51" s="218">
        <f t="shared" si="4"/>
        <v>0.26471420656680777</v>
      </c>
      <c r="I51" s="738" t="s">
        <v>792</v>
      </c>
      <c r="J51" s="1345" t="str">
        <f t="shared" si="0"/>
        <v>---</v>
      </c>
      <c r="K51" s="1228">
        <v>0</v>
      </c>
      <c r="L51" s="278" t="s">
        <v>795</v>
      </c>
      <c r="M51" s="207"/>
      <c r="N51" s="1226">
        <v>42675</v>
      </c>
      <c r="O51" s="232">
        <v>99.993560000000002</v>
      </c>
      <c r="P51" s="233">
        <f t="shared" si="5"/>
        <v>0.11329999999999529</v>
      </c>
      <c r="Q51" s="235">
        <f t="shared" si="13"/>
        <v>0.01</v>
      </c>
      <c r="R51" s="234">
        <f t="shared" si="9"/>
        <v>99.883110000000002</v>
      </c>
      <c r="S51" s="235">
        <f t="shared" si="6"/>
        <v>9.8460000000002879E-2</v>
      </c>
      <c r="T51" s="218">
        <f t="shared" si="11"/>
        <v>99.749458571428576</v>
      </c>
      <c r="U51" s="230">
        <f t="shared" si="7"/>
        <v>4.9445714285724307E-2</v>
      </c>
      <c r="V51" s="226" t="str">
        <f t="shared" si="1"/>
        <v>---</v>
      </c>
      <c r="W51" s="1239">
        <v>0</v>
      </c>
      <c r="X51" s="278" t="s">
        <v>795</v>
      </c>
      <c r="Y51" s="246"/>
    </row>
    <row r="52" spans="1:25" ht="14.25" customHeight="1">
      <c r="A52" s="1226">
        <v>42705</v>
      </c>
      <c r="B52" s="1227">
        <v>101.28765587104272</v>
      </c>
      <c r="C52" s="229">
        <f t="shared" si="2"/>
        <v>0.33201323368710689</v>
      </c>
      <c r="D52" s="218">
        <f t="shared" si="12"/>
        <v>2.34</v>
      </c>
      <c r="E52" s="247">
        <f t="shared" si="14"/>
        <v>100.94927212413343</v>
      </c>
      <c r="F52" s="248">
        <f t="shared" si="3"/>
        <v>0.3352186511705213</v>
      </c>
      <c r="G52" s="1339">
        <f t="shared" si="16"/>
        <v>100.29830645977817</v>
      </c>
      <c r="H52" s="218">
        <f t="shared" si="4"/>
        <v>0.29886826120224441</v>
      </c>
      <c r="I52" s="738" t="s">
        <v>792</v>
      </c>
      <c r="J52" s="1345" t="str">
        <f t="shared" si="0"/>
        <v>---</v>
      </c>
      <c r="K52" s="1233">
        <v>0</v>
      </c>
      <c r="L52" s="308" t="s">
        <v>796</v>
      </c>
      <c r="M52" s="207"/>
      <c r="N52" s="1236">
        <v>42705</v>
      </c>
      <c r="O52" s="266">
        <v>100.1067</v>
      </c>
      <c r="P52" s="233">
        <f t="shared" si="5"/>
        <v>0.11314000000000135</v>
      </c>
      <c r="Q52" s="269">
        <f t="shared" si="13"/>
        <v>0.23</v>
      </c>
      <c r="R52" s="234">
        <f t="shared" si="9"/>
        <v>99.993506666666676</v>
      </c>
      <c r="S52" s="235">
        <f t="shared" si="6"/>
        <v>0.11039666666667358</v>
      </c>
      <c r="T52" s="218">
        <f t="shared" si="11"/>
        <v>99.818310000000011</v>
      </c>
      <c r="U52" s="230">
        <f t="shared" si="7"/>
        <v>6.8851428571434781E-2</v>
      </c>
      <c r="V52" s="279" t="s">
        <v>342</v>
      </c>
      <c r="W52" s="739">
        <v>0</v>
      </c>
      <c r="X52" s="278" t="s">
        <v>796</v>
      </c>
      <c r="Y52" s="246"/>
    </row>
    <row r="53" spans="1:25" ht="14.25" customHeight="1">
      <c r="A53" s="1243">
        <v>42736</v>
      </c>
      <c r="B53" s="740">
        <v>101.5387679695972</v>
      </c>
      <c r="C53" s="280">
        <f t="shared" si="2"/>
        <v>0.25111209855448635</v>
      </c>
      <c r="D53" s="283">
        <f t="shared" si="12"/>
        <v>2.5099999999999998</v>
      </c>
      <c r="E53" s="284">
        <f t="shared" si="14"/>
        <v>101.2606888259985</v>
      </c>
      <c r="F53" s="281">
        <f t="shared" si="3"/>
        <v>0.31141670186507042</v>
      </c>
      <c r="G53" s="282">
        <f t="shared" si="16"/>
        <v>100.60819878995947</v>
      </c>
      <c r="H53" s="283">
        <f t="shared" si="4"/>
        <v>0.3098923301812988</v>
      </c>
      <c r="I53" s="741" t="s">
        <v>792</v>
      </c>
      <c r="J53" s="1350" t="str">
        <f t="shared" si="0"/>
        <v>---</v>
      </c>
      <c r="K53" s="1228">
        <v>0</v>
      </c>
      <c r="L53" s="278" t="s">
        <v>797</v>
      </c>
      <c r="M53" s="207"/>
      <c r="N53" s="1270">
        <v>42736</v>
      </c>
      <c r="O53" s="263">
        <v>100.205</v>
      </c>
      <c r="P53" s="285">
        <f t="shared" si="5"/>
        <v>9.8299999999994725E-2</v>
      </c>
      <c r="Q53" s="235">
        <f t="shared" si="13"/>
        <v>0.41</v>
      </c>
      <c r="R53" s="223">
        <f t="shared" si="9"/>
        <v>100.10175333333332</v>
      </c>
      <c r="S53" s="265">
        <f t="shared" si="6"/>
        <v>0.10824666666664484</v>
      </c>
      <c r="T53" s="225">
        <f t="shared" si="11"/>
        <v>99.901298571428583</v>
      </c>
      <c r="U53" s="286">
        <f t="shared" si="7"/>
        <v>8.29885714285723E-2</v>
      </c>
      <c r="V53" s="287" t="s">
        <v>342</v>
      </c>
      <c r="W53" s="742">
        <v>0</v>
      </c>
      <c r="X53" s="289" t="s">
        <v>797</v>
      </c>
      <c r="Y53" s="246"/>
    </row>
    <row r="54" spans="1:25" ht="14.25" customHeight="1">
      <c r="A54" s="1244">
        <v>42767</v>
      </c>
      <c r="B54" s="1227">
        <v>101.60428523181484</v>
      </c>
      <c r="C54" s="229">
        <f t="shared" si="2"/>
        <v>6.5517262217639427E-2</v>
      </c>
      <c r="D54" s="292">
        <f t="shared" si="12"/>
        <v>2.58</v>
      </c>
      <c r="E54" s="293">
        <f t="shared" si="14"/>
        <v>101.47690302415158</v>
      </c>
      <c r="F54" s="290">
        <f t="shared" si="3"/>
        <v>0.21621419815308229</v>
      </c>
      <c r="G54" s="291">
        <f t="shared" si="16"/>
        <v>100.88868315401155</v>
      </c>
      <c r="H54" s="292">
        <f t="shared" si="4"/>
        <v>0.28048436405207156</v>
      </c>
      <c r="I54" s="743" t="s">
        <v>792</v>
      </c>
      <c r="J54" s="1213" t="str">
        <f t="shared" si="0"/>
        <v>山</v>
      </c>
      <c r="K54" s="1228">
        <v>1</v>
      </c>
      <c r="L54" s="278" t="s">
        <v>798</v>
      </c>
      <c r="M54" s="207"/>
      <c r="N54" s="1226">
        <v>42767</v>
      </c>
      <c r="O54" s="254">
        <v>100.286</v>
      </c>
      <c r="P54" s="1245">
        <f t="shared" si="5"/>
        <v>8.100000000000307E-2</v>
      </c>
      <c r="Q54" s="235">
        <f t="shared" si="13"/>
        <v>0.56000000000000005</v>
      </c>
      <c r="R54" s="234">
        <f t="shared" si="9"/>
        <v>100.19923333333334</v>
      </c>
      <c r="S54" s="235">
        <f t="shared" si="6"/>
        <v>9.7480000000018663E-2</v>
      </c>
      <c r="T54" s="218">
        <f t="shared" si="11"/>
        <v>99.992172857142876</v>
      </c>
      <c r="U54" s="230">
        <f t="shared" si="7"/>
        <v>9.0874285714292569E-2</v>
      </c>
      <c r="V54" s="287" t="s">
        <v>342</v>
      </c>
      <c r="W54" s="742">
        <v>0</v>
      </c>
      <c r="X54" s="278" t="s">
        <v>798</v>
      </c>
      <c r="Y54" s="246"/>
    </row>
    <row r="55" spans="1:25" ht="14.25" customHeight="1">
      <c r="A55" s="1226">
        <v>42795</v>
      </c>
      <c r="B55" s="1227">
        <v>101.51780455926691</v>
      </c>
      <c r="C55" s="294">
        <f t="shared" si="2"/>
        <v>-8.6480672547935455E-2</v>
      </c>
      <c r="D55" s="292">
        <f t="shared" si="12"/>
        <v>2.48</v>
      </c>
      <c r="E55" s="293">
        <f t="shared" si="14"/>
        <v>101.55361925355965</v>
      </c>
      <c r="F55" s="290">
        <f t="shared" si="3"/>
        <v>7.6716229408063441E-2</v>
      </c>
      <c r="G55" s="291">
        <f t="shared" si="16"/>
        <v>101.11295343580149</v>
      </c>
      <c r="H55" s="292">
        <f t="shared" si="4"/>
        <v>0.22427028178994135</v>
      </c>
      <c r="I55" s="743" t="s">
        <v>793</v>
      </c>
      <c r="J55" s="1213" t="str">
        <f t="shared" si="0"/>
        <v>---</v>
      </c>
      <c r="K55" s="1228">
        <v>0</v>
      </c>
      <c r="L55" s="278" t="s">
        <v>799</v>
      </c>
      <c r="M55" s="207"/>
      <c r="N55" s="1226">
        <v>42795</v>
      </c>
      <c r="O55" s="254">
        <v>100.37520000000001</v>
      </c>
      <c r="P55" s="1245">
        <f t="shared" si="5"/>
        <v>8.9200000000005275E-2</v>
      </c>
      <c r="Q55" s="235">
        <f t="shared" si="13"/>
        <v>0.7</v>
      </c>
      <c r="R55" s="234">
        <f t="shared" si="9"/>
        <v>100.28873333333333</v>
      </c>
      <c r="S55" s="235">
        <f t="shared" si="6"/>
        <v>8.9499999999986812E-2</v>
      </c>
      <c r="T55" s="218">
        <f t="shared" si="11"/>
        <v>100.08888999999999</v>
      </c>
      <c r="U55" s="230">
        <f t="shared" si="7"/>
        <v>9.6717142857116301E-2</v>
      </c>
      <c r="V55" s="287" t="s">
        <v>342</v>
      </c>
      <c r="W55" s="742">
        <v>0</v>
      </c>
      <c r="X55" s="278" t="s">
        <v>799</v>
      </c>
      <c r="Y55" s="246"/>
    </row>
    <row r="56" spans="1:25" ht="14.25" customHeight="1">
      <c r="A56" s="1226">
        <v>42826</v>
      </c>
      <c r="B56" s="1227">
        <v>101.38183087618016</v>
      </c>
      <c r="C56" s="294">
        <f t="shared" si="2"/>
        <v>-0.13597368308674618</v>
      </c>
      <c r="D56" s="292">
        <f t="shared" si="12"/>
        <v>2.2999999999999998</v>
      </c>
      <c r="E56" s="293">
        <f t="shared" ref="E56:E73" si="17">SUM(B54:B56)/3</f>
        <v>101.5013068890873</v>
      </c>
      <c r="F56" s="290">
        <f t="shared" si="3"/>
        <v>-5.2312364472342665E-2</v>
      </c>
      <c r="G56" s="291">
        <f t="shared" si="16"/>
        <v>101.27007214417992</v>
      </c>
      <c r="H56" s="292">
        <f t="shared" si="4"/>
        <v>0.15711870837843378</v>
      </c>
      <c r="I56" s="743" t="s">
        <v>793</v>
      </c>
      <c r="J56" s="1348" t="str">
        <f t="shared" si="0"/>
        <v>---</v>
      </c>
      <c r="K56" s="1228">
        <v>0</v>
      </c>
      <c r="L56" s="278" t="s">
        <v>800</v>
      </c>
      <c r="M56" s="207"/>
      <c r="N56" s="1226">
        <v>42826</v>
      </c>
      <c r="O56" s="254">
        <v>100.45950000000001</v>
      </c>
      <c r="P56" s="1245">
        <f t="shared" si="5"/>
        <v>8.4299999999998931E-2</v>
      </c>
      <c r="Q56" s="235">
        <f t="shared" si="13"/>
        <v>0.81</v>
      </c>
      <c r="R56" s="234">
        <f t="shared" si="9"/>
        <v>100.37356666666666</v>
      </c>
      <c r="S56" s="235">
        <f t="shared" si="6"/>
        <v>8.4833333333335759E-2</v>
      </c>
      <c r="T56" s="218">
        <f t="shared" si="11"/>
        <v>100.18660285714286</v>
      </c>
      <c r="U56" s="230">
        <f t="shared" si="7"/>
        <v>9.7712857142866483E-2</v>
      </c>
      <c r="V56" s="287" t="s">
        <v>342</v>
      </c>
      <c r="W56" s="742">
        <v>0</v>
      </c>
      <c r="X56" s="278" t="s">
        <v>800</v>
      </c>
      <c r="Y56" s="246"/>
    </row>
    <row r="57" spans="1:25" ht="14.25" customHeight="1">
      <c r="A57" s="1226">
        <v>42856</v>
      </c>
      <c r="B57" s="1227">
        <v>101.20325214145927</v>
      </c>
      <c r="C57" s="294">
        <f t="shared" si="2"/>
        <v>-0.1785787347208867</v>
      </c>
      <c r="D57" s="292">
        <f t="shared" si="12"/>
        <v>2.02</v>
      </c>
      <c r="E57" s="293">
        <f t="shared" si="17"/>
        <v>101.36762919230212</v>
      </c>
      <c r="F57" s="290">
        <f t="shared" si="3"/>
        <v>-0.13367769678518471</v>
      </c>
      <c r="G57" s="291">
        <f t="shared" si="16"/>
        <v>101.3556056123881</v>
      </c>
      <c r="H57" s="292">
        <f t="shared" si="4"/>
        <v>8.5533468208183194E-2</v>
      </c>
      <c r="I57" s="744" t="s">
        <v>801</v>
      </c>
      <c r="J57" s="1348" t="str">
        <f t="shared" si="0"/>
        <v>---</v>
      </c>
      <c r="K57" s="1228">
        <v>0</v>
      </c>
      <c r="L57" s="278" t="s">
        <v>802</v>
      </c>
      <c r="M57" s="207"/>
      <c r="N57" s="1226">
        <v>42856</v>
      </c>
      <c r="O57" s="254">
        <v>100.5248</v>
      </c>
      <c r="P57" s="1245">
        <f t="shared" si="5"/>
        <v>6.5299999999993474E-2</v>
      </c>
      <c r="Q57" s="235">
        <f t="shared" si="13"/>
        <v>0.9</v>
      </c>
      <c r="R57" s="234">
        <f t="shared" si="9"/>
        <v>100.45316666666668</v>
      </c>
      <c r="S57" s="235">
        <f t="shared" si="6"/>
        <v>7.9600000000013438E-2</v>
      </c>
      <c r="T57" s="218">
        <f t="shared" si="11"/>
        <v>100.27868000000001</v>
      </c>
      <c r="U57" s="230">
        <f t="shared" si="7"/>
        <v>9.2077142857149852E-2</v>
      </c>
      <c r="V57" s="287" t="s">
        <v>342</v>
      </c>
      <c r="W57" s="742">
        <v>0</v>
      </c>
      <c r="X57" s="278" t="s">
        <v>802</v>
      </c>
      <c r="Y57" s="246"/>
    </row>
    <row r="58" spans="1:25" ht="14.25" customHeight="1">
      <c r="A58" s="1226">
        <v>42887</v>
      </c>
      <c r="B58" s="1227">
        <v>101.01205288198267</v>
      </c>
      <c r="C58" s="294">
        <f t="shared" si="2"/>
        <v>-0.19119925947660477</v>
      </c>
      <c r="D58" s="292">
        <f t="shared" si="12"/>
        <v>1.65</v>
      </c>
      <c r="E58" s="293">
        <f t="shared" si="17"/>
        <v>101.19904529987404</v>
      </c>
      <c r="F58" s="290">
        <f t="shared" si="3"/>
        <v>-0.16858389242807448</v>
      </c>
      <c r="G58" s="291">
        <f t="shared" si="16"/>
        <v>101.36366421876339</v>
      </c>
      <c r="H58" s="292">
        <f t="shared" si="4"/>
        <v>8.0586063752861037E-3</v>
      </c>
      <c r="I58" s="744" t="s">
        <v>801</v>
      </c>
      <c r="J58" s="1348" t="str">
        <f t="shared" si="0"/>
        <v>---</v>
      </c>
      <c r="K58" s="1228">
        <v>0</v>
      </c>
      <c r="L58" s="278" t="s">
        <v>803</v>
      </c>
      <c r="M58" s="207"/>
      <c r="N58" s="1226">
        <v>42887</v>
      </c>
      <c r="O58" s="254">
        <v>100.5697</v>
      </c>
      <c r="P58" s="1245">
        <f t="shared" si="5"/>
        <v>4.4899999999998386E-2</v>
      </c>
      <c r="Q58" s="235">
        <f t="shared" si="13"/>
        <v>0.95</v>
      </c>
      <c r="R58" s="234">
        <f t="shared" si="9"/>
        <v>100.51800000000001</v>
      </c>
      <c r="S58" s="235">
        <f t="shared" si="6"/>
        <v>6.4833333333339738E-2</v>
      </c>
      <c r="T58" s="236">
        <f t="shared" si="11"/>
        <v>100.36098571428572</v>
      </c>
      <c r="U58" s="237">
        <f t="shared" si="7"/>
        <v>8.2305714285709541E-2</v>
      </c>
      <c r="V58" s="287" t="s">
        <v>342</v>
      </c>
      <c r="W58" s="742">
        <v>0</v>
      </c>
      <c r="X58" s="278" t="s">
        <v>803</v>
      </c>
      <c r="Y58" s="246"/>
    </row>
    <row r="59" spans="1:25" ht="14.25" customHeight="1">
      <c r="A59" s="1226">
        <v>42917</v>
      </c>
      <c r="B59" s="1227">
        <v>100.87353896457148</v>
      </c>
      <c r="C59" s="294">
        <f t="shared" si="2"/>
        <v>-0.13851391741118846</v>
      </c>
      <c r="D59" s="292">
        <f t="shared" si="12"/>
        <v>1.24</v>
      </c>
      <c r="E59" s="293">
        <f t="shared" si="17"/>
        <v>101.02961466267114</v>
      </c>
      <c r="F59" s="290">
        <f t="shared" si="3"/>
        <v>-0.16943063720290752</v>
      </c>
      <c r="G59" s="291">
        <f t="shared" si="16"/>
        <v>101.30450466069608</v>
      </c>
      <c r="H59" s="292">
        <f t="shared" si="4"/>
        <v>-5.9159558067307216E-2</v>
      </c>
      <c r="I59" s="744" t="s">
        <v>801</v>
      </c>
      <c r="J59" s="1348" t="str">
        <f t="shared" si="0"/>
        <v>---</v>
      </c>
      <c r="K59" s="1228">
        <v>0</v>
      </c>
      <c r="L59" s="295" t="s">
        <v>804</v>
      </c>
      <c r="M59" s="197"/>
      <c r="N59" s="1226">
        <v>42917</v>
      </c>
      <c r="O59" s="254">
        <v>100.59180000000001</v>
      </c>
      <c r="P59" s="1245">
        <f t="shared" si="5"/>
        <v>2.210000000000889E-2</v>
      </c>
      <c r="Q59" s="235">
        <f t="shared" si="13"/>
        <v>0.95</v>
      </c>
      <c r="R59" s="234">
        <f t="shared" si="9"/>
        <v>100.56209999999999</v>
      </c>
      <c r="S59" s="235">
        <f t="shared" si="6"/>
        <v>4.4099999999971828E-2</v>
      </c>
      <c r="T59" s="236">
        <f t="shared" si="11"/>
        <v>100.43028571428572</v>
      </c>
      <c r="U59" s="237">
        <f t="shared" si="7"/>
        <v>6.9299999999998363E-2</v>
      </c>
      <c r="V59" s="287" t="s">
        <v>342</v>
      </c>
      <c r="W59" s="742">
        <v>0</v>
      </c>
      <c r="X59" s="295" t="s">
        <v>804</v>
      </c>
      <c r="Y59" s="197"/>
    </row>
    <row r="60" spans="1:25" ht="14.25" customHeight="1">
      <c r="A60" s="1226">
        <v>42948</v>
      </c>
      <c r="B60" s="1227">
        <v>100.81610008906711</v>
      </c>
      <c r="C60" s="294">
        <f t="shared" si="2"/>
        <v>-5.7438875504374209E-2</v>
      </c>
      <c r="D60" s="292">
        <f t="shared" si="12"/>
        <v>0.87</v>
      </c>
      <c r="E60" s="293">
        <f t="shared" si="17"/>
        <v>100.90056397854043</v>
      </c>
      <c r="F60" s="290">
        <f t="shared" si="3"/>
        <v>-0.12905068413070353</v>
      </c>
      <c r="G60" s="291">
        <f t="shared" si="16"/>
        <v>101.20126639204894</v>
      </c>
      <c r="H60" s="292">
        <f t="shared" si="4"/>
        <v>-0.10323826864714647</v>
      </c>
      <c r="I60" s="744" t="s">
        <v>801</v>
      </c>
      <c r="J60" s="1348" t="str">
        <f t="shared" si="0"/>
        <v>---</v>
      </c>
      <c r="K60" s="1228">
        <v>0</v>
      </c>
      <c r="L60" s="295" t="s">
        <v>805</v>
      </c>
      <c r="M60" s="1246"/>
      <c r="N60" s="1226">
        <v>42948</v>
      </c>
      <c r="O60" s="254">
        <v>100.5972</v>
      </c>
      <c r="P60" s="1245">
        <f t="shared" si="5"/>
        <v>5.3999999999945203E-3</v>
      </c>
      <c r="Q60" s="235">
        <f t="shared" si="13"/>
        <v>0.9</v>
      </c>
      <c r="R60" s="234">
        <f t="shared" si="9"/>
        <v>100.58623333333333</v>
      </c>
      <c r="S60" s="235">
        <f t="shared" si="6"/>
        <v>2.4133333333338669E-2</v>
      </c>
      <c r="T60" s="236">
        <f t="shared" si="11"/>
        <v>100.4863142857143</v>
      </c>
      <c r="U60" s="237">
        <f t="shared" si="7"/>
        <v>5.6028571428583973E-2</v>
      </c>
      <c r="V60" s="287" t="s">
        <v>342</v>
      </c>
      <c r="W60" s="742">
        <v>0</v>
      </c>
      <c r="X60" s="295" t="s">
        <v>805</v>
      </c>
      <c r="Y60" s="197"/>
    </row>
    <row r="61" spans="1:25" ht="14.25" customHeight="1">
      <c r="A61" s="1226">
        <v>42979</v>
      </c>
      <c r="B61" s="1227">
        <v>100.80574384838332</v>
      </c>
      <c r="C61" s="294">
        <f t="shared" si="2"/>
        <v>-1.0356240683790929E-2</v>
      </c>
      <c r="D61" s="292">
        <f t="shared" si="12"/>
        <v>0.52</v>
      </c>
      <c r="E61" s="293">
        <f t="shared" si="17"/>
        <v>100.83179430067396</v>
      </c>
      <c r="F61" s="290">
        <f t="shared" si="3"/>
        <v>-6.8769677866470147E-2</v>
      </c>
      <c r="G61" s="291">
        <f t="shared" si="16"/>
        <v>101.08718905155872</v>
      </c>
      <c r="H61" s="292">
        <f t="shared" si="4"/>
        <v>-0.11407734049021201</v>
      </c>
      <c r="I61" s="744" t="s">
        <v>791</v>
      </c>
      <c r="J61" s="1348" t="str">
        <f t="shared" si="0"/>
        <v>---</v>
      </c>
      <c r="K61" s="1228">
        <v>0</v>
      </c>
      <c r="L61" s="278" t="s">
        <v>806</v>
      </c>
      <c r="M61" s="197"/>
      <c r="N61" s="1226">
        <v>42979</v>
      </c>
      <c r="O61" s="254">
        <v>100.59829999999999</v>
      </c>
      <c r="P61" s="1245">
        <f t="shared" si="5"/>
        <v>1.0999999999938836E-3</v>
      </c>
      <c r="Q61" s="235">
        <f t="shared" si="13"/>
        <v>0.82</v>
      </c>
      <c r="R61" s="234">
        <f t="shared" si="9"/>
        <v>100.59576666666668</v>
      </c>
      <c r="S61" s="235">
        <f t="shared" si="6"/>
        <v>9.5333333333513792E-3</v>
      </c>
      <c r="T61" s="236">
        <f t="shared" si="11"/>
        <v>100.53092857142859</v>
      </c>
      <c r="U61" s="237">
        <f t="shared" si="7"/>
        <v>4.4614285714288826E-2</v>
      </c>
      <c r="V61" s="226" t="s">
        <v>342</v>
      </c>
      <c r="W61" s="330">
        <v>0</v>
      </c>
      <c r="X61" s="278" t="s">
        <v>806</v>
      </c>
      <c r="Y61" s="197"/>
    </row>
    <row r="62" spans="1:25" ht="14.25" customHeight="1">
      <c r="A62" s="1226">
        <v>43009</v>
      </c>
      <c r="B62" s="1227">
        <v>100.82469058650825</v>
      </c>
      <c r="C62" s="294">
        <f t="shared" si="2"/>
        <v>1.8946738124938634E-2</v>
      </c>
      <c r="D62" s="292">
        <f t="shared" si="12"/>
        <v>0.22</v>
      </c>
      <c r="E62" s="293">
        <f t="shared" si="17"/>
        <v>100.81551150798623</v>
      </c>
      <c r="F62" s="290">
        <f t="shared" si="3"/>
        <v>-1.6282792687732695E-2</v>
      </c>
      <c r="G62" s="316">
        <f t="shared" si="16"/>
        <v>100.98817276973604</v>
      </c>
      <c r="H62" s="291">
        <f t="shared" si="4"/>
        <v>-9.9016281822684959E-2</v>
      </c>
      <c r="I62" s="744" t="s">
        <v>791</v>
      </c>
      <c r="J62" s="1348" t="str">
        <f t="shared" si="0"/>
        <v>---</v>
      </c>
      <c r="K62" s="1228">
        <v>0</v>
      </c>
      <c r="L62" s="278" t="s">
        <v>794</v>
      </c>
      <c r="M62" s="197"/>
      <c r="N62" s="1226">
        <v>43009</v>
      </c>
      <c r="O62" s="254">
        <v>100.6032</v>
      </c>
      <c r="P62" s="1245">
        <f t="shared" si="5"/>
        <v>4.9000000000063437E-3</v>
      </c>
      <c r="Q62" s="235">
        <f t="shared" si="13"/>
        <v>0.72</v>
      </c>
      <c r="R62" s="234">
        <f t="shared" si="9"/>
        <v>100.59956666666666</v>
      </c>
      <c r="S62" s="235">
        <f t="shared" si="6"/>
        <v>3.7999999999840384E-3</v>
      </c>
      <c r="T62" s="236">
        <f t="shared" si="11"/>
        <v>100.5635</v>
      </c>
      <c r="U62" s="237">
        <f t="shared" si="7"/>
        <v>3.2571428571415595E-2</v>
      </c>
      <c r="V62" s="226" t="s">
        <v>342</v>
      </c>
      <c r="W62" s="330">
        <v>0</v>
      </c>
      <c r="X62" s="278" t="s">
        <v>794</v>
      </c>
      <c r="Y62" s="197"/>
    </row>
    <row r="63" spans="1:25" ht="14.25" customHeight="1">
      <c r="A63" s="1226">
        <v>43040</v>
      </c>
      <c r="B63" s="1227">
        <v>100.83059652434447</v>
      </c>
      <c r="C63" s="294">
        <f t="shared" si="2"/>
        <v>5.905937836217845E-3</v>
      </c>
      <c r="D63" s="292">
        <f t="shared" si="12"/>
        <v>-0.12</v>
      </c>
      <c r="E63" s="293">
        <f t="shared" si="17"/>
        <v>100.82034365307868</v>
      </c>
      <c r="F63" s="290">
        <f t="shared" si="3"/>
        <v>4.8321450924504461E-3</v>
      </c>
      <c r="G63" s="316">
        <f t="shared" si="16"/>
        <v>100.90942500518808</v>
      </c>
      <c r="H63" s="291">
        <f t="shared" si="4"/>
        <v>-7.8747764547955512E-2</v>
      </c>
      <c r="I63" s="743" t="s">
        <v>792</v>
      </c>
      <c r="J63" s="1348" t="str">
        <f t="shared" si="0"/>
        <v>---</v>
      </c>
      <c r="K63" s="1228">
        <v>0</v>
      </c>
      <c r="L63" s="278" t="s">
        <v>795</v>
      </c>
      <c r="M63" s="197"/>
      <c r="N63" s="1226">
        <v>43040</v>
      </c>
      <c r="O63" s="254">
        <v>100.6153</v>
      </c>
      <c r="P63" s="233">
        <f t="shared" si="5"/>
        <v>1.2100000000003774E-2</v>
      </c>
      <c r="Q63" s="272">
        <f t="shared" si="13"/>
        <v>0.62</v>
      </c>
      <c r="R63" s="273">
        <f t="shared" si="9"/>
        <v>100.6056</v>
      </c>
      <c r="S63" s="235">
        <f t="shared" si="6"/>
        <v>6.0333333333346673E-3</v>
      </c>
      <c r="T63" s="236">
        <f t="shared" si="11"/>
        <v>100.58575714285713</v>
      </c>
      <c r="U63" s="237">
        <f t="shared" si="7"/>
        <v>2.2257142857128542E-2</v>
      </c>
      <c r="V63" s="226" t="s">
        <v>342</v>
      </c>
      <c r="W63" s="330">
        <v>0</v>
      </c>
      <c r="X63" s="278" t="s">
        <v>795</v>
      </c>
      <c r="Y63" s="197"/>
    </row>
    <row r="64" spans="1:25" ht="14.25" customHeight="1">
      <c r="A64" s="1226">
        <v>43070</v>
      </c>
      <c r="B64" s="1237">
        <v>100.80910328402675</v>
      </c>
      <c r="C64" s="299">
        <f t="shared" si="2"/>
        <v>-2.1493240317724371E-2</v>
      </c>
      <c r="D64" s="302">
        <f t="shared" si="12"/>
        <v>-0.47</v>
      </c>
      <c r="E64" s="303">
        <f t="shared" si="17"/>
        <v>100.82146346495983</v>
      </c>
      <c r="F64" s="300">
        <f t="shared" si="3"/>
        <v>1.1198118811535096E-3</v>
      </c>
      <c r="G64" s="301">
        <f t="shared" si="16"/>
        <v>100.85311802555486</v>
      </c>
      <c r="H64" s="745">
        <f t="shared" si="4"/>
        <v>-5.6306979633220067E-2</v>
      </c>
      <c r="I64" s="746" t="s">
        <v>792</v>
      </c>
      <c r="J64" s="1348" t="str">
        <f t="shared" si="0"/>
        <v>---</v>
      </c>
      <c r="K64" s="1233">
        <v>0</v>
      </c>
      <c r="L64" s="308" t="s">
        <v>796</v>
      </c>
      <c r="M64" s="197"/>
      <c r="N64" s="1236">
        <v>43070</v>
      </c>
      <c r="O64" s="305">
        <v>100.6237</v>
      </c>
      <c r="P64" s="267">
        <f t="shared" si="5"/>
        <v>8.399999999994634E-3</v>
      </c>
      <c r="Q64" s="1247">
        <f t="shared" si="13"/>
        <v>0.52</v>
      </c>
      <c r="R64" s="307">
        <f t="shared" si="9"/>
        <v>100.61406666666666</v>
      </c>
      <c r="S64" s="269">
        <f t="shared" si="6"/>
        <v>8.4666666666635138E-3</v>
      </c>
      <c r="T64" s="306">
        <f t="shared" si="11"/>
        <v>100.59988571428572</v>
      </c>
      <c r="U64" s="261">
        <f t="shared" si="7"/>
        <v>1.4128571428585701E-2</v>
      </c>
      <c r="V64" s="279" t="s">
        <v>342</v>
      </c>
      <c r="W64" s="739">
        <v>0</v>
      </c>
      <c r="X64" s="308" t="s">
        <v>796</v>
      </c>
      <c r="Y64" s="197"/>
    </row>
    <row r="65" spans="1:25" ht="14.25" customHeight="1">
      <c r="A65" s="1248">
        <v>43101</v>
      </c>
      <c r="B65" s="1249">
        <v>100.747898367696</v>
      </c>
      <c r="C65" s="309">
        <f t="shared" si="2"/>
        <v>-6.1204916330751757E-2</v>
      </c>
      <c r="D65" s="312">
        <f t="shared" si="12"/>
        <v>-0.78</v>
      </c>
      <c r="E65" s="313">
        <f t="shared" si="17"/>
        <v>100.79586605868907</v>
      </c>
      <c r="F65" s="310">
        <f t="shared" si="3"/>
        <v>-2.5597406270762235E-2</v>
      </c>
      <c r="G65" s="311">
        <f t="shared" si="16"/>
        <v>100.81538166637107</v>
      </c>
      <c r="H65" s="312">
        <f t="shared" si="4"/>
        <v>-3.7736359183796253E-2</v>
      </c>
      <c r="I65" s="747" t="s">
        <v>793</v>
      </c>
      <c r="J65" s="1346" t="str">
        <f t="shared" si="0"/>
        <v>---</v>
      </c>
      <c r="K65" s="1228">
        <v>0</v>
      </c>
      <c r="L65" s="289" t="s">
        <v>797</v>
      </c>
      <c r="M65" s="197"/>
      <c r="N65" s="1248">
        <v>43101</v>
      </c>
      <c r="O65" s="263">
        <v>100.6275</v>
      </c>
      <c r="P65" s="285">
        <f t="shared" si="5"/>
        <v>3.7999999999982492E-3</v>
      </c>
      <c r="Q65" s="265">
        <f t="shared" si="13"/>
        <v>0.42</v>
      </c>
      <c r="R65" s="223">
        <f t="shared" si="9"/>
        <v>100.62216666666666</v>
      </c>
      <c r="S65" s="265">
        <f t="shared" si="6"/>
        <v>8.0999999999988859E-3</v>
      </c>
      <c r="T65" s="315">
        <f t="shared" si="11"/>
        <v>100.60814285714287</v>
      </c>
      <c r="U65" s="314">
        <f t="shared" si="7"/>
        <v>8.2571428571469596E-3</v>
      </c>
      <c r="V65" s="287" t="s">
        <v>342</v>
      </c>
      <c r="W65" s="742">
        <v>0</v>
      </c>
      <c r="X65" s="289" t="s">
        <v>797</v>
      </c>
      <c r="Y65" s="197"/>
    </row>
    <row r="66" spans="1:25" ht="14.25" customHeight="1">
      <c r="A66" s="1244">
        <v>43132</v>
      </c>
      <c r="B66" s="1227">
        <v>100.74134057492958</v>
      </c>
      <c r="C66" s="294">
        <f t="shared" si="2"/>
        <v>-6.5577927664151048E-3</v>
      </c>
      <c r="D66" s="291">
        <f t="shared" si="12"/>
        <v>-0.85</v>
      </c>
      <c r="E66" s="297">
        <f t="shared" si="17"/>
        <v>100.76611407555077</v>
      </c>
      <c r="F66" s="298">
        <f t="shared" si="3"/>
        <v>-2.9751983138297078E-2</v>
      </c>
      <c r="G66" s="316">
        <f t="shared" si="16"/>
        <v>100.79649618213651</v>
      </c>
      <c r="H66" s="291">
        <f t="shared" si="4"/>
        <v>-1.8885484234559158E-2</v>
      </c>
      <c r="I66" s="744" t="s">
        <v>801</v>
      </c>
      <c r="J66" s="1346" t="str">
        <f t="shared" si="0"/>
        <v>---</v>
      </c>
      <c r="K66" s="1228">
        <v>0</v>
      </c>
      <c r="L66" s="278" t="s">
        <v>798</v>
      </c>
      <c r="M66" s="197"/>
      <c r="N66" s="1244">
        <v>43132</v>
      </c>
      <c r="O66" s="254">
        <v>100.64100000000001</v>
      </c>
      <c r="P66" s="1245">
        <f t="shared" si="5"/>
        <v>1.3500000000007617E-2</v>
      </c>
      <c r="Q66" s="235">
        <f t="shared" si="13"/>
        <v>0.35</v>
      </c>
      <c r="R66" s="234">
        <f t="shared" si="9"/>
        <v>100.63073333333334</v>
      </c>
      <c r="S66" s="235">
        <f t="shared" si="6"/>
        <v>8.5666666666810443E-3</v>
      </c>
      <c r="T66" s="236">
        <f t="shared" si="11"/>
        <v>100.61517142857141</v>
      </c>
      <c r="U66" s="237">
        <f t="shared" si="7"/>
        <v>7.0285714285489576E-3</v>
      </c>
      <c r="V66" s="287" t="s">
        <v>342</v>
      </c>
      <c r="W66" s="742">
        <v>0</v>
      </c>
      <c r="X66" s="278" t="s">
        <v>798</v>
      </c>
      <c r="Y66" s="197"/>
    </row>
    <row r="67" spans="1:25" ht="14.25" customHeight="1">
      <c r="A67" s="1226">
        <v>43160</v>
      </c>
      <c r="B67" s="1227">
        <v>100.81221364117847</v>
      </c>
      <c r="C67" s="294">
        <f t="shared" si="2"/>
        <v>7.0873066248893224E-2</v>
      </c>
      <c r="D67" s="291">
        <f t="shared" si="12"/>
        <v>-0.7</v>
      </c>
      <c r="E67" s="297">
        <f t="shared" si="17"/>
        <v>100.76715086126802</v>
      </c>
      <c r="F67" s="298">
        <f t="shared" si="3"/>
        <v>1.0367857172468575E-3</v>
      </c>
      <c r="G67" s="316">
        <f t="shared" si="16"/>
        <v>100.79594097529525</v>
      </c>
      <c r="H67" s="291">
        <f t="shared" si="4"/>
        <v>-5.5520684125553998E-4</v>
      </c>
      <c r="I67" s="744" t="s">
        <v>801</v>
      </c>
      <c r="J67" s="1348" t="str">
        <f t="shared" si="0"/>
        <v>---</v>
      </c>
      <c r="K67" s="1228">
        <v>0</v>
      </c>
      <c r="L67" s="278" t="s">
        <v>799</v>
      </c>
      <c r="M67" s="197"/>
      <c r="N67" s="1226">
        <v>43160</v>
      </c>
      <c r="O67" s="254">
        <v>100.6481</v>
      </c>
      <c r="P67" s="1245">
        <f t="shared" si="5"/>
        <v>7.099999999994111E-3</v>
      </c>
      <c r="Q67" s="235">
        <f t="shared" si="13"/>
        <v>0.27</v>
      </c>
      <c r="R67" s="234">
        <f t="shared" si="9"/>
        <v>100.63886666666667</v>
      </c>
      <c r="S67" s="235">
        <f t="shared" si="6"/>
        <v>8.1333333333333258E-3</v>
      </c>
      <c r="T67" s="236">
        <f t="shared" si="11"/>
        <v>100.62244285714284</v>
      </c>
      <c r="U67" s="237">
        <f t="shared" si="7"/>
        <v>7.2714285714283733E-3</v>
      </c>
      <c r="V67" s="287" t="s">
        <v>342</v>
      </c>
      <c r="W67" s="742">
        <v>0</v>
      </c>
      <c r="X67" s="278" t="s">
        <v>799</v>
      </c>
      <c r="Y67" s="197"/>
    </row>
    <row r="68" spans="1:25" ht="14.25" customHeight="1">
      <c r="A68" s="1226">
        <v>43191</v>
      </c>
      <c r="B68" s="1227">
        <v>100.92659737393248</v>
      </c>
      <c r="C68" s="294">
        <f t="shared" si="2"/>
        <v>0.11438373275400693</v>
      </c>
      <c r="D68" s="291">
        <f t="shared" si="12"/>
        <v>-0.45</v>
      </c>
      <c r="E68" s="297">
        <f t="shared" si="17"/>
        <v>100.82671719668019</v>
      </c>
      <c r="F68" s="298">
        <f t="shared" si="3"/>
        <v>5.9566335412171156E-2</v>
      </c>
      <c r="G68" s="316">
        <f t="shared" si="16"/>
        <v>100.81320576465943</v>
      </c>
      <c r="H68" s="291">
        <f t="shared" si="4"/>
        <v>1.7264789364176636E-2</v>
      </c>
      <c r="I68" s="744" t="s">
        <v>801</v>
      </c>
      <c r="J68" s="1348" t="str">
        <f t="shared" si="0"/>
        <v>---</v>
      </c>
      <c r="K68" s="1228">
        <v>0</v>
      </c>
      <c r="L68" s="278" t="s">
        <v>800</v>
      </c>
      <c r="M68" s="197"/>
      <c r="N68" s="1226">
        <v>43191</v>
      </c>
      <c r="O68" s="254">
        <v>100.66200000000001</v>
      </c>
      <c r="P68" s="1245">
        <f t="shared" si="5"/>
        <v>1.3900000000006685E-2</v>
      </c>
      <c r="Q68" s="235">
        <f t="shared" si="13"/>
        <v>0.2</v>
      </c>
      <c r="R68" s="234">
        <f t="shared" si="9"/>
        <v>100.65036666666667</v>
      </c>
      <c r="S68" s="235">
        <f t="shared" si="6"/>
        <v>1.1499999999998067E-2</v>
      </c>
      <c r="T68" s="236">
        <f t="shared" si="11"/>
        <v>100.63154285714288</v>
      </c>
      <c r="U68" s="237">
        <f t="shared" si="7"/>
        <v>9.1000000000320824E-3</v>
      </c>
      <c r="V68" s="287" t="s">
        <v>342</v>
      </c>
      <c r="W68" s="742">
        <v>0</v>
      </c>
      <c r="X68" s="278" t="s">
        <v>800</v>
      </c>
      <c r="Y68" s="197"/>
    </row>
    <row r="69" spans="1:25" ht="14.25" customHeight="1">
      <c r="A69" s="1226">
        <v>43221</v>
      </c>
      <c r="B69" s="1227">
        <v>101.05820681688841</v>
      </c>
      <c r="C69" s="294">
        <f t="shared" si="2"/>
        <v>0.13160944295593424</v>
      </c>
      <c r="D69" s="291">
        <f t="shared" si="12"/>
        <v>-0.14000000000000001</v>
      </c>
      <c r="E69" s="297">
        <f t="shared" si="17"/>
        <v>100.93233927733313</v>
      </c>
      <c r="F69" s="298">
        <f t="shared" si="3"/>
        <v>0.10562208065293532</v>
      </c>
      <c r="G69" s="316">
        <f t="shared" si="16"/>
        <v>100.8465652261423</v>
      </c>
      <c r="H69" s="291">
        <f t="shared" si="4"/>
        <v>3.3359461482874053E-2</v>
      </c>
      <c r="I69" s="744" t="s">
        <v>801</v>
      </c>
      <c r="J69" s="1348" t="str">
        <f t="shared" ref="J69:J112" si="18">IF(K69=1,"山",IF(K69=-1,"谷","---"))</f>
        <v>---</v>
      </c>
      <c r="K69" s="1228">
        <v>0</v>
      </c>
      <c r="L69" s="278" t="s">
        <v>802</v>
      </c>
      <c r="M69" s="197"/>
      <c r="N69" s="1226">
        <v>43221</v>
      </c>
      <c r="O69" s="254">
        <v>100.6716</v>
      </c>
      <c r="P69" s="1245">
        <f t="shared" si="5"/>
        <v>9.5999999999918373E-3</v>
      </c>
      <c r="Q69" s="235">
        <f t="shared" si="13"/>
        <v>0.15</v>
      </c>
      <c r="R69" s="234">
        <f t="shared" si="9"/>
        <v>100.66056666666667</v>
      </c>
      <c r="S69" s="235">
        <f t="shared" si="6"/>
        <v>1.0199999999997544E-2</v>
      </c>
      <c r="T69" s="236">
        <f t="shared" si="11"/>
        <v>100.64131428571429</v>
      </c>
      <c r="U69" s="237">
        <f t="shared" si="7"/>
        <v>9.7714285714118887E-3</v>
      </c>
      <c r="V69" s="287" t="s">
        <v>342</v>
      </c>
      <c r="W69" s="742">
        <v>0</v>
      </c>
      <c r="X69" s="278" t="s">
        <v>802</v>
      </c>
      <c r="Y69" s="197"/>
    </row>
    <row r="70" spans="1:25" ht="14.25" customHeight="1">
      <c r="A70" s="1226">
        <v>43252</v>
      </c>
      <c r="B70" s="1227">
        <v>101.17914263935864</v>
      </c>
      <c r="C70" s="294">
        <f t="shared" ref="C70:C112" si="19">B70-B69</f>
        <v>0.12093582247022994</v>
      </c>
      <c r="D70" s="291">
        <f t="shared" si="12"/>
        <v>0.17</v>
      </c>
      <c r="E70" s="297">
        <f t="shared" si="17"/>
        <v>101.05464894339319</v>
      </c>
      <c r="F70" s="298">
        <f t="shared" ref="F70:F112" si="20">E70-E69</f>
        <v>0.12230966606006177</v>
      </c>
      <c r="G70" s="316">
        <f t="shared" si="16"/>
        <v>100.8963575282872</v>
      </c>
      <c r="H70" s="291">
        <f t="shared" ref="H70:H112" si="21">G70-G69</f>
        <v>4.9792302144894052E-2</v>
      </c>
      <c r="I70" s="744" t="s">
        <v>801</v>
      </c>
      <c r="J70" s="1348" t="str">
        <f t="shared" si="18"/>
        <v>---</v>
      </c>
      <c r="K70" s="1228">
        <v>0</v>
      </c>
      <c r="L70" s="278" t="s">
        <v>803</v>
      </c>
      <c r="M70" s="197"/>
      <c r="N70" s="1226">
        <v>43252</v>
      </c>
      <c r="O70" s="254">
        <v>100.6621</v>
      </c>
      <c r="P70" s="1245">
        <f t="shared" ref="P70:P113" si="22">O70-O69</f>
        <v>-9.5000000000027285E-3</v>
      </c>
      <c r="Q70" s="235">
        <f t="shared" si="13"/>
        <v>0.09</v>
      </c>
      <c r="R70" s="234">
        <f t="shared" si="9"/>
        <v>100.66523333333333</v>
      </c>
      <c r="S70" s="235">
        <f t="shared" ref="S70:S113" si="23">R70-R69</f>
        <v>4.6666666666652645E-3</v>
      </c>
      <c r="T70" s="236">
        <f t="shared" si="11"/>
        <v>100.64800000000001</v>
      </c>
      <c r="U70" s="237">
        <f t="shared" ref="U70:U113" si="24">T70-T69</f>
        <v>6.6857142857230656E-3</v>
      </c>
      <c r="V70" s="287" t="s">
        <v>342</v>
      </c>
      <c r="W70" s="742">
        <v>0</v>
      </c>
      <c r="X70" s="278" t="s">
        <v>803</v>
      </c>
      <c r="Y70" s="197"/>
    </row>
    <row r="71" spans="1:25" ht="14.25" customHeight="1">
      <c r="A71" s="1226">
        <v>43282</v>
      </c>
      <c r="B71" s="1227">
        <v>101.23738487198735</v>
      </c>
      <c r="C71" s="294">
        <f t="shared" si="19"/>
        <v>5.8242232628700208E-2</v>
      </c>
      <c r="D71" s="291">
        <f t="shared" si="12"/>
        <v>0.36</v>
      </c>
      <c r="E71" s="297">
        <f t="shared" si="17"/>
        <v>101.15824477607812</v>
      </c>
      <c r="F71" s="298">
        <f t="shared" si="20"/>
        <v>0.10359583268493111</v>
      </c>
      <c r="G71" s="316">
        <f t="shared" si="16"/>
        <v>100.95754061228156</v>
      </c>
      <c r="H71" s="291">
        <f t="shared" si="21"/>
        <v>6.1183083994365006E-2</v>
      </c>
      <c r="I71" s="744" t="s">
        <v>801</v>
      </c>
      <c r="J71" s="1348" t="str">
        <f t="shared" si="18"/>
        <v>---</v>
      </c>
      <c r="K71" s="1228">
        <v>0</v>
      </c>
      <c r="L71" s="278" t="s">
        <v>804</v>
      </c>
      <c r="M71" s="1246"/>
      <c r="N71" s="1226">
        <v>43282</v>
      </c>
      <c r="O71" s="254">
        <v>100.64019999999999</v>
      </c>
      <c r="P71" s="1245">
        <f t="shared" si="22"/>
        <v>-2.1900000000002251E-2</v>
      </c>
      <c r="Q71" s="235">
        <f t="shared" si="13"/>
        <v>0.05</v>
      </c>
      <c r="R71" s="234">
        <f t="shared" ref="R71:R82" si="25">SUM(O69:O71)/3</f>
        <v>100.65796666666665</v>
      </c>
      <c r="S71" s="235">
        <f t="shared" si="23"/>
        <v>-7.2666666666805213E-3</v>
      </c>
      <c r="T71" s="236">
        <f t="shared" si="11"/>
        <v>100.65035714285715</v>
      </c>
      <c r="U71" s="237">
        <f t="shared" si="24"/>
        <v>2.357142857135841E-3</v>
      </c>
      <c r="V71" s="287" t="s">
        <v>342</v>
      </c>
      <c r="W71" s="742">
        <v>0</v>
      </c>
      <c r="X71" s="278" t="s">
        <v>804</v>
      </c>
      <c r="Y71" s="197"/>
    </row>
    <row r="72" spans="1:25" ht="14.25" customHeight="1">
      <c r="A72" s="1226">
        <v>43313</v>
      </c>
      <c r="B72" s="1227">
        <v>101.23438739803339</v>
      </c>
      <c r="C72" s="294">
        <f t="shared" si="19"/>
        <v>-2.9974739539539996E-3</v>
      </c>
      <c r="D72" s="291">
        <f t="shared" si="12"/>
        <v>0.41</v>
      </c>
      <c r="E72" s="297">
        <f t="shared" si="17"/>
        <v>101.21697163645979</v>
      </c>
      <c r="F72" s="298">
        <f t="shared" si="20"/>
        <v>5.8726860381668189E-2</v>
      </c>
      <c r="G72" s="316">
        <f t="shared" si="16"/>
        <v>101.02703904518691</v>
      </c>
      <c r="H72" s="291">
        <f t="shared" si="21"/>
        <v>6.9498432905348295E-2</v>
      </c>
      <c r="I72" s="744" t="s">
        <v>801</v>
      </c>
      <c r="J72" s="1348" t="str">
        <f t="shared" si="18"/>
        <v>---</v>
      </c>
      <c r="K72" s="1228">
        <v>0</v>
      </c>
      <c r="L72" s="278" t="s">
        <v>805</v>
      </c>
      <c r="M72" s="197"/>
      <c r="N72" s="1226">
        <v>43313</v>
      </c>
      <c r="O72" s="254">
        <v>100.6134</v>
      </c>
      <c r="P72" s="1245">
        <f t="shared" si="22"/>
        <v>-2.6799999999994384E-2</v>
      </c>
      <c r="Q72" s="235">
        <f t="shared" si="13"/>
        <v>0.02</v>
      </c>
      <c r="R72" s="234">
        <f t="shared" si="25"/>
        <v>100.63856666666668</v>
      </c>
      <c r="S72" s="235">
        <f t="shared" si="23"/>
        <v>-1.9399999999976103E-2</v>
      </c>
      <c r="T72" s="236">
        <f t="shared" si="11"/>
        <v>100.64834285714285</v>
      </c>
      <c r="U72" s="237">
        <f t="shared" si="24"/>
        <v>-2.0142857142957382E-3</v>
      </c>
      <c r="V72" s="226" t="s">
        <v>342</v>
      </c>
      <c r="W72" s="330">
        <v>0</v>
      </c>
      <c r="X72" s="278" t="s">
        <v>805</v>
      </c>
      <c r="Y72" s="197"/>
    </row>
    <row r="73" spans="1:25" ht="14.25" customHeight="1">
      <c r="A73" s="1226">
        <v>43344</v>
      </c>
      <c r="B73" s="1227">
        <v>101.19320291315697</v>
      </c>
      <c r="C73" s="294">
        <f t="shared" si="19"/>
        <v>-4.1184484876424676E-2</v>
      </c>
      <c r="D73" s="291">
        <f t="shared" si="12"/>
        <v>0.38</v>
      </c>
      <c r="E73" s="297">
        <f t="shared" si="17"/>
        <v>101.22165839439258</v>
      </c>
      <c r="F73" s="298">
        <f t="shared" si="20"/>
        <v>4.6867579327880549E-3</v>
      </c>
      <c r="G73" s="316">
        <f t="shared" si="16"/>
        <v>101.09159080779081</v>
      </c>
      <c r="H73" s="291">
        <f t="shared" si="21"/>
        <v>6.4551762603898055E-2</v>
      </c>
      <c r="I73" s="744" t="s">
        <v>801</v>
      </c>
      <c r="J73" s="1348" t="str">
        <f t="shared" si="18"/>
        <v>---</v>
      </c>
      <c r="K73" s="1228">
        <v>0</v>
      </c>
      <c r="L73" s="278" t="s">
        <v>806</v>
      </c>
      <c r="M73" s="197"/>
      <c r="N73" s="1226">
        <v>43344</v>
      </c>
      <c r="O73" s="254">
        <v>100.5836</v>
      </c>
      <c r="P73" s="1245">
        <f t="shared" si="22"/>
        <v>-2.9799999999994498E-2</v>
      </c>
      <c r="Q73" s="235">
        <f t="shared" si="13"/>
        <v>-0.01</v>
      </c>
      <c r="R73" s="234">
        <f t="shared" si="25"/>
        <v>100.61239999999999</v>
      </c>
      <c r="S73" s="235">
        <f t="shared" si="23"/>
        <v>-2.6166666666682659E-2</v>
      </c>
      <c r="T73" s="236">
        <f t="shared" si="11"/>
        <v>100.64014285714286</v>
      </c>
      <c r="U73" s="237">
        <f t="shared" si="24"/>
        <v>-8.1999999999879947E-3</v>
      </c>
      <c r="V73" s="226" t="s">
        <v>342</v>
      </c>
      <c r="W73" s="330">
        <v>0</v>
      </c>
      <c r="X73" s="278" t="s">
        <v>806</v>
      </c>
      <c r="Y73" s="197"/>
    </row>
    <row r="74" spans="1:25" ht="14.25" customHeight="1">
      <c r="A74" s="1226">
        <v>43374</v>
      </c>
      <c r="B74" s="1250">
        <v>101.13094789253273</v>
      </c>
      <c r="C74" s="294">
        <f t="shared" si="19"/>
        <v>-6.2255020624235158E-2</v>
      </c>
      <c r="D74" s="291">
        <f t="shared" si="12"/>
        <v>0.3</v>
      </c>
      <c r="E74" s="297">
        <f t="shared" ref="E74:E75" si="26">SUM(B72:B74)/3</f>
        <v>101.18617940124102</v>
      </c>
      <c r="F74" s="298">
        <f t="shared" si="20"/>
        <v>-3.5478993151556892E-2</v>
      </c>
      <c r="G74" s="316">
        <f t="shared" ref="G74:G75" si="27">SUM(B68:B74)/7</f>
        <v>101.13712427226999</v>
      </c>
      <c r="H74" s="291">
        <f t="shared" si="21"/>
        <v>4.553346447917761E-2</v>
      </c>
      <c r="I74" s="744" t="s">
        <v>801</v>
      </c>
      <c r="J74" s="1348" t="str">
        <f t="shared" si="18"/>
        <v>---</v>
      </c>
      <c r="K74" s="1228">
        <v>0</v>
      </c>
      <c r="L74" s="278" t="s">
        <v>794</v>
      </c>
      <c r="M74" s="197"/>
      <c r="N74" s="1226">
        <v>43374</v>
      </c>
      <c r="O74" s="254">
        <v>100.5395</v>
      </c>
      <c r="P74" s="1245">
        <f t="shared" si="22"/>
        <v>-4.410000000000025E-2</v>
      </c>
      <c r="Q74" s="235">
        <f t="shared" si="13"/>
        <v>-0.06</v>
      </c>
      <c r="R74" s="234">
        <f t="shared" si="25"/>
        <v>100.57883333333332</v>
      </c>
      <c r="S74" s="235">
        <f t="shared" si="23"/>
        <v>-3.3566666666672518E-2</v>
      </c>
      <c r="T74" s="236">
        <f t="shared" si="11"/>
        <v>100.62462857142857</v>
      </c>
      <c r="U74" s="237">
        <f t="shared" si="24"/>
        <v>-1.5514285714289144E-2</v>
      </c>
      <c r="V74" s="226" t="s">
        <v>342</v>
      </c>
      <c r="W74" s="330">
        <v>0</v>
      </c>
      <c r="X74" s="278" t="s">
        <v>794</v>
      </c>
      <c r="Y74" s="197"/>
    </row>
    <row r="75" spans="1:25" ht="14.25" customHeight="1">
      <c r="A75" s="1226">
        <v>43405</v>
      </c>
      <c r="B75" s="1250">
        <v>101.06429912875259</v>
      </c>
      <c r="C75" s="294">
        <f t="shared" si="19"/>
        <v>-6.6648763780136733E-2</v>
      </c>
      <c r="D75" s="291">
        <f t="shared" si="12"/>
        <v>0.23</v>
      </c>
      <c r="E75" s="297">
        <f t="shared" si="26"/>
        <v>101.12948331148077</v>
      </c>
      <c r="F75" s="298">
        <f t="shared" si="20"/>
        <v>-5.6696089760251311E-2</v>
      </c>
      <c r="G75" s="316">
        <f t="shared" si="27"/>
        <v>101.15679595153001</v>
      </c>
      <c r="H75" s="291">
        <f t="shared" si="21"/>
        <v>1.9671679260028441E-2</v>
      </c>
      <c r="I75" s="744" t="s">
        <v>801</v>
      </c>
      <c r="J75" s="1348" t="str">
        <f t="shared" si="18"/>
        <v>---</v>
      </c>
      <c r="K75" s="1228">
        <v>0</v>
      </c>
      <c r="L75" s="278" t="s">
        <v>795</v>
      </c>
      <c r="M75" s="197"/>
      <c r="N75" s="1226">
        <v>43405</v>
      </c>
      <c r="O75" s="254">
        <v>100.477</v>
      </c>
      <c r="P75" s="1245">
        <f t="shared" si="22"/>
        <v>-6.25E-2</v>
      </c>
      <c r="Q75" s="235">
        <f t="shared" si="13"/>
        <v>-0.14000000000000001</v>
      </c>
      <c r="R75" s="234">
        <f t="shared" si="25"/>
        <v>100.53336666666667</v>
      </c>
      <c r="S75" s="235">
        <f t="shared" si="23"/>
        <v>-4.5466666666655442E-2</v>
      </c>
      <c r="T75" s="236">
        <f t="shared" ref="T75:T82" si="28">SUM(O69:O75)/7</f>
        <v>100.59819999999999</v>
      </c>
      <c r="U75" s="237">
        <f t="shared" si="24"/>
        <v>-2.6428571428581904E-2</v>
      </c>
      <c r="V75" s="226" t="s">
        <v>342</v>
      </c>
      <c r="W75" s="330">
        <v>0</v>
      </c>
      <c r="X75" s="278" t="s">
        <v>795</v>
      </c>
      <c r="Y75" s="197"/>
    </row>
    <row r="76" spans="1:25" ht="14.25" customHeight="1">
      <c r="A76" s="1236">
        <v>43435</v>
      </c>
      <c r="B76" s="1251">
        <v>100.99066345294089</v>
      </c>
      <c r="C76" s="299">
        <f t="shared" si="19"/>
        <v>-7.3635675811701162E-2</v>
      </c>
      <c r="D76" s="745">
        <f t="shared" si="12"/>
        <v>0.18</v>
      </c>
      <c r="E76" s="297">
        <f t="shared" ref="E76:E82" si="29">SUM(B74:B76)/3</f>
        <v>101.0619701580754</v>
      </c>
      <c r="F76" s="298">
        <f t="shared" si="20"/>
        <v>-6.7513153405371895E-2</v>
      </c>
      <c r="G76" s="301">
        <f t="shared" ref="G76:G82" si="30">SUM(B70:B76)/7</f>
        <v>101.1471468995375</v>
      </c>
      <c r="H76" s="745">
        <f t="shared" si="21"/>
        <v>-9.6490519925112039E-3</v>
      </c>
      <c r="I76" s="748" t="s">
        <v>801</v>
      </c>
      <c r="J76" s="1348" t="str">
        <f t="shared" si="18"/>
        <v>---</v>
      </c>
      <c r="K76" s="1233">
        <v>0</v>
      </c>
      <c r="L76" s="308" t="s">
        <v>796</v>
      </c>
      <c r="M76" s="197"/>
      <c r="N76" s="1226">
        <v>43435</v>
      </c>
      <c r="O76" s="254">
        <v>100.3993</v>
      </c>
      <c r="P76" s="317">
        <f t="shared" si="22"/>
        <v>-7.7700000000007208E-2</v>
      </c>
      <c r="Q76" s="235">
        <f t="shared" si="13"/>
        <v>-0.22</v>
      </c>
      <c r="R76" s="234">
        <f t="shared" si="25"/>
        <v>100.47193333333333</v>
      </c>
      <c r="S76" s="235">
        <f t="shared" si="23"/>
        <v>-6.1433333333340556E-2</v>
      </c>
      <c r="T76" s="236">
        <f t="shared" si="28"/>
        <v>100.55930000000001</v>
      </c>
      <c r="U76" s="237">
        <f t="shared" si="24"/>
        <v>-3.8899999999983947E-2</v>
      </c>
      <c r="V76" s="226" t="s">
        <v>342</v>
      </c>
      <c r="W76" s="330">
        <v>0</v>
      </c>
      <c r="X76" s="308" t="s">
        <v>796</v>
      </c>
      <c r="Y76" s="197"/>
    </row>
    <row r="77" spans="1:25" ht="14.25" customHeight="1">
      <c r="A77" s="1244">
        <v>43466</v>
      </c>
      <c r="B77" s="1252">
        <v>100.91654636399456</v>
      </c>
      <c r="C77" s="294">
        <f t="shared" si="19"/>
        <v>-7.4117088946337617E-2</v>
      </c>
      <c r="D77" s="291">
        <f t="shared" si="12"/>
        <v>0.17</v>
      </c>
      <c r="E77" s="313">
        <f t="shared" si="29"/>
        <v>100.990502981896</v>
      </c>
      <c r="F77" s="310">
        <f t="shared" si="20"/>
        <v>-7.1467176179396574E-2</v>
      </c>
      <c r="G77" s="316">
        <f t="shared" si="30"/>
        <v>101.10963314591409</v>
      </c>
      <c r="H77" s="291">
        <f t="shared" si="21"/>
        <v>-3.7513753623414914E-2</v>
      </c>
      <c r="I77" s="744" t="s">
        <v>801</v>
      </c>
      <c r="J77" s="1348" t="str">
        <f t="shared" si="18"/>
        <v>---</v>
      </c>
      <c r="K77" s="1228">
        <v>0</v>
      </c>
      <c r="L77" s="289" t="s">
        <v>343</v>
      </c>
      <c r="M77" s="197"/>
      <c r="N77" s="1248">
        <v>43466</v>
      </c>
      <c r="O77" s="270">
        <v>100.3227</v>
      </c>
      <c r="P77" s="318">
        <f t="shared" si="22"/>
        <v>-7.6599999999999113E-2</v>
      </c>
      <c r="Q77" s="265">
        <f t="shared" si="13"/>
        <v>-0.3</v>
      </c>
      <c r="R77" s="223">
        <f t="shared" si="25"/>
        <v>100.39966666666668</v>
      </c>
      <c r="S77" s="265">
        <f t="shared" si="23"/>
        <v>-7.2266666666649826E-2</v>
      </c>
      <c r="T77" s="320">
        <f t="shared" si="28"/>
        <v>100.5108142857143</v>
      </c>
      <c r="U77" s="315">
        <f t="shared" si="24"/>
        <v>-4.8485714285703807E-2</v>
      </c>
      <c r="V77" s="727" t="s">
        <v>342</v>
      </c>
      <c r="W77" s="750">
        <v>0</v>
      </c>
      <c r="X77" s="289" t="s">
        <v>343</v>
      </c>
      <c r="Y77" s="197"/>
    </row>
    <row r="78" spans="1:25" ht="14.25" customHeight="1">
      <c r="A78" s="1244">
        <v>43497</v>
      </c>
      <c r="B78" s="1252">
        <v>100.90288039739919</v>
      </c>
      <c r="C78" s="294">
        <f t="shared" si="19"/>
        <v>-1.3665966595368673E-2</v>
      </c>
      <c r="D78" s="291">
        <f t="shared" si="12"/>
        <v>0.16</v>
      </c>
      <c r="E78" s="297">
        <f t="shared" si="29"/>
        <v>100.93669673811155</v>
      </c>
      <c r="F78" s="298">
        <f t="shared" si="20"/>
        <v>-5.3806243784450203E-2</v>
      </c>
      <c r="G78" s="316">
        <f t="shared" si="30"/>
        <v>101.06184679240148</v>
      </c>
      <c r="H78" s="291">
        <f t="shared" si="21"/>
        <v>-4.7786353512606183E-2</v>
      </c>
      <c r="I78" s="744" t="s">
        <v>801</v>
      </c>
      <c r="J78" s="1348" t="str">
        <f t="shared" si="18"/>
        <v>---</v>
      </c>
      <c r="K78" s="1228">
        <v>0</v>
      </c>
      <c r="L78" s="278" t="s">
        <v>344</v>
      </c>
      <c r="M78" s="197"/>
      <c r="N78" s="1244">
        <v>43497</v>
      </c>
      <c r="O78" s="232">
        <v>100.2556</v>
      </c>
      <c r="P78" s="317">
        <f t="shared" si="22"/>
        <v>-6.7099999999996385E-2</v>
      </c>
      <c r="Q78" s="235">
        <f t="shared" si="13"/>
        <v>-0.38</v>
      </c>
      <c r="R78" s="234">
        <f t="shared" si="25"/>
        <v>100.32586666666667</v>
      </c>
      <c r="S78" s="235">
        <f t="shared" si="23"/>
        <v>-7.3800000000005639E-2</v>
      </c>
      <c r="T78" s="324">
        <f t="shared" si="28"/>
        <v>100.45587142857141</v>
      </c>
      <c r="U78" s="236">
        <f t="shared" si="24"/>
        <v>-5.4942857142890489E-2</v>
      </c>
      <c r="V78" s="226" t="s">
        <v>342</v>
      </c>
      <c r="W78" s="330">
        <v>0</v>
      </c>
      <c r="X78" s="278" t="s">
        <v>344</v>
      </c>
      <c r="Y78" s="197"/>
    </row>
    <row r="79" spans="1:25" ht="14.25" customHeight="1">
      <c r="A79" s="1226">
        <v>43525</v>
      </c>
      <c r="B79" s="1252">
        <v>100.87858329854625</v>
      </c>
      <c r="C79" s="294">
        <f t="shared" si="19"/>
        <v>-2.4297098852940735E-2</v>
      </c>
      <c r="D79" s="291">
        <f t="shared" si="12"/>
        <v>7.0000000000000007E-2</v>
      </c>
      <c r="E79" s="297">
        <f t="shared" si="29"/>
        <v>100.89933668664666</v>
      </c>
      <c r="F79" s="298">
        <f t="shared" si="20"/>
        <v>-3.7360051464887079E-2</v>
      </c>
      <c r="G79" s="316">
        <f t="shared" si="30"/>
        <v>101.01101763533188</v>
      </c>
      <c r="H79" s="291">
        <f t="shared" si="21"/>
        <v>-5.0829157069600228E-2</v>
      </c>
      <c r="I79" s="744" t="s">
        <v>801</v>
      </c>
      <c r="J79" s="1348" t="str">
        <f t="shared" si="18"/>
        <v>---</v>
      </c>
      <c r="K79" s="1228">
        <v>0</v>
      </c>
      <c r="L79" s="278" t="s">
        <v>799</v>
      </c>
      <c r="M79" s="197"/>
      <c r="N79" s="1226">
        <v>43525</v>
      </c>
      <c r="O79" s="232">
        <v>100.1992</v>
      </c>
      <c r="P79" s="317">
        <f t="shared" si="22"/>
        <v>-5.6399999999996453E-2</v>
      </c>
      <c r="Q79" s="235">
        <f t="shared" si="13"/>
        <v>-0.45</v>
      </c>
      <c r="R79" s="234">
        <f t="shared" si="25"/>
        <v>100.25916666666667</v>
      </c>
      <c r="S79" s="235">
        <f t="shared" si="23"/>
        <v>-6.6699999999997317E-2</v>
      </c>
      <c r="T79" s="324">
        <f t="shared" si="28"/>
        <v>100.3967</v>
      </c>
      <c r="U79" s="236">
        <f t="shared" si="24"/>
        <v>-5.917142857141755E-2</v>
      </c>
      <c r="V79" s="226" t="s">
        <v>342</v>
      </c>
      <c r="W79" s="330">
        <v>0</v>
      </c>
      <c r="X79" s="278" t="s">
        <v>345</v>
      </c>
      <c r="Y79" s="197"/>
    </row>
    <row r="80" spans="1:25" ht="14.25" customHeight="1">
      <c r="A80" s="1226">
        <v>43556</v>
      </c>
      <c r="B80" s="1252">
        <v>100.87221004760833</v>
      </c>
      <c r="C80" s="294">
        <f t="shared" si="19"/>
        <v>-6.3732509379121893E-3</v>
      </c>
      <c r="D80" s="291">
        <f t="shared" si="12"/>
        <v>-0.05</v>
      </c>
      <c r="E80" s="297">
        <f t="shared" si="29"/>
        <v>100.88455791451793</v>
      </c>
      <c r="F80" s="298">
        <f t="shared" si="20"/>
        <v>-1.4778772128735795E-2</v>
      </c>
      <c r="G80" s="316">
        <f t="shared" si="30"/>
        <v>100.96516151168207</v>
      </c>
      <c r="H80" s="291">
        <f t="shared" si="21"/>
        <v>-4.585612364981273E-2</v>
      </c>
      <c r="I80" s="744" t="s">
        <v>801</v>
      </c>
      <c r="J80" s="1348" t="str">
        <f t="shared" si="18"/>
        <v>---</v>
      </c>
      <c r="K80" s="1228">
        <v>0</v>
      </c>
      <c r="L80" s="278" t="s">
        <v>800</v>
      </c>
      <c r="M80" s="197"/>
      <c r="N80" s="1226">
        <v>43556</v>
      </c>
      <c r="O80" s="232">
        <v>100.1414</v>
      </c>
      <c r="P80" s="317">
        <f t="shared" si="22"/>
        <v>-5.7800000000000296E-2</v>
      </c>
      <c r="Q80" s="235">
        <f t="shared" si="13"/>
        <v>-0.52</v>
      </c>
      <c r="R80" s="234">
        <f t="shared" si="25"/>
        <v>100.19873333333334</v>
      </c>
      <c r="S80" s="235">
        <f t="shared" si="23"/>
        <v>-6.0433333333335781E-2</v>
      </c>
      <c r="T80" s="324">
        <f t="shared" si="28"/>
        <v>100.33352857142857</v>
      </c>
      <c r="U80" s="236">
        <f t="shared" si="24"/>
        <v>-6.3171428571422439E-2</v>
      </c>
      <c r="V80" s="226" t="s">
        <v>342</v>
      </c>
      <c r="W80" s="330">
        <v>0</v>
      </c>
      <c r="X80" s="278" t="s">
        <v>346</v>
      </c>
      <c r="Y80" s="197"/>
    </row>
    <row r="81" spans="1:25" ht="14.25" customHeight="1">
      <c r="A81" s="1226">
        <v>43586</v>
      </c>
      <c r="B81" s="1252">
        <v>100.82602273712914</v>
      </c>
      <c r="C81" s="294">
        <f t="shared" si="19"/>
        <v>-4.6187310479197663E-2</v>
      </c>
      <c r="D81" s="291">
        <f t="shared" ref="D81:D112" si="31">ROUND((B81-B69)/B69*100,2)</f>
        <v>-0.23</v>
      </c>
      <c r="E81" s="297">
        <f t="shared" si="29"/>
        <v>100.85893869442789</v>
      </c>
      <c r="F81" s="298">
        <f t="shared" si="20"/>
        <v>-2.561922009003581E-2</v>
      </c>
      <c r="G81" s="316">
        <f t="shared" si="30"/>
        <v>100.92160077519586</v>
      </c>
      <c r="H81" s="291">
        <f t="shared" si="21"/>
        <v>-4.3560736486213614E-2</v>
      </c>
      <c r="I81" s="744" t="s">
        <v>801</v>
      </c>
      <c r="J81" s="1348" t="str">
        <f t="shared" si="18"/>
        <v>---</v>
      </c>
      <c r="K81" s="1228">
        <v>0</v>
      </c>
      <c r="L81" s="278" t="s">
        <v>802</v>
      </c>
      <c r="M81" s="197"/>
      <c r="N81" s="1226">
        <v>43586</v>
      </c>
      <c r="O81" s="232">
        <v>100.07210000000001</v>
      </c>
      <c r="P81" s="317">
        <f t="shared" si="22"/>
        <v>-6.9299999999998363E-2</v>
      </c>
      <c r="Q81" s="235">
        <f t="shared" ref="Q81:Q113" si="32">ROUND((O81-O69)/O69*100,2)</f>
        <v>-0.6</v>
      </c>
      <c r="R81" s="234">
        <f t="shared" si="25"/>
        <v>100.13756666666666</v>
      </c>
      <c r="S81" s="235">
        <f t="shared" si="23"/>
        <v>-6.1166666666679248E-2</v>
      </c>
      <c r="T81" s="324">
        <f t="shared" si="28"/>
        <v>100.26675714285714</v>
      </c>
      <c r="U81" s="236">
        <f t="shared" si="24"/>
        <v>-6.677142857142826E-2</v>
      </c>
      <c r="V81" s="226" t="s">
        <v>342</v>
      </c>
      <c r="W81" s="330">
        <v>0</v>
      </c>
      <c r="X81" s="278" t="s">
        <v>347</v>
      </c>
      <c r="Y81" s="197"/>
    </row>
    <row r="82" spans="1:25" ht="14.25" customHeight="1">
      <c r="A82" s="1226">
        <v>43252</v>
      </c>
      <c r="B82" s="1252">
        <v>100.76504647188881</v>
      </c>
      <c r="C82" s="294">
        <f t="shared" si="19"/>
        <v>-6.0976265240327621E-2</v>
      </c>
      <c r="D82" s="291">
        <f t="shared" si="31"/>
        <v>-0.41</v>
      </c>
      <c r="E82" s="297">
        <f t="shared" si="29"/>
        <v>100.82109308554209</v>
      </c>
      <c r="F82" s="298">
        <f t="shared" si="20"/>
        <v>-3.7845608885803017E-2</v>
      </c>
      <c r="G82" s="316">
        <f t="shared" si="30"/>
        <v>100.87885039564388</v>
      </c>
      <c r="H82" s="291">
        <f t="shared" si="21"/>
        <v>-4.275037955197547E-2</v>
      </c>
      <c r="I82" s="744" t="s">
        <v>801</v>
      </c>
      <c r="J82" s="1348" t="str">
        <f t="shared" si="18"/>
        <v>---</v>
      </c>
      <c r="K82" s="1228">
        <v>0</v>
      </c>
      <c r="L82" s="278" t="s">
        <v>803</v>
      </c>
      <c r="M82" s="197"/>
      <c r="N82" s="1226">
        <v>43252</v>
      </c>
      <c r="O82" s="232">
        <v>99.981260000000006</v>
      </c>
      <c r="P82" s="317">
        <f t="shared" si="22"/>
        <v>-9.0840000000000032E-2</v>
      </c>
      <c r="Q82" s="235">
        <f t="shared" si="32"/>
        <v>-0.68</v>
      </c>
      <c r="R82" s="234">
        <f t="shared" si="25"/>
        <v>100.06492000000001</v>
      </c>
      <c r="S82" s="235">
        <f t="shared" si="23"/>
        <v>-7.2646666666642545E-2</v>
      </c>
      <c r="T82" s="324">
        <f t="shared" si="28"/>
        <v>100.19593714285715</v>
      </c>
      <c r="U82" s="236">
        <f t="shared" si="24"/>
        <v>-7.0819999999997663E-2</v>
      </c>
      <c r="V82" s="226" t="s">
        <v>342</v>
      </c>
      <c r="W82" s="330">
        <v>0</v>
      </c>
      <c r="X82" s="278" t="s">
        <v>803</v>
      </c>
      <c r="Y82" s="197"/>
    </row>
    <row r="83" spans="1:25" ht="14.25" customHeight="1">
      <c r="A83" s="1226">
        <v>43647</v>
      </c>
      <c r="B83" s="1252">
        <v>100.67288525463114</v>
      </c>
      <c r="C83" s="294">
        <f t="shared" si="19"/>
        <v>-9.2161217257668682E-2</v>
      </c>
      <c r="D83" s="291">
        <f t="shared" si="31"/>
        <v>-0.56000000000000005</v>
      </c>
      <c r="E83" s="297">
        <f t="shared" ref="E83:E110" si="33">SUM(B81:B83)/3</f>
        <v>100.75465148788304</v>
      </c>
      <c r="F83" s="298">
        <f t="shared" si="20"/>
        <v>-6.6441597659050444E-2</v>
      </c>
      <c r="G83" s="316">
        <f t="shared" ref="G83:G110" si="34">SUM(B77:B83)/7</f>
        <v>100.83345351017105</v>
      </c>
      <c r="H83" s="291">
        <f t="shared" si="21"/>
        <v>-4.5396885472825943E-2</v>
      </c>
      <c r="I83" s="744" t="s">
        <v>801</v>
      </c>
      <c r="J83" s="1348" t="str">
        <f t="shared" si="18"/>
        <v>---</v>
      </c>
      <c r="K83" s="1228">
        <v>0</v>
      </c>
      <c r="L83" s="278" t="s">
        <v>804</v>
      </c>
      <c r="M83" s="197"/>
      <c r="N83" s="1226">
        <v>43647</v>
      </c>
      <c r="O83" s="232">
        <v>99.877939999999995</v>
      </c>
      <c r="P83" s="317">
        <f t="shared" si="22"/>
        <v>-0.10332000000001074</v>
      </c>
      <c r="Q83" s="235">
        <f t="shared" si="32"/>
        <v>-0.76</v>
      </c>
      <c r="R83" s="234">
        <f t="shared" ref="R83:R113" si="35">SUM(O81:O83)/3</f>
        <v>99.977099999999993</v>
      </c>
      <c r="S83" s="235">
        <f t="shared" si="23"/>
        <v>-8.7820000000021992E-2</v>
      </c>
      <c r="T83" s="324">
        <f t="shared" ref="T83:T113" si="36">SUM(O77:O83)/7</f>
        <v>100.12145714285714</v>
      </c>
      <c r="U83" s="236">
        <f t="shared" si="24"/>
        <v>-7.4480000000008317E-2</v>
      </c>
      <c r="V83" s="226" t="s">
        <v>342</v>
      </c>
      <c r="W83" s="330">
        <v>0</v>
      </c>
      <c r="X83" s="278" t="s">
        <v>804</v>
      </c>
      <c r="Y83" s="197"/>
    </row>
    <row r="84" spans="1:25" ht="14.25" customHeight="1">
      <c r="A84" s="1226">
        <v>43678</v>
      </c>
      <c r="B84" s="1252">
        <v>100.51645116388082</v>
      </c>
      <c r="C84" s="294">
        <f t="shared" si="19"/>
        <v>-0.15643409075032366</v>
      </c>
      <c r="D84" s="291">
        <f t="shared" si="31"/>
        <v>-0.71</v>
      </c>
      <c r="E84" s="297">
        <f t="shared" si="33"/>
        <v>100.65146096346693</v>
      </c>
      <c r="F84" s="298">
        <f t="shared" si="20"/>
        <v>-0.10319052441610665</v>
      </c>
      <c r="G84" s="316">
        <f t="shared" si="34"/>
        <v>100.77629705301196</v>
      </c>
      <c r="H84" s="291">
        <f t="shared" si="21"/>
        <v>-5.7156457159095453E-2</v>
      </c>
      <c r="I84" s="744" t="s">
        <v>801</v>
      </c>
      <c r="J84" s="1348" t="str">
        <f t="shared" si="18"/>
        <v>---</v>
      </c>
      <c r="K84" s="1228">
        <v>0</v>
      </c>
      <c r="L84" s="278" t="s">
        <v>805</v>
      </c>
      <c r="M84" s="197"/>
      <c r="N84" s="1226">
        <v>43678</v>
      </c>
      <c r="O84" s="232">
        <v>99.763109999999998</v>
      </c>
      <c r="P84" s="317">
        <f t="shared" si="22"/>
        <v>-0.11482999999999777</v>
      </c>
      <c r="Q84" s="235">
        <f t="shared" si="32"/>
        <v>-0.85</v>
      </c>
      <c r="R84" s="234">
        <f t="shared" si="35"/>
        <v>99.874103333333323</v>
      </c>
      <c r="S84" s="235">
        <f t="shared" si="23"/>
        <v>-0.10299666666666951</v>
      </c>
      <c r="T84" s="324">
        <f t="shared" si="36"/>
        <v>100.04151571428572</v>
      </c>
      <c r="U84" s="236">
        <f t="shared" si="24"/>
        <v>-7.9941428571416395E-2</v>
      </c>
      <c r="V84" s="226" t="s">
        <v>342</v>
      </c>
      <c r="W84" s="330">
        <v>0</v>
      </c>
      <c r="X84" s="278" t="s">
        <v>805</v>
      </c>
      <c r="Y84" s="197"/>
    </row>
    <row r="85" spans="1:25" ht="14.25" customHeight="1">
      <c r="A85" s="1226">
        <v>43709</v>
      </c>
      <c r="B85" s="1252">
        <v>100.30196327160719</v>
      </c>
      <c r="C85" s="294">
        <f t="shared" si="19"/>
        <v>-0.21448789227362397</v>
      </c>
      <c r="D85" s="291">
        <f t="shared" si="31"/>
        <v>-0.88</v>
      </c>
      <c r="E85" s="297">
        <f t="shared" si="33"/>
        <v>100.49709989670639</v>
      </c>
      <c r="F85" s="298">
        <f t="shared" si="20"/>
        <v>-0.15436106676054351</v>
      </c>
      <c r="G85" s="316">
        <f t="shared" si="34"/>
        <v>100.69045174932738</v>
      </c>
      <c r="H85" s="291">
        <f t="shared" si="21"/>
        <v>-8.5845303684578766E-2</v>
      </c>
      <c r="I85" s="744" t="s">
        <v>801</v>
      </c>
      <c r="J85" s="1348" t="str">
        <f t="shared" si="18"/>
        <v>---</v>
      </c>
      <c r="K85" s="1228">
        <v>0</v>
      </c>
      <c r="L85" s="278" t="s">
        <v>806</v>
      </c>
      <c r="M85" s="197"/>
      <c r="N85" s="1226">
        <v>43709</v>
      </c>
      <c r="O85" s="232">
        <v>99.638819999999996</v>
      </c>
      <c r="P85" s="317">
        <f t="shared" si="22"/>
        <v>-0.12429000000000201</v>
      </c>
      <c r="Q85" s="235">
        <f t="shared" si="32"/>
        <v>-0.94</v>
      </c>
      <c r="R85" s="234">
        <f t="shared" si="35"/>
        <v>99.759956666666668</v>
      </c>
      <c r="S85" s="235">
        <f t="shared" si="23"/>
        <v>-0.11414666666665596</v>
      </c>
      <c r="T85" s="324">
        <f t="shared" si="36"/>
        <v>99.953404285714285</v>
      </c>
      <c r="U85" s="236">
        <f t="shared" si="24"/>
        <v>-8.81114285714375E-2</v>
      </c>
      <c r="V85" s="226" t="s">
        <v>342</v>
      </c>
      <c r="W85" s="330">
        <v>0</v>
      </c>
      <c r="X85" s="278" t="s">
        <v>806</v>
      </c>
      <c r="Y85" s="197"/>
    </row>
    <row r="86" spans="1:25" ht="14.25" customHeight="1">
      <c r="A86" s="1226">
        <v>43739</v>
      </c>
      <c r="B86" s="1252">
        <v>99.996714104550051</v>
      </c>
      <c r="C86" s="294">
        <f t="shared" si="19"/>
        <v>-0.30524916705714134</v>
      </c>
      <c r="D86" s="291">
        <f t="shared" si="31"/>
        <v>-1.1200000000000001</v>
      </c>
      <c r="E86" s="297">
        <f t="shared" si="33"/>
        <v>100.27170951334602</v>
      </c>
      <c r="F86" s="298">
        <f t="shared" si="20"/>
        <v>-0.22539038336036299</v>
      </c>
      <c r="G86" s="316">
        <f t="shared" si="34"/>
        <v>100.56447043589935</v>
      </c>
      <c r="H86" s="291">
        <f t="shared" si="21"/>
        <v>-0.12598131342802787</v>
      </c>
      <c r="I86" s="743" t="s">
        <v>801</v>
      </c>
      <c r="J86" s="1348" t="str">
        <f t="shared" si="18"/>
        <v>---</v>
      </c>
      <c r="K86" s="1228">
        <v>0</v>
      </c>
      <c r="L86" s="278" t="s">
        <v>794</v>
      </c>
      <c r="M86" s="197"/>
      <c r="N86" s="1226">
        <v>43739</v>
      </c>
      <c r="O86" s="232">
        <v>99.500500000000002</v>
      </c>
      <c r="P86" s="317">
        <f t="shared" si="22"/>
        <v>-0.13831999999999312</v>
      </c>
      <c r="Q86" s="235">
        <f t="shared" si="32"/>
        <v>-1.03</v>
      </c>
      <c r="R86" s="234">
        <f t="shared" si="35"/>
        <v>99.634143333333327</v>
      </c>
      <c r="S86" s="235">
        <f t="shared" si="23"/>
        <v>-0.12581333333334044</v>
      </c>
      <c r="T86" s="324">
        <f t="shared" si="36"/>
        <v>99.853590000000011</v>
      </c>
      <c r="U86" s="236">
        <f t="shared" si="24"/>
        <v>-9.9814285714273865E-2</v>
      </c>
      <c r="V86" s="226" t="s">
        <v>342</v>
      </c>
      <c r="W86" s="330">
        <v>0</v>
      </c>
      <c r="X86" s="278" t="s">
        <v>794</v>
      </c>
      <c r="Y86" s="197"/>
    </row>
    <row r="87" spans="1:25" ht="14.25" customHeight="1">
      <c r="A87" s="1226">
        <v>43770</v>
      </c>
      <c r="B87" s="1252">
        <v>99.686120633577531</v>
      </c>
      <c r="C87" s="294">
        <f t="shared" si="19"/>
        <v>-0.31059347097252044</v>
      </c>
      <c r="D87" s="291">
        <f t="shared" si="31"/>
        <v>-1.36</v>
      </c>
      <c r="E87" s="297">
        <f t="shared" si="33"/>
        <v>99.994932669911577</v>
      </c>
      <c r="F87" s="298">
        <f t="shared" si="20"/>
        <v>-0.27677684343444753</v>
      </c>
      <c r="G87" s="316">
        <f t="shared" si="34"/>
        <v>100.39502909103781</v>
      </c>
      <c r="H87" s="291">
        <f t="shared" si="21"/>
        <v>-0.16944134486153928</v>
      </c>
      <c r="I87" s="744" t="s">
        <v>801</v>
      </c>
      <c r="J87" s="1348" t="str">
        <f t="shared" si="18"/>
        <v>---</v>
      </c>
      <c r="K87" s="1228">
        <v>0</v>
      </c>
      <c r="L87" s="278" t="s">
        <v>795</v>
      </c>
      <c r="M87" s="197"/>
      <c r="N87" s="1226">
        <v>43770</v>
      </c>
      <c r="O87" s="232">
        <v>99.356870000000001</v>
      </c>
      <c r="P87" s="317">
        <f t="shared" si="22"/>
        <v>-0.1436300000000017</v>
      </c>
      <c r="Q87" s="235">
        <f t="shared" si="32"/>
        <v>-1.1100000000000001</v>
      </c>
      <c r="R87" s="234">
        <f t="shared" si="35"/>
        <v>99.498730000000009</v>
      </c>
      <c r="S87" s="235">
        <f t="shared" si="23"/>
        <v>-0.13541333333331806</v>
      </c>
      <c r="T87" s="324">
        <f t="shared" si="36"/>
        <v>99.741514285714274</v>
      </c>
      <c r="U87" s="236">
        <f t="shared" si="24"/>
        <v>-0.11207571428573715</v>
      </c>
      <c r="V87" s="226" t="s">
        <v>342</v>
      </c>
      <c r="W87" s="330">
        <v>0</v>
      </c>
      <c r="X87" s="278" t="s">
        <v>795</v>
      </c>
      <c r="Y87" s="197"/>
    </row>
    <row r="88" spans="1:25" ht="14.25" customHeight="1">
      <c r="A88" s="1236">
        <v>43800</v>
      </c>
      <c r="B88" s="1252">
        <v>99.371352411528818</v>
      </c>
      <c r="C88" s="299">
        <f t="shared" si="19"/>
        <v>-0.31476822204871269</v>
      </c>
      <c r="D88" s="745">
        <f t="shared" si="31"/>
        <v>-1.6</v>
      </c>
      <c r="E88" s="303">
        <f t="shared" si="33"/>
        <v>99.684729049885462</v>
      </c>
      <c r="F88" s="304">
        <f t="shared" si="20"/>
        <v>-0.31020362002611535</v>
      </c>
      <c r="G88" s="301">
        <f t="shared" si="34"/>
        <v>100.18721904452347</v>
      </c>
      <c r="H88" s="745">
        <f t="shared" si="21"/>
        <v>-0.20781004651433932</v>
      </c>
      <c r="I88" s="748" t="s">
        <v>801</v>
      </c>
      <c r="J88" s="1348" t="str">
        <f t="shared" si="18"/>
        <v>---</v>
      </c>
      <c r="K88" s="1233">
        <v>0</v>
      </c>
      <c r="L88" s="308" t="s">
        <v>348</v>
      </c>
      <c r="M88" s="197"/>
      <c r="N88" s="1236">
        <v>43800</v>
      </c>
      <c r="O88" s="266">
        <v>99.206599999999995</v>
      </c>
      <c r="P88" s="326">
        <f t="shared" si="22"/>
        <v>-0.15027000000000612</v>
      </c>
      <c r="Q88" s="269">
        <f t="shared" si="32"/>
        <v>-1.19</v>
      </c>
      <c r="R88" s="268">
        <f t="shared" si="35"/>
        <v>99.354656666666656</v>
      </c>
      <c r="S88" s="269">
        <f t="shared" si="23"/>
        <v>-0.14407333333335259</v>
      </c>
      <c r="T88" s="328">
        <f t="shared" si="36"/>
        <v>99.617871428571419</v>
      </c>
      <c r="U88" s="306">
        <f t="shared" si="24"/>
        <v>-0.12364285714285472</v>
      </c>
      <c r="V88" s="727" t="s">
        <v>342</v>
      </c>
      <c r="W88" s="750">
        <v>0</v>
      </c>
      <c r="X88" s="308" t="s">
        <v>348</v>
      </c>
      <c r="Y88" s="197"/>
    </row>
    <row r="89" spans="1:25" ht="14.25" customHeight="1">
      <c r="A89" s="1248">
        <v>43831</v>
      </c>
      <c r="B89" s="1253">
        <v>98.982193953706073</v>
      </c>
      <c r="C89" s="294">
        <f t="shared" si="19"/>
        <v>-0.38915845782274516</v>
      </c>
      <c r="D89" s="291">
        <f t="shared" si="31"/>
        <v>-1.92</v>
      </c>
      <c r="E89" s="297">
        <f t="shared" si="33"/>
        <v>99.346555666270817</v>
      </c>
      <c r="F89" s="298">
        <f t="shared" si="20"/>
        <v>-0.33817338361464522</v>
      </c>
      <c r="G89" s="316">
        <f t="shared" si="34"/>
        <v>99.932525827640234</v>
      </c>
      <c r="H89" s="291">
        <f t="shared" si="21"/>
        <v>-0.25469321688323987</v>
      </c>
      <c r="I89" s="744" t="s">
        <v>801</v>
      </c>
      <c r="J89" s="1348" t="str">
        <f t="shared" si="18"/>
        <v>---</v>
      </c>
      <c r="K89" s="1228">
        <v>0</v>
      </c>
      <c r="L89" s="278" t="s">
        <v>343</v>
      </c>
      <c r="M89" s="197"/>
      <c r="N89" s="1248">
        <v>43831</v>
      </c>
      <c r="O89" s="270">
        <v>99.037480000000002</v>
      </c>
      <c r="P89" s="271">
        <f t="shared" si="22"/>
        <v>-0.16911999999999239</v>
      </c>
      <c r="Q89" s="272">
        <f t="shared" si="32"/>
        <v>-1.28</v>
      </c>
      <c r="R89" s="1254">
        <f t="shared" si="35"/>
        <v>99.200316666666666</v>
      </c>
      <c r="S89" s="272">
        <f t="shared" si="23"/>
        <v>-0.1543399999999906</v>
      </c>
      <c r="T89" s="320">
        <f t="shared" si="36"/>
        <v>99.483045714285709</v>
      </c>
      <c r="U89" s="236">
        <f t="shared" si="24"/>
        <v>-0.13482571428571077</v>
      </c>
      <c r="V89" s="727" t="s">
        <v>342</v>
      </c>
      <c r="W89" s="750">
        <v>0</v>
      </c>
      <c r="X89" s="289" t="s">
        <v>343</v>
      </c>
      <c r="Y89" s="197"/>
    </row>
    <row r="90" spans="1:25" ht="14.25" customHeight="1">
      <c r="A90" s="1244">
        <v>43862</v>
      </c>
      <c r="B90" s="1250">
        <v>98.48336924754642</v>
      </c>
      <c r="C90" s="294">
        <f t="shared" si="19"/>
        <v>-0.49882470615965246</v>
      </c>
      <c r="D90" s="291">
        <f t="shared" si="31"/>
        <v>-2.4</v>
      </c>
      <c r="E90" s="297">
        <f t="shared" si="33"/>
        <v>98.945638537593766</v>
      </c>
      <c r="F90" s="298">
        <f t="shared" si="20"/>
        <v>-0.40091712867705098</v>
      </c>
      <c r="G90" s="316">
        <f t="shared" si="34"/>
        <v>99.619737826628139</v>
      </c>
      <c r="H90" s="291">
        <f t="shared" si="21"/>
        <v>-0.3127880010120947</v>
      </c>
      <c r="I90" s="744" t="s">
        <v>801</v>
      </c>
      <c r="J90" s="1348" t="str">
        <f t="shared" si="18"/>
        <v>---</v>
      </c>
      <c r="K90" s="1228">
        <v>0</v>
      </c>
      <c r="L90" s="278" t="s">
        <v>344</v>
      </c>
      <c r="M90" s="197"/>
      <c r="N90" s="1244">
        <v>43862</v>
      </c>
      <c r="O90" s="232">
        <v>98.842259999999996</v>
      </c>
      <c r="P90" s="233">
        <f t="shared" si="22"/>
        <v>-0.19522000000000617</v>
      </c>
      <c r="Q90" s="272">
        <f t="shared" si="32"/>
        <v>-1.41</v>
      </c>
      <c r="R90" s="273">
        <f t="shared" si="35"/>
        <v>99.028779999999998</v>
      </c>
      <c r="S90" s="272">
        <f t="shared" si="23"/>
        <v>-0.17153666666666822</v>
      </c>
      <c r="T90" s="324">
        <f t="shared" si="36"/>
        <v>99.335091428571431</v>
      </c>
      <c r="U90" s="236">
        <f t="shared" si="24"/>
        <v>-0.14795428571427749</v>
      </c>
      <c r="V90" s="727" t="s">
        <v>342</v>
      </c>
      <c r="W90" s="750">
        <v>0</v>
      </c>
      <c r="X90" s="278" t="s">
        <v>344</v>
      </c>
      <c r="Y90" s="197"/>
    </row>
    <row r="91" spans="1:25" ht="14.25" customHeight="1">
      <c r="A91" s="1226">
        <v>43891</v>
      </c>
      <c r="B91" s="1250">
        <v>97.935551699748828</v>
      </c>
      <c r="C91" s="294">
        <f t="shared" si="19"/>
        <v>-0.5478175477975924</v>
      </c>
      <c r="D91" s="291">
        <f t="shared" si="31"/>
        <v>-2.92</v>
      </c>
      <c r="E91" s="297">
        <f t="shared" si="33"/>
        <v>98.467038300333783</v>
      </c>
      <c r="F91" s="298">
        <f t="shared" si="20"/>
        <v>-0.47860023725998246</v>
      </c>
      <c r="G91" s="316">
        <f t="shared" si="34"/>
        <v>99.251037903180688</v>
      </c>
      <c r="H91" s="291">
        <f t="shared" si="21"/>
        <v>-0.36869992344745128</v>
      </c>
      <c r="I91" s="744" t="s">
        <v>801</v>
      </c>
      <c r="J91" s="1348" t="str">
        <f t="shared" si="18"/>
        <v>---</v>
      </c>
      <c r="K91" s="1228">
        <v>0</v>
      </c>
      <c r="L91" s="278" t="s">
        <v>345</v>
      </c>
      <c r="M91" s="197"/>
      <c r="N91" s="1226">
        <v>43891</v>
      </c>
      <c r="O91" s="232">
        <v>98.319789999999998</v>
      </c>
      <c r="P91" s="233">
        <f t="shared" si="22"/>
        <v>-0.52246999999999844</v>
      </c>
      <c r="Q91" s="272">
        <f t="shared" si="32"/>
        <v>-1.88</v>
      </c>
      <c r="R91" s="273">
        <f t="shared" si="35"/>
        <v>98.733176666666665</v>
      </c>
      <c r="S91" s="272">
        <f t="shared" si="23"/>
        <v>-0.29560333333333233</v>
      </c>
      <c r="T91" s="324">
        <f t="shared" si="36"/>
        <v>99.128902857142862</v>
      </c>
      <c r="U91" s="236">
        <f t="shared" si="24"/>
        <v>-0.20618857142856939</v>
      </c>
      <c r="V91" s="226" t="s">
        <v>342</v>
      </c>
      <c r="W91" s="330">
        <v>0</v>
      </c>
      <c r="X91" s="278" t="s">
        <v>345</v>
      </c>
      <c r="Y91" s="197"/>
    </row>
    <row r="92" spans="1:25" ht="14.25" customHeight="1">
      <c r="A92" s="1226">
        <v>43922</v>
      </c>
      <c r="B92" s="1250">
        <v>97.381639041103597</v>
      </c>
      <c r="C92" s="294">
        <f t="shared" si="19"/>
        <v>-0.5539126586452312</v>
      </c>
      <c r="D92" s="291">
        <f t="shared" si="31"/>
        <v>-3.46</v>
      </c>
      <c r="E92" s="297">
        <f t="shared" si="33"/>
        <v>97.933519996132944</v>
      </c>
      <c r="F92" s="298">
        <f t="shared" si="20"/>
        <v>-0.53351830420083957</v>
      </c>
      <c r="G92" s="316">
        <f t="shared" si="34"/>
        <v>98.833848727394496</v>
      </c>
      <c r="H92" s="291">
        <f t="shared" si="21"/>
        <v>-0.41718917578619141</v>
      </c>
      <c r="I92" s="744" t="s">
        <v>801</v>
      </c>
      <c r="J92" s="1348" t="str">
        <f t="shared" si="18"/>
        <v>---</v>
      </c>
      <c r="K92" s="1228">
        <v>0</v>
      </c>
      <c r="L92" s="278" t="s">
        <v>346</v>
      </c>
      <c r="M92" s="197"/>
      <c r="N92" s="1226">
        <v>43922</v>
      </c>
      <c r="O92" s="232">
        <v>97.83175</v>
      </c>
      <c r="P92" s="233">
        <f t="shared" si="22"/>
        <v>-0.48803999999999803</v>
      </c>
      <c r="Q92" s="272">
        <f t="shared" si="32"/>
        <v>-2.31</v>
      </c>
      <c r="R92" s="273">
        <f t="shared" si="35"/>
        <v>98.33126666666665</v>
      </c>
      <c r="S92" s="272">
        <f t="shared" si="23"/>
        <v>-0.40191000000001509</v>
      </c>
      <c r="T92" s="324">
        <f t="shared" si="36"/>
        <v>98.870750000000015</v>
      </c>
      <c r="U92" s="236">
        <f t="shared" si="24"/>
        <v>-0.25815285714284641</v>
      </c>
      <c r="V92" s="226" t="s">
        <v>342</v>
      </c>
      <c r="W92" s="330">
        <v>0</v>
      </c>
      <c r="X92" s="278" t="s">
        <v>346</v>
      </c>
      <c r="Y92" s="197"/>
    </row>
    <row r="93" spans="1:25" ht="14.25" customHeight="1">
      <c r="A93" s="1226">
        <v>43952</v>
      </c>
      <c r="B93" s="1250">
        <v>96.970586428579395</v>
      </c>
      <c r="C93" s="294">
        <f t="shared" si="19"/>
        <v>-0.41105261252420178</v>
      </c>
      <c r="D93" s="291">
        <f t="shared" si="31"/>
        <v>-3.82</v>
      </c>
      <c r="E93" s="297">
        <f t="shared" si="33"/>
        <v>97.429259056477278</v>
      </c>
      <c r="F93" s="298">
        <f t="shared" si="20"/>
        <v>-0.50426093965566565</v>
      </c>
      <c r="G93" s="316">
        <f t="shared" si="34"/>
        <v>98.401544773684378</v>
      </c>
      <c r="H93" s="291">
        <f t="shared" si="21"/>
        <v>-0.43230395371011809</v>
      </c>
      <c r="I93" s="744" t="s">
        <v>801</v>
      </c>
      <c r="J93" s="1348" t="str">
        <f t="shared" si="18"/>
        <v>---</v>
      </c>
      <c r="K93" s="1228">
        <v>0</v>
      </c>
      <c r="L93" s="278" t="s">
        <v>347</v>
      </c>
      <c r="M93" s="197"/>
      <c r="N93" s="1226">
        <v>43952</v>
      </c>
      <c r="O93" s="232">
        <v>97.385599999999997</v>
      </c>
      <c r="P93" s="233">
        <f t="shared" si="22"/>
        <v>-0.44615000000000293</v>
      </c>
      <c r="Q93" s="272">
        <f t="shared" si="32"/>
        <v>-2.68</v>
      </c>
      <c r="R93" s="273">
        <f t="shared" si="35"/>
        <v>97.845713333333336</v>
      </c>
      <c r="S93" s="272">
        <f t="shared" si="23"/>
        <v>-0.48555333333331419</v>
      </c>
      <c r="T93" s="324">
        <f t="shared" si="36"/>
        <v>98.568621428571419</v>
      </c>
      <c r="U93" s="236">
        <f t="shared" si="24"/>
        <v>-0.30212857142859662</v>
      </c>
      <c r="V93" s="226" t="s">
        <v>342</v>
      </c>
      <c r="W93" s="330">
        <v>0</v>
      </c>
      <c r="X93" s="278" t="s">
        <v>347</v>
      </c>
      <c r="Y93" s="197"/>
    </row>
    <row r="94" spans="1:25" ht="14.25" customHeight="1">
      <c r="A94" s="1226">
        <v>43983</v>
      </c>
      <c r="B94" s="1250">
        <v>96.788821966776936</v>
      </c>
      <c r="C94" s="294">
        <f t="shared" si="19"/>
        <v>-0.18176446180245875</v>
      </c>
      <c r="D94" s="291">
        <f t="shared" si="31"/>
        <v>-3.95</v>
      </c>
      <c r="E94" s="297">
        <f t="shared" si="33"/>
        <v>97.047015812153305</v>
      </c>
      <c r="F94" s="298">
        <f t="shared" si="20"/>
        <v>-0.38224324432397339</v>
      </c>
      <c r="G94" s="316">
        <f t="shared" si="34"/>
        <v>97.987644964141424</v>
      </c>
      <c r="H94" s="291">
        <f t="shared" si="21"/>
        <v>-0.41389980954295424</v>
      </c>
      <c r="I94" s="744" t="s">
        <v>801</v>
      </c>
      <c r="J94" s="1351" t="str">
        <f t="shared" si="18"/>
        <v>谷</v>
      </c>
      <c r="K94" s="1352">
        <v>-1</v>
      </c>
      <c r="L94" s="278" t="s">
        <v>349</v>
      </c>
      <c r="M94" s="197"/>
      <c r="N94" s="1226">
        <v>43983</v>
      </c>
      <c r="O94" s="232">
        <v>97.499049999999997</v>
      </c>
      <c r="P94" s="233">
        <f t="shared" si="22"/>
        <v>0.11345000000000027</v>
      </c>
      <c r="Q94" s="272">
        <f t="shared" si="32"/>
        <v>-2.48</v>
      </c>
      <c r="R94" s="273">
        <f t="shared" si="35"/>
        <v>97.57213333333334</v>
      </c>
      <c r="S94" s="272">
        <f t="shared" si="23"/>
        <v>-0.27357999999999549</v>
      </c>
      <c r="T94" s="324">
        <f t="shared" si="36"/>
        <v>98.303218571428573</v>
      </c>
      <c r="U94" s="236">
        <f t="shared" si="24"/>
        <v>-0.26540285714284551</v>
      </c>
      <c r="V94" s="226" t="s">
        <v>342</v>
      </c>
      <c r="W94" s="330">
        <v>0</v>
      </c>
      <c r="X94" s="278" t="s">
        <v>349</v>
      </c>
      <c r="Y94" s="197"/>
    </row>
    <row r="95" spans="1:25" ht="14.25" customHeight="1">
      <c r="A95" s="1226">
        <v>44013</v>
      </c>
      <c r="B95" s="1250">
        <v>96.921100046830915</v>
      </c>
      <c r="C95" s="294">
        <f t="shared" si="19"/>
        <v>0.1322780800539789</v>
      </c>
      <c r="D95" s="291">
        <f t="shared" si="31"/>
        <v>-3.73</v>
      </c>
      <c r="E95" s="297">
        <f t="shared" si="33"/>
        <v>96.893502814062415</v>
      </c>
      <c r="F95" s="298">
        <f t="shared" si="20"/>
        <v>-0.15351299809088914</v>
      </c>
      <c r="G95" s="316">
        <f t="shared" si="34"/>
        <v>97.637608912041742</v>
      </c>
      <c r="H95" s="291">
        <f t="shared" si="21"/>
        <v>-0.35003605209968214</v>
      </c>
      <c r="I95" s="744" t="s">
        <v>801</v>
      </c>
      <c r="J95" s="1348" t="str">
        <f t="shared" si="18"/>
        <v>---</v>
      </c>
      <c r="K95" s="1228">
        <v>0</v>
      </c>
      <c r="L95" s="278" t="s">
        <v>350</v>
      </c>
      <c r="M95" s="197"/>
      <c r="N95" s="1226">
        <v>44013</v>
      </c>
      <c r="O95" s="232">
        <v>97.992490000000004</v>
      </c>
      <c r="P95" s="233">
        <f t="shared" si="22"/>
        <v>0.49344000000000676</v>
      </c>
      <c r="Q95" s="272">
        <f t="shared" si="32"/>
        <v>-1.89</v>
      </c>
      <c r="R95" s="273">
        <f t="shared" si="35"/>
        <v>97.625713333333337</v>
      </c>
      <c r="S95" s="272">
        <f t="shared" si="23"/>
        <v>5.357999999999663E-2</v>
      </c>
      <c r="T95" s="324">
        <f t="shared" si="36"/>
        <v>98.129774285714277</v>
      </c>
      <c r="U95" s="236">
        <f t="shared" si="24"/>
        <v>-0.1734442857142966</v>
      </c>
      <c r="V95" s="226" t="s">
        <v>342</v>
      </c>
      <c r="W95" s="330">
        <v>0</v>
      </c>
      <c r="X95" s="278" t="s">
        <v>350</v>
      </c>
      <c r="Y95" s="197"/>
    </row>
    <row r="96" spans="1:25" ht="14.25" customHeight="1">
      <c r="A96" s="1226">
        <v>44044</v>
      </c>
      <c r="B96" s="1250">
        <v>97.333979958116728</v>
      </c>
      <c r="C96" s="294">
        <f t="shared" si="19"/>
        <v>0.41287991128581325</v>
      </c>
      <c r="D96" s="291">
        <f t="shared" si="31"/>
        <v>-3.17</v>
      </c>
      <c r="E96" s="297">
        <f t="shared" si="33"/>
        <v>97.014633990574865</v>
      </c>
      <c r="F96" s="298">
        <f t="shared" si="20"/>
        <v>0.1211311765124492</v>
      </c>
      <c r="G96" s="316">
        <f t="shared" si="34"/>
        <v>97.402149769814699</v>
      </c>
      <c r="H96" s="291">
        <f t="shared" si="21"/>
        <v>-0.23545914222704312</v>
      </c>
      <c r="I96" s="744" t="s">
        <v>791</v>
      </c>
      <c r="J96" s="1348" t="str">
        <f t="shared" si="18"/>
        <v>---</v>
      </c>
      <c r="K96" s="1228">
        <v>0</v>
      </c>
      <c r="L96" s="278" t="s">
        <v>351</v>
      </c>
      <c r="M96" s="197"/>
      <c r="N96" s="1226">
        <v>44044</v>
      </c>
      <c r="O96" s="232">
        <v>98.444329999999994</v>
      </c>
      <c r="P96" s="233">
        <f t="shared" si="22"/>
        <v>0.45183999999999003</v>
      </c>
      <c r="Q96" s="272">
        <f t="shared" si="32"/>
        <v>-1.32</v>
      </c>
      <c r="R96" s="273">
        <f t="shared" si="35"/>
        <v>97.978623333333317</v>
      </c>
      <c r="S96" s="272">
        <f t="shared" si="23"/>
        <v>0.35290999999998007</v>
      </c>
      <c r="T96" s="324">
        <f t="shared" si="36"/>
        <v>98.045038571428577</v>
      </c>
      <c r="U96" s="236">
        <f t="shared" si="24"/>
        <v>-8.473571428569926E-2</v>
      </c>
      <c r="V96" s="226" t="s">
        <v>342</v>
      </c>
      <c r="W96" s="330">
        <v>0</v>
      </c>
      <c r="X96" s="278" t="s">
        <v>351</v>
      </c>
      <c r="Y96" s="197"/>
    </row>
    <row r="97" spans="1:25" ht="14.25" customHeight="1">
      <c r="A97" s="1226">
        <v>44075</v>
      </c>
      <c r="B97" s="1250">
        <v>97.937329560610337</v>
      </c>
      <c r="C97" s="294">
        <f t="shared" si="19"/>
        <v>0.60334960249360847</v>
      </c>
      <c r="D97" s="291">
        <f t="shared" si="31"/>
        <v>-2.36</v>
      </c>
      <c r="E97" s="297">
        <f t="shared" si="33"/>
        <v>97.397469855185989</v>
      </c>
      <c r="F97" s="298">
        <f t="shared" si="20"/>
        <v>0.38283586461112407</v>
      </c>
      <c r="G97" s="316">
        <f t="shared" si="34"/>
        <v>97.324144100252397</v>
      </c>
      <c r="H97" s="291">
        <f t="shared" si="21"/>
        <v>-7.8005669562301705E-2</v>
      </c>
      <c r="I97" s="744" t="s">
        <v>791</v>
      </c>
      <c r="J97" s="1348" t="str">
        <f t="shared" si="18"/>
        <v>---</v>
      </c>
      <c r="K97" s="1228">
        <v>0</v>
      </c>
      <c r="L97" s="278" t="s">
        <v>352</v>
      </c>
      <c r="M97" s="197"/>
      <c r="N97" s="1226">
        <v>44075</v>
      </c>
      <c r="O97" s="232">
        <v>98.688839999999999</v>
      </c>
      <c r="P97" s="233">
        <f t="shared" si="22"/>
        <v>0.24451000000000533</v>
      </c>
      <c r="Q97" s="272">
        <f t="shared" si="32"/>
        <v>-0.95</v>
      </c>
      <c r="R97" s="273">
        <f t="shared" si="35"/>
        <v>98.375220000000013</v>
      </c>
      <c r="S97" s="272">
        <f t="shared" si="23"/>
        <v>0.3965966666666958</v>
      </c>
      <c r="T97" s="324">
        <f t="shared" si="36"/>
        <v>98.023121428571443</v>
      </c>
      <c r="U97" s="236">
        <f t="shared" si="24"/>
        <v>-2.1917142857134309E-2</v>
      </c>
      <c r="V97" s="226" t="s">
        <v>342</v>
      </c>
      <c r="W97" s="330">
        <v>0</v>
      </c>
      <c r="X97" s="278" t="s">
        <v>352</v>
      </c>
      <c r="Y97" s="197"/>
    </row>
    <row r="98" spans="1:25" ht="14.25" customHeight="1">
      <c r="A98" s="1226">
        <v>44105</v>
      </c>
      <c r="B98" s="1250">
        <v>98.578026677675155</v>
      </c>
      <c r="C98" s="294">
        <f t="shared" si="19"/>
        <v>0.64069711706481769</v>
      </c>
      <c r="D98" s="291">
        <f t="shared" si="31"/>
        <v>-1.42</v>
      </c>
      <c r="E98" s="297">
        <f t="shared" si="33"/>
        <v>97.949778732134064</v>
      </c>
      <c r="F98" s="298">
        <f t="shared" si="20"/>
        <v>0.55230887694807507</v>
      </c>
      <c r="G98" s="316">
        <f t="shared" si="34"/>
        <v>97.415926239956136</v>
      </c>
      <c r="H98" s="291">
        <f t="shared" si="21"/>
        <v>9.1782139703738608E-2</v>
      </c>
      <c r="I98" s="743" t="s">
        <v>792</v>
      </c>
      <c r="J98" s="1348" t="str">
        <f t="shared" si="18"/>
        <v>---</v>
      </c>
      <c r="K98" s="1228">
        <v>0</v>
      </c>
      <c r="L98" s="278" t="s">
        <v>353</v>
      </c>
      <c r="M98" s="197"/>
      <c r="N98" s="1226">
        <v>44105</v>
      </c>
      <c r="O98" s="232">
        <v>98.926270000000002</v>
      </c>
      <c r="P98" s="233">
        <f t="shared" si="22"/>
        <v>0.23743000000000336</v>
      </c>
      <c r="Q98" s="272">
        <f t="shared" si="32"/>
        <v>-0.57999999999999996</v>
      </c>
      <c r="R98" s="273">
        <f t="shared" si="35"/>
        <v>98.686480000000003</v>
      </c>
      <c r="S98" s="272">
        <f t="shared" si="23"/>
        <v>0.3112599999999901</v>
      </c>
      <c r="T98" s="324">
        <f t="shared" si="36"/>
        <v>98.109761428571431</v>
      </c>
      <c r="U98" s="236">
        <f t="shared" si="24"/>
        <v>8.6639999999988504E-2</v>
      </c>
      <c r="V98" s="226" t="s">
        <v>342</v>
      </c>
      <c r="W98" s="330">
        <v>0</v>
      </c>
      <c r="X98" s="278" t="s">
        <v>353</v>
      </c>
      <c r="Y98" s="197"/>
    </row>
    <row r="99" spans="1:25" ht="14.25" customHeight="1">
      <c r="A99" s="1226">
        <v>44136</v>
      </c>
      <c r="B99" s="1250">
        <v>99.200518664180422</v>
      </c>
      <c r="C99" s="294">
        <f t="shared" si="19"/>
        <v>0.62249198650526694</v>
      </c>
      <c r="D99" s="291">
        <f t="shared" si="31"/>
        <v>-0.49</v>
      </c>
      <c r="E99" s="297">
        <f t="shared" si="33"/>
        <v>98.571958300821976</v>
      </c>
      <c r="F99" s="298">
        <f t="shared" si="20"/>
        <v>0.62217956868791191</v>
      </c>
      <c r="G99" s="316">
        <f t="shared" si="34"/>
        <v>97.675766186109996</v>
      </c>
      <c r="H99" s="291">
        <f t="shared" si="21"/>
        <v>0.25983994615386052</v>
      </c>
      <c r="I99" s="743" t="s">
        <v>792</v>
      </c>
      <c r="J99" s="1348" t="str">
        <f t="shared" si="18"/>
        <v>---</v>
      </c>
      <c r="K99" s="1228">
        <v>0</v>
      </c>
      <c r="L99" s="278" t="s">
        <v>354</v>
      </c>
      <c r="M99" s="197"/>
      <c r="N99" s="1226">
        <v>44136</v>
      </c>
      <c r="O99" s="232">
        <v>99.196550000000002</v>
      </c>
      <c r="P99" s="233">
        <f t="shared" si="22"/>
        <v>0.27027999999999963</v>
      </c>
      <c r="Q99" s="272">
        <f t="shared" si="32"/>
        <v>-0.16</v>
      </c>
      <c r="R99" s="273">
        <f t="shared" si="35"/>
        <v>98.937220000000011</v>
      </c>
      <c r="S99" s="272">
        <f t="shared" si="23"/>
        <v>0.25074000000000751</v>
      </c>
      <c r="T99" s="324">
        <f t="shared" si="36"/>
        <v>98.304732857142866</v>
      </c>
      <c r="U99" s="236">
        <f t="shared" si="24"/>
        <v>0.19497142857143501</v>
      </c>
      <c r="V99" s="226" t="s">
        <v>342</v>
      </c>
      <c r="W99" s="330">
        <v>0</v>
      </c>
      <c r="X99" s="278" t="s">
        <v>354</v>
      </c>
      <c r="Y99" s="197"/>
    </row>
    <row r="100" spans="1:25" ht="14.25" customHeight="1">
      <c r="A100" s="1236">
        <v>44166</v>
      </c>
      <c r="B100" s="1251">
        <v>99.780510937812267</v>
      </c>
      <c r="C100" s="299">
        <f t="shared" si="19"/>
        <v>0.57999227363184502</v>
      </c>
      <c r="D100" s="745">
        <f t="shared" si="31"/>
        <v>0.41</v>
      </c>
      <c r="E100" s="303">
        <f t="shared" si="33"/>
        <v>99.186352093222624</v>
      </c>
      <c r="F100" s="304">
        <f t="shared" si="20"/>
        <v>0.61439379240064795</v>
      </c>
      <c r="G100" s="301">
        <f t="shared" si="34"/>
        <v>98.077183973143264</v>
      </c>
      <c r="H100" s="745">
        <f t="shared" si="21"/>
        <v>0.40141778703326736</v>
      </c>
      <c r="I100" s="746" t="s">
        <v>792</v>
      </c>
      <c r="J100" s="737" t="str">
        <f t="shared" si="18"/>
        <v>---</v>
      </c>
      <c r="K100" s="1233">
        <v>0</v>
      </c>
      <c r="L100" s="308" t="s">
        <v>348</v>
      </c>
      <c r="M100" s="197"/>
      <c r="N100" s="1236">
        <v>44166</v>
      </c>
      <c r="O100" s="266">
        <v>99.487849999999995</v>
      </c>
      <c r="P100" s="267">
        <f t="shared" si="22"/>
        <v>0.29129999999999256</v>
      </c>
      <c r="Q100" s="1247">
        <f t="shared" si="32"/>
        <v>0.28000000000000003</v>
      </c>
      <c r="R100" s="307">
        <f t="shared" si="35"/>
        <v>99.203556666666657</v>
      </c>
      <c r="S100" s="1247">
        <f t="shared" si="23"/>
        <v>0.26633666666664624</v>
      </c>
      <c r="T100" s="328">
        <f t="shared" si="36"/>
        <v>98.60505428571426</v>
      </c>
      <c r="U100" s="306">
        <f t="shared" si="24"/>
        <v>0.30032142857139377</v>
      </c>
      <c r="V100" s="226" t="s">
        <v>342</v>
      </c>
      <c r="W100" s="330">
        <v>0</v>
      </c>
      <c r="X100" s="308" t="s">
        <v>348</v>
      </c>
      <c r="Y100" s="197"/>
    </row>
    <row r="101" spans="1:25" ht="14.25" customHeight="1">
      <c r="A101" s="1244">
        <v>44197</v>
      </c>
      <c r="B101" s="1252">
        <v>100.31362615835138</v>
      </c>
      <c r="C101" s="294">
        <f t="shared" si="19"/>
        <v>0.53311522053911631</v>
      </c>
      <c r="D101" s="292">
        <f t="shared" si="31"/>
        <v>1.35</v>
      </c>
      <c r="E101" s="297">
        <f t="shared" si="33"/>
        <v>99.764885253448028</v>
      </c>
      <c r="F101" s="290">
        <f t="shared" si="20"/>
        <v>0.57853316022540469</v>
      </c>
      <c r="G101" s="316">
        <f t="shared" si="34"/>
        <v>98.580727429082444</v>
      </c>
      <c r="H101" s="292">
        <f t="shared" si="21"/>
        <v>0.50354345593918026</v>
      </c>
      <c r="I101" s="743" t="s">
        <v>792</v>
      </c>
      <c r="J101" s="749" t="str">
        <f t="shared" si="18"/>
        <v>---</v>
      </c>
      <c r="K101" s="1258">
        <v>0</v>
      </c>
      <c r="L101" s="278" t="s">
        <v>343</v>
      </c>
      <c r="M101" s="197"/>
      <c r="N101" s="1244">
        <v>44197</v>
      </c>
      <c r="O101" s="232">
        <v>99.799639999999997</v>
      </c>
      <c r="P101" s="233">
        <f t="shared" si="22"/>
        <v>0.31179000000000201</v>
      </c>
      <c r="Q101" s="272">
        <f t="shared" si="32"/>
        <v>0.77</v>
      </c>
      <c r="R101" s="273">
        <f t="shared" si="35"/>
        <v>99.494680000000002</v>
      </c>
      <c r="S101" s="272">
        <f t="shared" si="23"/>
        <v>0.29112333333334561</v>
      </c>
      <c r="T101" s="324">
        <f t="shared" si="36"/>
        <v>98.933710000000005</v>
      </c>
      <c r="U101" s="236">
        <f t="shared" si="24"/>
        <v>0.32865571428574469</v>
      </c>
      <c r="V101" s="279" t="s">
        <v>342</v>
      </c>
      <c r="W101" s="739">
        <v>0</v>
      </c>
      <c r="X101" s="278" t="s">
        <v>343</v>
      </c>
      <c r="Y101" s="197"/>
    </row>
    <row r="102" spans="1:25" ht="14.25" customHeight="1">
      <c r="A102" s="1244">
        <v>44228</v>
      </c>
      <c r="B102" s="1252">
        <v>100.80827422850379</v>
      </c>
      <c r="C102" s="294">
        <f t="shared" si="19"/>
        <v>0.49464807015240808</v>
      </c>
      <c r="D102" s="292">
        <f t="shared" si="31"/>
        <v>2.36</v>
      </c>
      <c r="E102" s="297">
        <f t="shared" si="33"/>
        <v>100.30080377488916</v>
      </c>
      <c r="F102" s="290">
        <f t="shared" si="20"/>
        <v>0.53591852144113261</v>
      </c>
      <c r="G102" s="316">
        <f t="shared" si="34"/>
        <v>99.136038026464306</v>
      </c>
      <c r="H102" s="292">
        <f t="shared" si="21"/>
        <v>0.55531059738186173</v>
      </c>
      <c r="I102" s="743" t="s">
        <v>792</v>
      </c>
      <c r="J102" s="749" t="str">
        <f t="shared" si="18"/>
        <v>---</v>
      </c>
      <c r="K102" s="1258">
        <v>0</v>
      </c>
      <c r="L102" s="278" t="s">
        <v>344</v>
      </c>
      <c r="M102" s="197"/>
      <c r="N102" s="1244">
        <v>44228</v>
      </c>
      <c r="O102" s="232">
        <v>100.1108</v>
      </c>
      <c r="P102" s="233">
        <f t="shared" si="22"/>
        <v>0.31116000000000099</v>
      </c>
      <c r="Q102" s="272">
        <f t="shared" si="32"/>
        <v>1.28</v>
      </c>
      <c r="R102" s="273">
        <f t="shared" si="35"/>
        <v>99.799429999999987</v>
      </c>
      <c r="S102" s="272">
        <f t="shared" si="23"/>
        <v>0.30474999999998431</v>
      </c>
      <c r="T102" s="324">
        <f t="shared" si="36"/>
        <v>99.236325714285712</v>
      </c>
      <c r="U102" s="236">
        <f t="shared" si="24"/>
        <v>0.30261571428570733</v>
      </c>
      <c r="V102" s="226" t="s">
        <v>342</v>
      </c>
      <c r="W102" s="330">
        <v>0</v>
      </c>
      <c r="X102" s="278" t="s">
        <v>344</v>
      </c>
      <c r="Y102" s="197"/>
    </row>
    <row r="103" spans="1:25" ht="14.25" customHeight="1">
      <c r="A103" s="1226">
        <v>44256</v>
      </c>
      <c r="B103" s="1252">
        <v>101.19128207212836</v>
      </c>
      <c r="C103" s="294">
        <f t="shared" si="19"/>
        <v>0.38300784362456852</v>
      </c>
      <c r="D103" s="292">
        <f t="shared" si="31"/>
        <v>3.32</v>
      </c>
      <c r="E103" s="297">
        <f t="shared" si="33"/>
        <v>100.77106081966117</v>
      </c>
      <c r="F103" s="290">
        <f t="shared" si="20"/>
        <v>0.47025704477201202</v>
      </c>
      <c r="G103" s="316">
        <f t="shared" si="34"/>
        <v>99.687081185608818</v>
      </c>
      <c r="H103" s="292">
        <f t="shared" si="21"/>
        <v>0.55104315914451263</v>
      </c>
      <c r="I103" s="743" t="s">
        <v>792</v>
      </c>
      <c r="J103" s="749" t="str">
        <f t="shared" si="18"/>
        <v>---</v>
      </c>
      <c r="K103" s="1258">
        <v>0</v>
      </c>
      <c r="L103" s="278" t="s">
        <v>345</v>
      </c>
      <c r="M103" s="197"/>
      <c r="N103" s="1226">
        <v>44256</v>
      </c>
      <c r="O103" s="232">
        <v>100.3938</v>
      </c>
      <c r="P103" s="233">
        <f t="shared" si="22"/>
        <v>0.28300000000000125</v>
      </c>
      <c r="Q103" s="272">
        <f t="shared" si="32"/>
        <v>2.11</v>
      </c>
      <c r="R103" s="273">
        <f t="shared" si="35"/>
        <v>100.10141333333333</v>
      </c>
      <c r="S103" s="272">
        <f t="shared" si="23"/>
        <v>0.30198333333333949</v>
      </c>
      <c r="T103" s="324">
        <f t="shared" si="36"/>
        <v>99.514821428571423</v>
      </c>
      <c r="U103" s="236">
        <f t="shared" si="24"/>
        <v>0.27849571428571096</v>
      </c>
      <c r="V103" s="226" t="s">
        <v>342</v>
      </c>
      <c r="W103" s="330">
        <v>0</v>
      </c>
      <c r="X103" s="278" t="s">
        <v>345</v>
      </c>
      <c r="Y103" s="197"/>
    </row>
    <row r="104" spans="1:25" ht="14.25" customHeight="1">
      <c r="A104" s="1226">
        <v>44287</v>
      </c>
      <c r="B104" s="1252">
        <v>101.40539140074561</v>
      </c>
      <c r="C104" s="294">
        <f t="shared" si="19"/>
        <v>0.21410932861725485</v>
      </c>
      <c r="D104" s="292">
        <f t="shared" si="31"/>
        <v>4.13</v>
      </c>
      <c r="E104" s="297">
        <f t="shared" si="33"/>
        <v>101.13498256712592</v>
      </c>
      <c r="F104" s="290">
        <f t="shared" si="20"/>
        <v>0.36392174746474382</v>
      </c>
      <c r="G104" s="316">
        <f t="shared" si="34"/>
        <v>100.18251859134243</v>
      </c>
      <c r="H104" s="292">
        <f t="shared" si="21"/>
        <v>0.49543740573361106</v>
      </c>
      <c r="I104" s="743" t="s">
        <v>792</v>
      </c>
      <c r="J104" s="1353" t="str">
        <f t="shared" si="18"/>
        <v>山</v>
      </c>
      <c r="K104" s="1354">
        <v>1</v>
      </c>
      <c r="L104" s="278" t="s">
        <v>346</v>
      </c>
      <c r="M104" s="197"/>
      <c r="N104" s="1226">
        <v>44287</v>
      </c>
      <c r="O104" s="232">
        <v>100.63120000000001</v>
      </c>
      <c r="P104" s="233">
        <f t="shared" si="22"/>
        <v>0.23740000000000805</v>
      </c>
      <c r="Q104" s="272">
        <f t="shared" si="32"/>
        <v>2.86</v>
      </c>
      <c r="R104" s="273">
        <f t="shared" si="35"/>
        <v>100.37860000000001</v>
      </c>
      <c r="S104" s="272">
        <f t="shared" si="23"/>
        <v>0.27718666666667957</v>
      </c>
      <c r="T104" s="324">
        <f t="shared" si="36"/>
        <v>99.792301428571434</v>
      </c>
      <c r="U104" s="236">
        <f t="shared" si="24"/>
        <v>0.27748000000001127</v>
      </c>
      <c r="V104" s="226" t="s">
        <v>342</v>
      </c>
      <c r="W104" s="330">
        <v>0</v>
      </c>
      <c r="X104" s="278" t="s">
        <v>346</v>
      </c>
      <c r="Y104" s="197"/>
    </row>
    <row r="105" spans="1:25" ht="14.25" customHeight="1">
      <c r="A105" s="1226">
        <v>44317</v>
      </c>
      <c r="B105" s="1250">
        <v>101.39883341335958</v>
      </c>
      <c r="C105" s="294">
        <f t="shared" si="19"/>
        <v>-6.5579873860315274E-3</v>
      </c>
      <c r="D105" s="292">
        <f t="shared" si="31"/>
        <v>4.57</v>
      </c>
      <c r="E105" s="297">
        <f t="shared" si="33"/>
        <v>101.33183562874451</v>
      </c>
      <c r="F105" s="290">
        <f t="shared" si="20"/>
        <v>0.19685306161859728</v>
      </c>
      <c r="G105" s="316">
        <f t="shared" si="34"/>
        <v>100.58549098215451</v>
      </c>
      <c r="H105" s="292">
        <f t="shared" si="21"/>
        <v>0.40297239081208147</v>
      </c>
      <c r="I105" s="743" t="s">
        <v>792</v>
      </c>
      <c r="J105" s="1213" t="str">
        <f t="shared" si="18"/>
        <v>---</v>
      </c>
      <c r="K105" s="1228">
        <v>0</v>
      </c>
      <c r="L105" s="278" t="s">
        <v>347</v>
      </c>
      <c r="M105" s="197"/>
      <c r="N105" s="1226">
        <v>44317</v>
      </c>
      <c r="O105" s="232">
        <v>100.7891</v>
      </c>
      <c r="P105" s="233">
        <f t="shared" si="22"/>
        <v>0.15789999999999793</v>
      </c>
      <c r="Q105" s="272">
        <f t="shared" si="32"/>
        <v>3.49</v>
      </c>
      <c r="R105" s="273">
        <f t="shared" si="35"/>
        <v>100.60469999999999</v>
      </c>
      <c r="S105" s="272">
        <f t="shared" si="23"/>
        <v>0.2260999999999882</v>
      </c>
      <c r="T105" s="324">
        <f t="shared" si="36"/>
        <v>100.05841999999998</v>
      </c>
      <c r="U105" s="236">
        <f t="shared" si="24"/>
        <v>0.26611857142854944</v>
      </c>
      <c r="V105" s="226" t="s">
        <v>342</v>
      </c>
      <c r="W105" s="330">
        <v>0</v>
      </c>
      <c r="X105" s="278" t="s">
        <v>347</v>
      </c>
      <c r="Y105" s="197"/>
    </row>
    <row r="106" spans="1:25" ht="14.25" customHeight="1">
      <c r="A106" s="1226">
        <v>44348</v>
      </c>
      <c r="B106" s="1250">
        <v>101.22971163671863</v>
      </c>
      <c r="C106" s="294">
        <f t="shared" si="19"/>
        <v>-0.16912177664094941</v>
      </c>
      <c r="D106" s="292">
        <f t="shared" si="31"/>
        <v>4.59</v>
      </c>
      <c r="E106" s="297">
        <f t="shared" si="33"/>
        <v>101.34464548360795</v>
      </c>
      <c r="F106" s="290">
        <f t="shared" si="20"/>
        <v>1.2809854863434111E-2</v>
      </c>
      <c r="G106" s="316">
        <f t="shared" si="34"/>
        <v>100.8753756925171</v>
      </c>
      <c r="H106" s="292">
        <f t="shared" si="21"/>
        <v>0.28988471036258545</v>
      </c>
      <c r="I106" s="743" t="s">
        <v>793</v>
      </c>
      <c r="J106" s="749" t="str">
        <f t="shared" si="18"/>
        <v>---</v>
      </c>
      <c r="K106" s="1258">
        <v>0</v>
      </c>
      <c r="L106" s="278" t="s">
        <v>349</v>
      </c>
      <c r="M106" s="197"/>
      <c r="N106" s="1226">
        <v>44348</v>
      </c>
      <c r="O106" s="232">
        <v>100.8599</v>
      </c>
      <c r="P106" s="233">
        <f t="shared" si="22"/>
        <v>7.0799999999991314E-2</v>
      </c>
      <c r="Q106" s="272">
        <f t="shared" si="32"/>
        <v>3.45</v>
      </c>
      <c r="R106" s="273">
        <f t="shared" si="35"/>
        <v>100.76006666666666</v>
      </c>
      <c r="S106" s="272">
        <f t="shared" si="23"/>
        <v>0.15536666666666576</v>
      </c>
      <c r="T106" s="324">
        <f t="shared" si="36"/>
        <v>100.29604142857143</v>
      </c>
      <c r="U106" s="236">
        <f t="shared" si="24"/>
        <v>0.23762142857144397</v>
      </c>
      <c r="V106" s="226" t="s">
        <v>342</v>
      </c>
      <c r="W106" s="330">
        <v>0</v>
      </c>
      <c r="X106" s="278" t="s">
        <v>349</v>
      </c>
      <c r="Y106" s="197"/>
    </row>
    <row r="107" spans="1:25" ht="14.25" customHeight="1">
      <c r="A107" s="1226">
        <v>44378</v>
      </c>
      <c r="B107" s="1250">
        <v>100.95741645260901</v>
      </c>
      <c r="C107" s="294">
        <f t="shared" si="19"/>
        <v>-0.27229518410962328</v>
      </c>
      <c r="D107" s="292">
        <f t="shared" si="31"/>
        <v>4.16</v>
      </c>
      <c r="E107" s="297">
        <f t="shared" si="33"/>
        <v>101.19532050089576</v>
      </c>
      <c r="F107" s="290">
        <f t="shared" si="20"/>
        <v>-0.14932498271218719</v>
      </c>
      <c r="G107" s="316">
        <f t="shared" si="34"/>
        <v>101.04350505177376</v>
      </c>
      <c r="H107" s="292">
        <f t="shared" si="21"/>
        <v>0.1681293592566675</v>
      </c>
      <c r="I107" s="743" t="s">
        <v>793</v>
      </c>
      <c r="J107" s="749" t="str">
        <f t="shared" si="18"/>
        <v>---</v>
      </c>
      <c r="K107" s="1258">
        <v>0</v>
      </c>
      <c r="L107" s="278" t="s">
        <v>350</v>
      </c>
      <c r="M107" s="197"/>
      <c r="N107" s="1226">
        <v>44378</v>
      </c>
      <c r="O107" s="232">
        <v>100.85429999999999</v>
      </c>
      <c r="P107" s="233">
        <f t="shared" si="22"/>
        <v>-5.6000000000011596E-3</v>
      </c>
      <c r="Q107" s="272">
        <f t="shared" si="32"/>
        <v>2.92</v>
      </c>
      <c r="R107" s="273">
        <f t="shared" si="35"/>
        <v>100.83443333333332</v>
      </c>
      <c r="S107" s="272">
        <f t="shared" si="23"/>
        <v>7.4366666666662695E-2</v>
      </c>
      <c r="T107" s="324">
        <f t="shared" si="36"/>
        <v>100.49124857142856</v>
      </c>
      <c r="U107" s="236">
        <f t="shared" si="24"/>
        <v>0.1952071428571287</v>
      </c>
      <c r="V107" s="226" t="s">
        <v>342</v>
      </c>
      <c r="W107" s="330">
        <v>0</v>
      </c>
      <c r="X107" s="278" t="s">
        <v>350</v>
      </c>
      <c r="Y107" s="197"/>
    </row>
    <row r="108" spans="1:25" ht="14.25" customHeight="1">
      <c r="A108" s="1226">
        <v>44409</v>
      </c>
      <c r="B108" s="1250">
        <v>100.61595960933431</v>
      </c>
      <c r="C108" s="294">
        <f t="shared" si="19"/>
        <v>-0.34145684327469894</v>
      </c>
      <c r="D108" s="292">
        <f t="shared" si="31"/>
        <v>3.37</v>
      </c>
      <c r="E108" s="297">
        <f t="shared" si="33"/>
        <v>100.93436256622066</v>
      </c>
      <c r="F108" s="290">
        <f t="shared" si="20"/>
        <v>-0.26095793467510475</v>
      </c>
      <c r="G108" s="316">
        <f t="shared" si="34"/>
        <v>101.0866955447713</v>
      </c>
      <c r="H108" s="292">
        <f t="shared" si="21"/>
        <v>4.3190492997538854E-2</v>
      </c>
      <c r="I108" s="744" t="s">
        <v>801</v>
      </c>
      <c r="J108" s="749" t="str">
        <f t="shared" si="18"/>
        <v>---</v>
      </c>
      <c r="K108" s="1258">
        <v>0</v>
      </c>
      <c r="L108" s="278" t="s">
        <v>351</v>
      </c>
      <c r="M108" s="197"/>
      <c r="N108" s="1226">
        <v>44409</v>
      </c>
      <c r="O108" s="232">
        <v>100.7966</v>
      </c>
      <c r="P108" s="233">
        <f t="shared" si="22"/>
        <v>-5.7699999999996976E-2</v>
      </c>
      <c r="Q108" s="272">
        <f t="shared" si="32"/>
        <v>2.39</v>
      </c>
      <c r="R108" s="273">
        <f t="shared" si="35"/>
        <v>100.83693333333333</v>
      </c>
      <c r="S108" s="272">
        <f t="shared" si="23"/>
        <v>2.5000000000119371E-3</v>
      </c>
      <c r="T108" s="324">
        <f t="shared" si="36"/>
        <v>100.63367142857143</v>
      </c>
      <c r="U108" s="236">
        <f t="shared" si="24"/>
        <v>0.14242285714287561</v>
      </c>
      <c r="V108" s="226" t="s">
        <v>342</v>
      </c>
      <c r="W108" s="330">
        <v>0</v>
      </c>
      <c r="X108" s="278" t="s">
        <v>351</v>
      </c>
      <c r="Y108" s="197"/>
    </row>
    <row r="109" spans="1:25" ht="14.25" customHeight="1">
      <c r="A109" s="1226">
        <v>44440</v>
      </c>
      <c r="B109" s="1250">
        <v>100.20907371614454</v>
      </c>
      <c r="C109" s="294">
        <f t="shared" si="19"/>
        <v>-0.40688589318976653</v>
      </c>
      <c r="D109" s="292">
        <f t="shared" si="31"/>
        <v>2.3199999999999998</v>
      </c>
      <c r="E109" s="297">
        <f t="shared" si="33"/>
        <v>100.59414992602929</v>
      </c>
      <c r="F109" s="290">
        <f t="shared" si="20"/>
        <v>-0.34021264019136765</v>
      </c>
      <c r="G109" s="316">
        <f t="shared" si="34"/>
        <v>101.00109547157714</v>
      </c>
      <c r="H109" s="292">
        <f t="shared" si="21"/>
        <v>-8.5600073194157744E-2</v>
      </c>
      <c r="I109" s="744" t="s">
        <v>801</v>
      </c>
      <c r="J109" s="749" t="str">
        <f t="shared" si="18"/>
        <v>---</v>
      </c>
      <c r="K109" s="1228">
        <v>0</v>
      </c>
      <c r="L109" s="278" t="s">
        <v>352</v>
      </c>
      <c r="M109" s="197"/>
      <c r="N109" s="1226">
        <v>44440</v>
      </c>
      <c r="O109" s="232">
        <v>100.71259999999999</v>
      </c>
      <c r="P109" s="233">
        <f t="shared" si="22"/>
        <v>-8.4000000000003183E-2</v>
      </c>
      <c r="Q109" s="272">
        <f t="shared" si="32"/>
        <v>2.0499999999999998</v>
      </c>
      <c r="R109" s="273">
        <f t="shared" si="35"/>
        <v>100.78783333333332</v>
      </c>
      <c r="S109" s="272">
        <f t="shared" si="23"/>
        <v>-4.9100000000009913E-2</v>
      </c>
      <c r="T109" s="324">
        <f t="shared" si="36"/>
        <v>100.71964285714284</v>
      </c>
      <c r="U109" s="236">
        <f t="shared" si="24"/>
        <v>8.5971428571411934E-2</v>
      </c>
      <c r="V109" s="226" t="s">
        <v>342</v>
      </c>
      <c r="W109" s="330">
        <v>0</v>
      </c>
      <c r="X109" s="278" t="s">
        <v>352</v>
      </c>
      <c r="Y109" s="197"/>
    </row>
    <row r="110" spans="1:25" ht="14.25" customHeight="1">
      <c r="A110" s="1226">
        <v>44470</v>
      </c>
      <c r="B110" s="1250">
        <v>99.838255864719002</v>
      </c>
      <c r="C110" s="294">
        <f t="shared" si="19"/>
        <v>-0.37081785142554224</v>
      </c>
      <c r="D110" s="292">
        <f t="shared" si="31"/>
        <v>1.28</v>
      </c>
      <c r="E110" s="297">
        <f t="shared" si="33"/>
        <v>100.22109639673261</v>
      </c>
      <c r="F110" s="290">
        <f t="shared" si="20"/>
        <v>-0.37305352929668345</v>
      </c>
      <c r="G110" s="316">
        <f t="shared" si="34"/>
        <v>100.80780601337582</v>
      </c>
      <c r="H110" s="292">
        <f t="shared" si="21"/>
        <v>-0.19328945820132049</v>
      </c>
      <c r="I110" s="744" t="s">
        <v>801</v>
      </c>
      <c r="J110" s="749" t="str">
        <f t="shared" si="18"/>
        <v>---</v>
      </c>
      <c r="K110" s="1228">
        <v>0</v>
      </c>
      <c r="L110" s="278" t="s">
        <v>353</v>
      </c>
      <c r="M110" s="197"/>
      <c r="N110" s="1226">
        <v>44470</v>
      </c>
      <c r="O110" s="232">
        <v>100.6296</v>
      </c>
      <c r="P110" s="233">
        <f t="shared" si="22"/>
        <v>-8.2999999999998408E-2</v>
      </c>
      <c r="Q110" s="272">
        <f t="shared" si="32"/>
        <v>1.72</v>
      </c>
      <c r="R110" s="273">
        <f t="shared" si="35"/>
        <v>100.71293333333334</v>
      </c>
      <c r="S110" s="272">
        <f t="shared" si="23"/>
        <v>-7.4899999999985312E-2</v>
      </c>
      <c r="T110" s="324">
        <f t="shared" si="36"/>
        <v>100.75332857142857</v>
      </c>
      <c r="U110" s="236">
        <f t="shared" si="24"/>
        <v>3.3685714285724089E-2</v>
      </c>
      <c r="V110" s="226" t="s">
        <v>342</v>
      </c>
      <c r="W110" s="330">
        <v>0</v>
      </c>
      <c r="X110" s="278" t="s">
        <v>353</v>
      </c>
      <c r="Y110" s="197"/>
    </row>
    <row r="111" spans="1:25" ht="14.25" customHeight="1">
      <c r="A111" s="1226">
        <v>44501</v>
      </c>
      <c r="B111" s="1250">
        <v>99.478281658113403</v>
      </c>
      <c r="C111" s="294">
        <f t="shared" si="19"/>
        <v>-0.35997420660559953</v>
      </c>
      <c r="D111" s="292">
        <f t="shared" si="31"/>
        <v>0.28000000000000003</v>
      </c>
      <c r="E111" s="297">
        <f t="shared" ref="E111" si="37">SUM(B109:B111)/3</f>
        <v>99.841870412992321</v>
      </c>
      <c r="F111" s="290">
        <f t="shared" si="20"/>
        <v>-0.37922598374028382</v>
      </c>
      <c r="G111" s="316">
        <f t="shared" ref="G111" si="38">SUM(B105:B111)/7</f>
        <v>100.53250462157121</v>
      </c>
      <c r="H111" s="292">
        <f t="shared" si="21"/>
        <v>-0.27530139180461788</v>
      </c>
      <c r="I111" s="744" t="s">
        <v>801</v>
      </c>
      <c r="J111" s="749" t="str">
        <f t="shared" si="18"/>
        <v>---</v>
      </c>
      <c r="K111" s="1228">
        <v>0</v>
      </c>
      <c r="L111" s="278" t="s">
        <v>354</v>
      </c>
      <c r="M111" s="197"/>
      <c r="N111" s="1226">
        <v>44501</v>
      </c>
      <c r="O111" s="232">
        <v>100.5672</v>
      </c>
      <c r="P111" s="233">
        <f t="shared" si="22"/>
        <v>-6.239999999999668E-2</v>
      </c>
      <c r="Q111" s="272">
        <f t="shared" si="32"/>
        <v>1.38</v>
      </c>
      <c r="R111" s="273">
        <f t="shared" si="35"/>
        <v>100.63646666666666</v>
      </c>
      <c r="S111" s="272">
        <f t="shared" si="23"/>
        <v>-7.6466666666675565E-2</v>
      </c>
      <c r="T111" s="324">
        <f t="shared" si="36"/>
        <v>100.74418571428571</v>
      </c>
      <c r="U111" s="236">
        <f t="shared" si="24"/>
        <v>-9.1428571428622263E-3</v>
      </c>
      <c r="V111" s="226" t="s">
        <v>342</v>
      </c>
      <c r="W111" s="330">
        <v>0</v>
      </c>
      <c r="X111" s="278" t="s">
        <v>354</v>
      </c>
      <c r="Y111" s="197"/>
    </row>
    <row r="112" spans="1:25" ht="14.25" customHeight="1">
      <c r="A112" s="1226">
        <v>44531</v>
      </c>
      <c r="B112" s="1250">
        <v>99.11100012788944</v>
      </c>
      <c r="C112" s="294">
        <f t="shared" si="19"/>
        <v>-0.3672815302239627</v>
      </c>
      <c r="D112" s="292">
        <f t="shared" si="31"/>
        <v>-0.67</v>
      </c>
      <c r="E112" s="297">
        <f t="shared" ref="E112" si="39">SUM(B110:B112)/3</f>
        <v>99.475845883573939</v>
      </c>
      <c r="F112" s="290">
        <f t="shared" si="20"/>
        <v>-0.36602452941838237</v>
      </c>
      <c r="G112" s="316">
        <f t="shared" ref="G112" si="40">SUM(B106:B112)/7</f>
        <v>100.20567129507546</v>
      </c>
      <c r="H112" s="292">
        <f t="shared" si="21"/>
        <v>-0.32683332649574481</v>
      </c>
      <c r="I112" s="744" t="s">
        <v>801</v>
      </c>
      <c r="J112" s="749" t="str">
        <f t="shared" si="18"/>
        <v>---</v>
      </c>
      <c r="K112" s="1228">
        <v>0</v>
      </c>
      <c r="L112" s="278" t="s">
        <v>348</v>
      </c>
      <c r="M112" s="197"/>
      <c r="N112" s="1226">
        <v>44531</v>
      </c>
      <c r="O112" s="232">
        <v>100.52670000000001</v>
      </c>
      <c r="P112" s="233">
        <f t="shared" si="22"/>
        <v>-4.0499999999994429E-2</v>
      </c>
      <c r="Q112" s="272">
        <f t="shared" si="32"/>
        <v>1.04</v>
      </c>
      <c r="R112" s="273">
        <f t="shared" si="35"/>
        <v>100.5745</v>
      </c>
      <c r="S112" s="272">
        <f t="shared" si="23"/>
        <v>-6.1966666666663173E-2</v>
      </c>
      <c r="T112" s="324">
        <f t="shared" si="36"/>
        <v>100.7067</v>
      </c>
      <c r="U112" s="272">
        <f t="shared" si="24"/>
        <v>-3.7485714285708127E-2</v>
      </c>
      <c r="V112" s="715" t="s">
        <v>342</v>
      </c>
      <c r="W112" s="1259">
        <v>0</v>
      </c>
      <c r="X112" s="278" t="s">
        <v>348</v>
      </c>
      <c r="Y112" s="197"/>
    </row>
    <row r="113" spans="1:25" ht="14.25" customHeight="1">
      <c r="A113" s="1248">
        <v>44562</v>
      </c>
      <c r="B113" s="1253"/>
      <c r="C113" s="309"/>
      <c r="D113" s="312"/>
      <c r="E113" s="313"/>
      <c r="F113" s="310"/>
      <c r="G113" s="312"/>
      <c r="H113" s="1355"/>
      <c r="I113" s="1356"/>
      <c r="J113" s="1346"/>
      <c r="K113" s="1357"/>
      <c r="L113" s="289" t="s">
        <v>343</v>
      </c>
      <c r="M113" s="197"/>
      <c r="N113" s="1248">
        <v>44562</v>
      </c>
      <c r="O113" s="270">
        <v>100.50060000000001</v>
      </c>
      <c r="P113" s="271">
        <f t="shared" si="22"/>
        <v>-2.6099999999999568E-2</v>
      </c>
      <c r="Q113" s="315">
        <f t="shared" si="32"/>
        <v>0.7</v>
      </c>
      <c r="R113" s="314">
        <f t="shared" si="35"/>
        <v>100.53150000000001</v>
      </c>
      <c r="S113" s="319">
        <f t="shared" si="23"/>
        <v>-4.2999999999992156E-2</v>
      </c>
      <c r="T113" s="315">
        <f t="shared" si="36"/>
        <v>100.65537142857143</v>
      </c>
      <c r="U113" s="319">
        <f t="shared" si="24"/>
        <v>-5.1328571428570058E-2</v>
      </c>
      <c r="V113" s="1358" t="s">
        <v>342</v>
      </c>
      <c r="W113" s="1359">
        <v>0</v>
      </c>
      <c r="X113" s="289" t="s">
        <v>343</v>
      </c>
      <c r="Y113" s="197"/>
    </row>
    <row r="114" spans="1:25" ht="14.25" customHeight="1">
      <c r="A114" s="1244">
        <v>44593</v>
      </c>
      <c r="B114" s="1250"/>
      <c r="C114" s="294"/>
      <c r="D114" s="291"/>
      <c r="E114" s="297"/>
      <c r="F114" s="298"/>
      <c r="G114" s="291"/>
      <c r="H114" s="292"/>
      <c r="I114" s="744"/>
      <c r="J114" s="1360"/>
      <c r="K114" s="1228"/>
      <c r="L114" s="278" t="s">
        <v>344</v>
      </c>
      <c r="M114" s="197"/>
      <c r="N114" s="1244">
        <v>44593</v>
      </c>
      <c r="O114" s="232"/>
      <c r="P114" s="233"/>
      <c r="Q114" s="236"/>
      <c r="R114" s="237"/>
      <c r="S114" s="323"/>
      <c r="T114" s="236"/>
      <c r="U114" s="323"/>
      <c r="V114" s="1361"/>
      <c r="W114" s="1362"/>
      <c r="X114" s="278" t="s">
        <v>344</v>
      </c>
      <c r="Y114" s="197"/>
    </row>
    <row r="115" spans="1:25" ht="14.25" customHeight="1">
      <c r="A115" s="1226">
        <v>44621</v>
      </c>
      <c r="B115" s="1250"/>
      <c r="C115" s="294"/>
      <c r="D115" s="291"/>
      <c r="E115" s="297"/>
      <c r="F115" s="298"/>
      <c r="G115" s="291"/>
      <c r="H115" s="292"/>
      <c r="I115" s="744"/>
      <c r="J115" s="1360" t="s">
        <v>790</v>
      </c>
      <c r="K115" s="1228"/>
      <c r="L115" s="278" t="s">
        <v>345</v>
      </c>
      <c r="M115" s="197"/>
      <c r="N115" s="1226">
        <v>44621</v>
      </c>
      <c r="O115" s="232"/>
      <c r="P115" s="233"/>
      <c r="Q115" s="236"/>
      <c r="R115" s="237"/>
      <c r="S115" s="323"/>
      <c r="T115" s="236"/>
      <c r="U115" s="323"/>
      <c r="V115" s="1361"/>
      <c r="W115" s="1362"/>
      <c r="X115" s="278" t="s">
        <v>345</v>
      </c>
      <c r="Y115" s="197"/>
    </row>
    <row r="116" spans="1:25" ht="14.25" customHeight="1">
      <c r="A116" s="1226">
        <v>44652</v>
      </c>
      <c r="B116" s="1250"/>
      <c r="C116" s="294"/>
      <c r="D116" s="291"/>
      <c r="E116" s="297"/>
      <c r="F116" s="298"/>
      <c r="G116" s="291"/>
      <c r="H116" s="292"/>
      <c r="I116" s="744"/>
      <c r="J116" s="1360"/>
      <c r="K116" s="1228"/>
      <c r="L116" s="278" t="s">
        <v>346</v>
      </c>
      <c r="M116" s="197"/>
      <c r="N116" s="1226">
        <v>44652</v>
      </c>
      <c r="O116" s="232"/>
      <c r="P116" s="233"/>
      <c r="Q116" s="236"/>
      <c r="R116" s="237"/>
      <c r="S116" s="323"/>
      <c r="T116" s="236"/>
      <c r="U116" s="323"/>
      <c r="V116" s="1361"/>
      <c r="W116" s="1362"/>
      <c r="X116" s="278" t="s">
        <v>346</v>
      </c>
      <c r="Y116" s="197"/>
    </row>
    <row r="117" spans="1:25" ht="14.25" customHeight="1">
      <c r="A117" s="1226">
        <v>44682</v>
      </c>
      <c r="B117" s="1250"/>
      <c r="C117" s="294"/>
      <c r="D117" s="291"/>
      <c r="E117" s="297"/>
      <c r="F117" s="298"/>
      <c r="G117" s="291"/>
      <c r="H117" s="292"/>
      <c r="I117" s="744"/>
      <c r="J117" s="1360"/>
      <c r="K117" s="1228"/>
      <c r="L117" s="278" t="s">
        <v>347</v>
      </c>
      <c r="M117" s="197"/>
      <c r="N117" s="1226">
        <v>44682</v>
      </c>
      <c r="O117" s="232"/>
      <c r="P117" s="233"/>
      <c r="Q117" s="236"/>
      <c r="R117" s="237"/>
      <c r="S117" s="323"/>
      <c r="T117" s="236"/>
      <c r="U117" s="323"/>
      <c r="V117" s="1361"/>
      <c r="W117" s="1362"/>
      <c r="X117" s="278" t="s">
        <v>347</v>
      </c>
      <c r="Y117" s="197"/>
    </row>
    <row r="118" spans="1:25" ht="14.25" customHeight="1">
      <c r="A118" s="1226">
        <v>44713</v>
      </c>
      <c r="B118" s="1250"/>
      <c r="C118" s="294"/>
      <c r="D118" s="291"/>
      <c r="E118" s="297"/>
      <c r="F118" s="298"/>
      <c r="G118" s="291"/>
      <c r="H118" s="292"/>
      <c r="I118" s="744"/>
      <c r="J118" s="1360"/>
      <c r="K118" s="1228"/>
      <c r="L118" s="278" t="s">
        <v>349</v>
      </c>
      <c r="M118" s="197"/>
      <c r="N118" s="1226">
        <v>44713</v>
      </c>
      <c r="O118" s="232"/>
      <c r="P118" s="233"/>
      <c r="Q118" s="236"/>
      <c r="R118" s="237"/>
      <c r="S118" s="323"/>
      <c r="T118" s="236"/>
      <c r="U118" s="323"/>
      <c r="V118" s="1361"/>
      <c r="W118" s="1362"/>
      <c r="X118" s="278" t="s">
        <v>349</v>
      </c>
      <c r="Y118" s="197"/>
    </row>
    <row r="119" spans="1:25" ht="14.25" customHeight="1">
      <c r="A119" s="1226">
        <v>44743</v>
      </c>
      <c r="B119" s="1250"/>
      <c r="C119" s="294"/>
      <c r="D119" s="291"/>
      <c r="E119" s="297"/>
      <c r="F119" s="298"/>
      <c r="G119" s="291"/>
      <c r="H119" s="292"/>
      <c r="I119" s="744"/>
      <c r="J119" s="1360"/>
      <c r="K119" s="1228"/>
      <c r="L119" s="278" t="s">
        <v>350</v>
      </c>
      <c r="M119" s="197"/>
      <c r="N119" s="1226">
        <v>44743</v>
      </c>
      <c r="O119" s="232"/>
      <c r="P119" s="233"/>
      <c r="Q119" s="236"/>
      <c r="R119" s="237"/>
      <c r="S119" s="323"/>
      <c r="T119" s="236"/>
      <c r="U119" s="323"/>
      <c r="V119" s="1361"/>
      <c r="W119" s="1362"/>
      <c r="X119" s="278" t="s">
        <v>350</v>
      </c>
      <c r="Y119" s="197"/>
    </row>
    <row r="120" spans="1:25" ht="14.25" customHeight="1">
      <c r="A120" s="1226">
        <v>44774</v>
      </c>
      <c r="B120" s="1250"/>
      <c r="C120" s="294"/>
      <c r="D120" s="291"/>
      <c r="E120" s="297"/>
      <c r="F120" s="298"/>
      <c r="G120" s="291"/>
      <c r="H120" s="292"/>
      <c r="I120" s="744"/>
      <c r="J120" s="1360"/>
      <c r="K120" s="1228"/>
      <c r="L120" s="278" t="s">
        <v>351</v>
      </c>
      <c r="M120" s="197"/>
      <c r="N120" s="1226">
        <v>44774</v>
      </c>
      <c r="O120" s="232"/>
      <c r="P120" s="233"/>
      <c r="Q120" s="236"/>
      <c r="R120" s="237"/>
      <c r="S120" s="323"/>
      <c r="T120" s="236"/>
      <c r="U120" s="323"/>
      <c r="V120" s="1361"/>
      <c r="W120" s="1362"/>
      <c r="X120" s="278" t="s">
        <v>351</v>
      </c>
      <c r="Y120" s="197"/>
    </row>
    <row r="121" spans="1:25" ht="14.25" customHeight="1">
      <c r="A121" s="1226">
        <v>44805</v>
      </c>
      <c r="B121" s="1250"/>
      <c r="C121" s="294"/>
      <c r="D121" s="291"/>
      <c r="E121" s="297"/>
      <c r="F121" s="298"/>
      <c r="G121" s="291"/>
      <c r="H121" s="292"/>
      <c r="I121" s="744"/>
      <c r="J121" s="1360"/>
      <c r="K121" s="1228"/>
      <c r="L121" s="278" t="s">
        <v>352</v>
      </c>
      <c r="M121" s="197"/>
      <c r="N121" s="1226">
        <v>44805</v>
      </c>
      <c r="O121" s="232"/>
      <c r="P121" s="233"/>
      <c r="Q121" s="236"/>
      <c r="R121" s="237"/>
      <c r="S121" s="323"/>
      <c r="T121" s="236"/>
      <c r="U121" s="323"/>
      <c r="V121" s="1361"/>
      <c r="W121" s="1362"/>
      <c r="X121" s="278" t="s">
        <v>352</v>
      </c>
      <c r="Y121" s="197"/>
    </row>
    <row r="122" spans="1:25" ht="14.25" customHeight="1">
      <c r="A122" s="1226">
        <v>44835</v>
      </c>
      <c r="B122" s="1250"/>
      <c r="C122" s="294"/>
      <c r="D122" s="291"/>
      <c r="E122" s="297"/>
      <c r="F122" s="298"/>
      <c r="G122" s="291"/>
      <c r="H122" s="292"/>
      <c r="I122" s="744"/>
      <c r="J122" s="1360"/>
      <c r="K122" s="1228"/>
      <c r="L122" s="278" t="s">
        <v>353</v>
      </c>
      <c r="M122" s="197"/>
      <c r="N122" s="1226">
        <v>44835</v>
      </c>
      <c r="O122" s="232"/>
      <c r="P122" s="233"/>
      <c r="Q122" s="236"/>
      <c r="R122" s="237"/>
      <c r="S122" s="323"/>
      <c r="T122" s="236"/>
      <c r="U122" s="323"/>
      <c r="V122" s="1361"/>
      <c r="W122" s="1362"/>
      <c r="X122" s="278" t="s">
        <v>353</v>
      </c>
      <c r="Y122" s="197"/>
    </row>
    <row r="123" spans="1:25" ht="14.25" customHeight="1">
      <c r="A123" s="1226">
        <v>44866</v>
      </c>
      <c r="B123" s="1250"/>
      <c r="C123" s="294"/>
      <c r="D123" s="291"/>
      <c r="E123" s="297"/>
      <c r="F123" s="298"/>
      <c r="G123" s="291"/>
      <c r="H123" s="292"/>
      <c r="I123" s="744"/>
      <c r="J123" s="1360"/>
      <c r="K123" s="1228"/>
      <c r="L123" s="278" t="s">
        <v>354</v>
      </c>
      <c r="M123" s="197"/>
      <c r="N123" s="1226">
        <v>44866</v>
      </c>
      <c r="O123" s="232"/>
      <c r="P123" s="233"/>
      <c r="Q123" s="236"/>
      <c r="R123" s="237"/>
      <c r="S123" s="323"/>
      <c r="T123" s="236"/>
      <c r="U123" s="323"/>
      <c r="V123" s="1361"/>
      <c r="W123" s="1362"/>
      <c r="X123" s="278" t="s">
        <v>354</v>
      </c>
      <c r="Y123" s="197"/>
    </row>
    <row r="124" spans="1:25" ht="14.25" customHeight="1" thickBot="1">
      <c r="A124" s="1261">
        <v>44896</v>
      </c>
      <c r="B124" s="1363"/>
      <c r="C124" s="331"/>
      <c r="D124" s="333"/>
      <c r="E124" s="334"/>
      <c r="F124" s="332"/>
      <c r="G124" s="333"/>
      <c r="H124" s="1364"/>
      <c r="I124" s="1335"/>
      <c r="J124" s="1332"/>
      <c r="K124" s="1262"/>
      <c r="L124" s="338" t="s">
        <v>348</v>
      </c>
      <c r="M124" s="197"/>
      <c r="N124" s="1261">
        <v>44896</v>
      </c>
      <c r="O124" s="1365"/>
      <c r="P124" s="335"/>
      <c r="Q124" s="336"/>
      <c r="R124" s="1366"/>
      <c r="S124" s="337"/>
      <c r="T124" s="336"/>
      <c r="U124" s="337"/>
      <c r="V124" s="1367"/>
      <c r="W124" s="1368"/>
      <c r="X124" s="338" t="s">
        <v>348</v>
      </c>
      <c r="Y124" s="197"/>
    </row>
    <row r="125" spans="1:25" ht="14.25" customHeight="1">
      <c r="A125" s="1246"/>
      <c r="B125" s="1246"/>
      <c r="C125" s="1246"/>
      <c r="D125" s="1246"/>
      <c r="E125" s="1246"/>
      <c r="F125" s="1246"/>
      <c r="G125" s="291"/>
      <c r="H125" s="1246"/>
      <c r="I125" s="1246"/>
      <c r="J125" s="1246"/>
      <c r="K125" s="1263"/>
      <c r="L125" s="197"/>
      <c r="M125" s="197"/>
      <c r="N125" s="1246" t="s">
        <v>807</v>
      </c>
      <c r="O125" s="1246"/>
      <c r="P125" s="1246"/>
      <c r="Q125" s="1246"/>
      <c r="R125" s="1246"/>
      <c r="S125" s="1246"/>
      <c r="T125" s="1246"/>
      <c r="U125" s="1246"/>
      <c r="V125" s="1264"/>
      <c r="W125" s="1264"/>
      <c r="X125" s="197"/>
      <c r="Y125" s="197"/>
    </row>
    <row r="126" spans="1:25">
      <c r="B126" s="197"/>
      <c r="C126" s="197"/>
      <c r="D126" s="197"/>
      <c r="E126" s="197"/>
      <c r="F126" s="197"/>
      <c r="G126" s="197"/>
      <c r="H126" s="197"/>
      <c r="I126" s="197"/>
      <c r="J126" s="197"/>
      <c r="K126" s="1263"/>
      <c r="L126" s="197"/>
      <c r="M126" s="197"/>
      <c r="N126" s="197"/>
      <c r="O126" s="197"/>
      <c r="P126" s="197"/>
      <c r="Q126" s="197"/>
      <c r="R126" s="197"/>
      <c r="S126" s="197"/>
      <c r="T126" s="197"/>
      <c r="U126" s="197"/>
      <c r="V126" s="198"/>
      <c r="W126" s="198"/>
      <c r="X126" s="197"/>
      <c r="Y126" s="197"/>
    </row>
    <row r="127" spans="1:25">
      <c r="C127" s="1265"/>
      <c r="K127" s="1266"/>
    </row>
    <row r="128" spans="1:25">
      <c r="C128" s="1265"/>
      <c r="K128" s="1266"/>
    </row>
    <row r="129" spans="1:23">
      <c r="C129" s="1265"/>
      <c r="K129" s="1266"/>
    </row>
    <row r="130" spans="1:23">
      <c r="C130" s="1265"/>
      <c r="K130" s="1266"/>
    </row>
    <row r="131" spans="1:23">
      <c r="C131" s="1265"/>
      <c r="K131" s="1266"/>
    </row>
    <row r="132" spans="1:23">
      <c r="C132" s="1265"/>
      <c r="K132" s="1266"/>
    </row>
    <row r="133" spans="1:23">
      <c r="A133" s="199"/>
      <c r="C133" s="1265"/>
      <c r="K133" s="1266"/>
      <c r="V133" s="199"/>
      <c r="W133" s="199"/>
    </row>
    <row r="134" spans="1:23">
      <c r="A134" s="199"/>
      <c r="K134" s="1266"/>
      <c r="V134" s="199"/>
      <c r="W134" s="199"/>
    </row>
    <row r="135" spans="1:23">
      <c r="A135" s="199"/>
      <c r="K135" s="1266"/>
      <c r="V135" s="199"/>
      <c r="W135" s="199"/>
    </row>
    <row r="136" spans="1:23">
      <c r="A136" s="199"/>
      <c r="K136" s="1266"/>
      <c r="V136" s="199"/>
      <c r="W136" s="199"/>
    </row>
    <row r="137" spans="1:23">
      <c r="A137" s="199"/>
      <c r="K137" s="1266"/>
      <c r="V137" s="199"/>
      <c r="W137" s="199"/>
    </row>
    <row r="138" spans="1:23">
      <c r="A138" s="199"/>
      <c r="K138" s="1266"/>
      <c r="V138" s="199"/>
      <c r="W138" s="199"/>
    </row>
    <row r="139" spans="1:23">
      <c r="A139" s="199"/>
      <c r="K139" s="1266"/>
      <c r="V139" s="199"/>
      <c r="W139" s="199"/>
    </row>
    <row r="140" spans="1:23">
      <c r="A140" s="199"/>
      <c r="K140" s="1266"/>
      <c r="V140" s="199"/>
      <c r="W140" s="199"/>
    </row>
    <row r="141" spans="1:23">
      <c r="A141" s="199"/>
      <c r="K141" s="1266"/>
      <c r="V141" s="199"/>
      <c r="W141" s="199"/>
    </row>
    <row r="142" spans="1:23">
      <c r="A142" s="199"/>
      <c r="K142" s="1266"/>
      <c r="V142" s="199"/>
      <c r="W142" s="199"/>
    </row>
    <row r="143" spans="1:23">
      <c r="A143" s="199"/>
      <c r="K143" s="1266"/>
      <c r="V143" s="199"/>
      <c r="W143" s="199"/>
    </row>
    <row r="144" spans="1:23">
      <c r="A144" s="199"/>
      <c r="K144" s="1266"/>
      <c r="V144" s="199"/>
      <c r="W144" s="199"/>
    </row>
    <row r="145" spans="11:11" s="199" customFormat="1">
      <c r="K145" s="1266"/>
    </row>
    <row r="146" spans="11:11" s="199" customFormat="1">
      <c r="K146" s="1266"/>
    </row>
    <row r="147" spans="11:11" s="199" customFormat="1">
      <c r="K147" s="1266"/>
    </row>
    <row r="148" spans="11:11" s="199" customFormat="1">
      <c r="K148" s="1266"/>
    </row>
    <row r="149" spans="11:11" s="199" customFormat="1">
      <c r="K149" s="1266"/>
    </row>
    <row r="150" spans="11:11" s="199" customFormat="1">
      <c r="K150" s="1266"/>
    </row>
    <row r="151" spans="11:11" s="199" customFormat="1">
      <c r="K151" s="1266"/>
    </row>
    <row r="152" spans="11:11" s="199" customFormat="1">
      <c r="K152" s="1266"/>
    </row>
    <row r="153" spans="11:11" s="199" customFormat="1">
      <c r="K153" s="1266"/>
    </row>
    <row r="154" spans="11:11" s="199" customFormat="1">
      <c r="K154" s="1266"/>
    </row>
    <row r="155" spans="11:11" s="199" customFormat="1">
      <c r="K155" s="1266"/>
    </row>
    <row r="156" spans="11:11" s="199" customFormat="1">
      <c r="K156" s="1266"/>
    </row>
    <row r="157" spans="11:11" s="199" customFormat="1">
      <c r="K157" s="1266"/>
    </row>
    <row r="158" spans="11:11" s="199" customFormat="1">
      <c r="K158" s="1266"/>
    </row>
    <row r="159" spans="11:11" s="199" customFormat="1">
      <c r="K159" s="1266"/>
    </row>
    <row r="160" spans="11:11" s="199" customFormat="1">
      <c r="K160" s="1266"/>
    </row>
    <row r="161" spans="11:11" s="199" customFormat="1">
      <c r="K161" s="1266"/>
    </row>
    <row r="162" spans="11:11" s="199" customFormat="1">
      <c r="K162" s="1266"/>
    </row>
    <row r="163" spans="11:11" s="199" customFormat="1">
      <c r="K163" s="1266"/>
    </row>
    <row r="164" spans="11:11" s="199" customFormat="1">
      <c r="K164" s="1266"/>
    </row>
    <row r="165" spans="11:11" s="199" customFormat="1">
      <c r="K165" s="1266"/>
    </row>
    <row r="166" spans="11:11" s="199" customFormat="1">
      <c r="K166" s="1266"/>
    </row>
    <row r="167" spans="11:11" s="199" customFormat="1">
      <c r="K167" s="1266"/>
    </row>
    <row r="168" spans="11:11" s="199" customFormat="1">
      <c r="K168" s="1266"/>
    </row>
    <row r="169" spans="11:11" s="199" customFormat="1">
      <c r="K169" s="1266"/>
    </row>
    <row r="170" spans="11:11" s="199" customFormat="1">
      <c r="K170" s="1266"/>
    </row>
    <row r="171" spans="11:11" s="199" customFormat="1">
      <c r="K171" s="1266"/>
    </row>
    <row r="172" spans="11:11" s="199" customFormat="1">
      <c r="K172" s="1266"/>
    </row>
    <row r="173" spans="11:11" s="199" customFormat="1">
      <c r="K173" s="1266"/>
    </row>
    <row r="174" spans="11:11" s="199" customFormat="1">
      <c r="K174" s="1266"/>
    </row>
    <row r="175" spans="11:11" s="199" customFormat="1">
      <c r="K175" s="1266"/>
    </row>
    <row r="176" spans="11:11" s="199" customFormat="1">
      <c r="K176" s="1266"/>
    </row>
    <row r="177" spans="11:11" s="199" customFormat="1">
      <c r="K177" s="1266"/>
    </row>
    <row r="178" spans="11:11" s="199" customFormat="1">
      <c r="K178" s="1266"/>
    </row>
    <row r="179" spans="11:11" s="199" customFormat="1">
      <c r="K179" s="1266"/>
    </row>
    <row r="180" spans="11:11" s="199" customFormat="1">
      <c r="K180" s="1266"/>
    </row>
    <row r="181" spans="11:11" s="199" customFormat="1">
      <c r="K181" s="1266"/>
    </row>
    <row r="182" spans="11:11" s="199" customFormat="1">
      <c r="K182" s="1266"/>
    </row>
    <row r="183" spans="11:11" s="199" customFormat="1">
      <c r="K183" s="1266"/>
    </row>
    <row r="184" spans="11:11" s="199" customFormat="1">
      <c r="K184" s="1266"/>
    </row>
    <row r="185" spans="11:11" s="199" customFormat="1">
      <c r="K185" s="1266"/>
    </row>
    <row r="186" spans="11:11" s="199" customFormat="1">
      <c r="K186" s="1266"/>
    </row>
    <row r="187" spans="11:11" s="199" customFormat="1">
      <c r="K187" s="1266"/>
    </row>
    <row r="188" spans="11:11" s="199" customFormat="1">
      <c r="K188" s="1266"/>
    </row>
    <row r="189" spans="11:11" s="199" customFormat="1">
      <c r="K189" s="1266"/>
    </row>
    <row r="190" spans="11:11" s="199" customFormat="1">
      <c r="K190" s="1266"/>
    </row>
    <row r="191" spans="11:11" s="199" customFormat="1">
      <c r="K191" s="1266"/>
    </row>
    <row r="192" spans="11:11" s="199" customFormat="1">
      <c r="K192" s="1266"/>
    </row>
    <row r="193" spans="11:11" s="199" customFormat="1">
      <c r="K193" s="1266"/>
    </row>
    <row r="194" spans="11:11" s="199" customFormat="1">
      <c r="K194" s="1266"/>
    </row>
    <row r="195" spans="11:11" s="199" customFormat="1">
      <c r="K195" s="1266"/>
    </row>
    <row r="196" spans="11:11" s="199" customFormat="1">
      <c r="K196" s="1266"/>
    </row>
    <row r="197" spans="11:11" s="199" customFormat="1">
      <c r="K197" s="1266"/>
    </row>
    <row r="198" spans="11:11" s="199" customFormat="1">
      <c r="K198" s="1266"/>
    </row>
    <row r="199" spans="11:11" s="199" customFormat="1">
      <c r="K199" s="1266"/>
    </row>
    <row r="200" spans="11:11" s="199" customFormat="1">
      <c r="K200" s="1266"/>
    </row>
    <row r="201" spans="11:11" s="199" customFormat="1">
      <c r="K201" s="1266"/>
    </row>
    <row r="202" spans="11:11" s="199" customFormat="1">
      <c r="K202" s="1266"/>
    </row>
    <row r="203" spans="11:11" s="199" customFormat="1">
      <c r="K203" s="1266"/>
    </row>
    <row r="204" spans="11:11" s="199" customFormat="1">
      <c r="K204" s="1266"/>
    </row>
    <row r="205" spans="11:11" s="199" customFormat="1">
      <c r="K205" s="1266"/>
    </row>
    <row r="206" spans="11:11" s="199" customFormat="1">
      <c r="K206" s="1266"/>
    </row>
    <row r="207" spans="11:11" s="199" customFormat="1">
      <c r="K207" s="1266"/>
    </row>
    <row r="208" spans="11:11" s="199" customFormat="1">
      <c r="K208" s="1266"/>
    </row>
    <row r="209" spans="11:11" s="199" customFormat="1">
      <c r="K209" s="1266"/>
    </row>
    <row r="210" spans="11:11" s="199" customFormat="1">
      <c r="K210" s="1266"/>
    </row>
    <row r="211" spans="11:11" s="199" customFormat="1">
      <c r="K211" s="1266"/>
    </row>
    <row r="212" spans="11:11" s="199" customFormat="1">
      <c r="K212" s="1266"/>
    </row>
    <row r="213" spans="11:11" s="199" customFormat="1">
      <c r="K213" s="1266"/>
    </row>
    <row r="214" spans="11:11" s="199" customFormat="1">
      <c r="K214" s="1266"/>
    </row>
    <row r="215" spans="11:11" s="199" customFormat="1">
      <c r="K215" s="1266"/>
    </row>
    <row r="216" spans="11:11" s="199" customFormat="1">
      <c r="K216" s="1266"/>
    </row>
    <row r="217" spans="11:11" s="199" customFormat="1">
      <c r="K217" s="1266"/>
    </row>
    <row r="218" spans="11:11" s="199" customFormat="1">
      <c r="K218" s="1266"/>
    </row>
    <row r="219" spans="11:11" s="199" customFormat="1">
      <c r="K219" s="1266"/>
    </row>
    <row r="220" spans="11:11" s="199" customFormat="1">
      <c r="K220" s="1266"/>
    </row>
    <row r="221" spans="11:11" s="199" customFormat="1">
      <c r="K221" s="1266"/>
    </row>
    <row r="222" spans="11:11" s="199" customFormat="1">
      <c r="K222" s="1266"/>
    </row>
    <row r="223" spans="11:11" s="199" customFormat="1">
      <c r="K223" s="1266"/>
    </row>
    <row r="224" spans="11:11" s="199" customFormat="1">
      <c r="K224" s="1266"/>
    </row>
    <row r="225" spans="11:11" s="199" customFormat="1">
      <c r="K225" s="1266"/>
    </row>
    <row r="226" spans="11:11" s="199" customFormat="1">
      <c r="K226" s="1266"/>
    </row>
    <row r="227" spans="11:11" s="199" customFormat="1">
      <c r="K227" s="1266"/>
    </row>
    <row r="228" spans="11:11" s="199" customFormat="1">
      <c r="K228" s="1266"/>
    </row>
    <row r="229" spans="11:11" s="199" customFormat="1">
      <c r="K229" s="1266"/>
    </row>
    <row r="230" spans="11:11" s="199" customFormat="1">
      <c r="K230" s="1266"/>
    </row>
    <row r="231" spans="11:11" s="199" customFormat="1">
      <c r="K231" s="1266"/>
    </row>
    <row r="232" spans="11:11" s="199" customFormat="1">
      <c r="K232" s="1266"/>
    </row>
    <row r="233" spans="11:11" s="199" customFormat="1">
      <c r="K233" s="1266"/>
    </row>
    <row r="234" spans="11:11" s="199" customFormat="1">
      <c r="K234" s="1266"/>
    </row>
    <row r="235" spans="11:11" s="199" customFormat="1">
      <c r="K235" s="1266"/>
    </row>
    <row r="236" spans="11:11" s="199" customFormat="1">
      <c r="K236" s="1266"/>
    </row>
    <row r="237" spans="11:11" s="199" customFormat="1">
      <c r="K237" s="1266"/>
    </row>
    <row r="238" spans="11:11" s="199" customFormat="1">
      <c r="K238" s="1266"/>
    </row>
    <row r="239" spans="11:11" s="199" customFormat="1">
      <c r="K239" s="1266"/>
    </row>
    <row r="240" spans="11:11" s="199" customFormat="1">
      <c r="K240" s="1266"/>
    </row>
    <row r="241" spans="11:11" s="199" customFormat="1">
      <c r="K241" s="1266"/>
    </row>
    <row r="242" spans="11:11" s="199" customFormat="1">
      <c r="K242" s="1266"/>
    </row>
    <row r="243" spans="11:11" s="199" customFormat="1">
      <c r="K243" s="1266"/>
    </row>
    <row r="244" spans="11:11" s="199" customFormat="1">
      <c r="K244" s="1266"/>
    </row>
    <row r="245" spans="11:11" s="199" customFormat="1">
      <c r="K245" s="1266"/>
    </row>
    <row r="246" spans="11:11" s="199" customFormat="1">
      <c r="K246" s="1266"/>
    </row>
    <row r="247" spans="11:11" s="199" customFormat="1">
      <c r="K247" s="1266"/>
    </row>
    <row r="248" spans="11:11" s="199" customFormat="1">
      <c r="K248" s="1266"/>
    </row>
    <row r="249" spans="11:11" s="199" customFormat="1">
      <c r="K249" s="1266"/>
    </row>
    <row r="250" spans="11:11" s="199" customFormat="1">
      <c r="K250" s="1266"/>
    </row>
    <row r="251" spans="11:11" s="199" customFormat="1">
      <c r="K251" s="1266"/>
    </row>
    <row r="252" spans="11:11" s="199" customFormat="1">
      <c r="K252" s="1266"/>
    </row>
    <row r="253" spans="11:11" s="199" customFormat="1">
      <c r="K253" s="1266"/>
    </row>
    <row r="254" spans="11:11" s="199" customFormat="1">
      <c r="K254" s="1266"/>
    </row>
    <row r="255" spans="11:11" s="199" customFormat="1">
      <c r="K255" s="1266"/>
    </row>
    <row r="256" spans="11:11" s="199" customFormat="1">
      <c r="K256" s="1266"/>
    </row>
    <row r="257" spans="11:11" s="199" customFormat="1">
      <c r="K257" s="1266"/>
    </row>
    <row r="258" spans="11:11" s="199" customFormat="1">
      <c r="K258" s="1266"/>
    </row>
    <row r="259" spans="11:11" s="199" customFormat="1">
      <c r="K259" s="1266"/>
    </row>
    <row r="260" spans="11:11" s="199" customFormat="1">
      <c r="K260" s="1266"/>
    </row>
    <row r="261" spans="11:11" s="199" customFormat="1">
      <c r="K261" s="1266"/>
    </row>
    <row r="262" spans="11:11" s="199" customFormat="1">
      <c r="K262" s="1266"/>
    </row>
    <row r="263" spans="11:11" s="199" customFormat="1">
      <c r="K263" s="1266"/>
    </row>
    <row r="264" spans="11:11" s="199" customFormat="1">
      <c r="K264" s="1266"/>
    </row>
    <row r="265" spans="11:11" s="199" customFormat="1">
      <c r="K265" s="1266"/>
    </row>
    <row r="266" spans="11:11" s="199" customFormat="1">
      <c r="K266" s="1266"/>
    </row>
    <row r="267" spans="11:11" s="199" customFormat="1">
      <c r="K267" s="1266"/>
    </row>
    <row r="268" spans="11:11" s="199" customFormat="1">
      <c r="K268" s="1266"/>
    </row>
    <row r="269" spans="11:11" s="199" customFormat="1">
      <c r="K269" s="1266"/>
    </row>
    <row r="270" spans="11:11" s="199" customFormat="1">
      <c r="K270" s="1266"/>
    </row>
    <row r="271" spans="11:11" s="199" customFormat="1">
      <c r="K271" s="1266"/>
    </row>
    <row r="272" spans="11:11" s="199" customFormat="1">
      <c r="K272" s="1266"/>
    </row>
    <row r="273" spans="11:11" s="199" customFormat="1">
      <c r="K273" s="1266"/>
    </row>
    <row r="274" spans="11:11" s="199" customFormat="1">
      <c r="K274" s="1266"/>
    </row>
    <row r="275" spans="11:11" s="199" customFormat="1">
      <c r="K275" s="1266"/>
    </row>
    <row r="276" spans="11:11" s="199" customFormat="1">
      <c r="K276" s="1266"/>
    </row>
    <row r="277" spans="11:11" s="199" customFormat="1">
      <c r="K277" s="1266"/>
    </row>
    <row r="278" spans="11:11" s="199" customFormat="1">
      <c r="K278" s="1266"/>
    </row>
    <row r="279" spans="11:11" s="199" customFormat="1">
      <c r="K279" s="1266"/>
    </row>
    <row r="280" spans="11:11" s="199" customFormat="1">
      <c r="K280" s="1266"/>
    </row>
    <row r="281" spans="11:11" s="199" customFormat="1">
      <c r="K281" s="1266"/>
    </row>
    <row r="282" spans="11:11" s="199" customFormat="1">
      <c r="K282" s="1266"/>
    </row>
    <row r="283" spans="11:11" s="199" customFormat="1">
      <c r="K283" s="1266"/>
    </row>
    <row r="284" spans="11:11" s="199" customFormat="1">
      <c r="K284" s="1266"/>
    </row>
    <row r="285" spans="11:11" s="199" customFormat="1">
      <c r="K285" s="1266"/>
    </row>
    <row r="286" spans="11:11" s="199" customFormat="1">
      <c r="K286" s="1266"/>
    </row>
    <row r="287" spans="11:11" s="199" customFormat="1">
      <c r="K287" s="1266"/>
    </row>
    <row r="288" spans="11:11" s="199" customFormat="1">
      <c r="K288" s="1266"/>
    </row>
    <row r="289" spans="11:11" s="199" customFormat="1">
      <c r="K289" s="1266"/>
    </row>
    <row r="290" spans="11:11" s="199" customFormat="1">
      <c r="K290" s="1266"/>
    </row>
    <row r="291" spans="11:11" s="199" customFormat="1">
      <c r="K291" s="1266"/>
    </row>
    <row r="292" spans="11:11" s="199" customFormat="1">
      <c r="K292" s="1266"/>
    </row>
    <row r="293" spans="11:11" s="199" customFormat="1">
      <c r="K293" s="1266"/>
    </row>
    <row r="294" spans="11:11" s="199" customFormat="1">
      <c r="K294" s="1266"/>
    </row>
    <row r="295" spans="11:11" s="199" customFormat="1">
      <c r="K295" s="1266"/>
    </row>
    <row r="296" spans="11:11" s="199" customFormat="1">
      <c r="K296" s="1266"/>
    </row>
    <row r="297" spans="11:11" s="199" customFormat="1">
      <c r="K297" s="1266"/>
    </row>
    <row r="298" spans="11:11" s="199" customFormat="1">
      <c r="K298" s="1266"/>
    </row>
    <row r="299" spans="11:11" s="199" customFormat="1">
      <c r="K299" s="1266"/>
    </row>
    <row r="300" spans="11:11" s="199" customFormat="1">
      <c r="K300" s="1266"/>
    </row>
    <row r="301" spans="11:11" s="199" customFormat="1">
      <c r="K301" s="1266"/>
    </row>
    <row r="302" spans="11:11" s="199" customFormat="1">
      <c r="K302" s="1266"/>
    </row>
    <row r="303" spans="11:11" s="199" customFormat="1">
      <c r="K303" s="1266"/>
    </row>
    <row r="304" spans="11:11" s="199" customFormat="1">
      <c r="K304" s="1266"/>
    </row>
    <row r="305" spans="11:11" s="199" customFormat="1">
      <c r="K305" s="1266"/>
    </row>
    <row r="306" spans="11:11" s="199" customFormat="1">
      <c r="K306" s="1266"/>
    </row>
    <row r="307" spans="11:11" s="199" customFormat="1">
      <c r="K307" s="1266"/>
    </row>
    <row r="308" spans="11:11" s="199" customFormat="1">
      <c r="K308" s="1266"/>
    </row>
    <row r="309" spans="11:11" s="199" customFormat="1">
      <c r="K309" s="1266"/>
    </row>
    <row r="310" spans="11:11" s="199" customFormat="1">
      <c r="K310" s="1266"/>
    </row>
    <row r="311" spans="11:11" s="199" customFormat="1">
      <c r="K311" s="1266"/>
    </row>
    <row r="312" spans="11:11" s="199" customFormat="1">
      <c r="K312" s="1266"/>
    </row>
    <row r="313" spans="11:11" s="199" customFormat="1">
      <c r="K313" s="1266"/>
    </row>
    <row r="314" spans="11:11" s="199" customFormat="1">
      <c r="K314" s="1266"/>
    </row>
    <row r="315" spans="11:11" s="199" customFormat="1">
      <c r="K315" s="1266"/>
    </row>
    <row r="316" spans="11:11" s="199" customFormat="1">
      <c r="K316" s="1266"/>
    </row>
    <row r="317" spans="11:11" s="199" customFormat="1">
      <c r="K317" s="1266"/>
    </row>
    <row r="318" spans="11:11" s="199" customFormat="1">
      <c r="K318" s="1266"/>
    </row>
    <row r="319" spans="11:11" s="199" customFormat="1">
      <c r="K319" s="1266"/>
    </row>
    <row r="320" spans="11:11" s="199" customFormat="1">
      <c r="K320" s="1266"/>
    </row>
    <row r="321" spans="11:11" s="199" customFormat="1">
      <c r="K321" s="1266"/>
    </row>
    <row r="322" spans="11:11" s="199" customFormat="1">
      <c r="K322" s="1266"/>
    </row>
    <row r="323" spans="11:11" s="199" customFormat="1">
      <c r="K323" s="1266"/>
    </row>
    <row r="324" spans="11:11" s="199" customFormat="1">
      <c r="K324" s="1266"/>
    </row>
    <row r="325" spans="11:11" s="199" customFormat="1">
      <c r="K325" s="1266"/>
    </row>
    <row r="326" spans="11:11" s="199" customFormat="1">
      <c r="K326" s="1266"/>
    </row>
    <row r="327" spans="11:11" s="199" customFormat="1">
      <c r="K327" s="1266"/>
    </row>
    <row r="328" spans="11:11" s="199" customFormat="1">
      <c r="K328" s="1266"/>
    </row>
    <row r="329" spans="11:11" s="199" customFormat="1">
      <c r="K329" s="1266"/>
    </row>
    <row r="330" spans="11:11" s="199" customFormat="1">
      <c r="K330" s="1266"/>
    </row>
    <row r="331" spans="11:11" s="199" customFormat="1">
      <c r="K331" s="1266"/>
    </row>
    <row r="332" spans="11:11" s="199" customFormat="1">
      <c r="K332" s="1266"/>
    </row>
    <row r="333" spans="11:11" s="199" customFormat="1">
      <c r="K333" s="1266"/>
    </row>
    <row r="334" spans="11:11" s="199" customFormat="1">
      <c r="K334" s="1266"/>
    </row>
    <row r="335" spans="11:11" s="199" customFormat="1">
      <c r="K335" s="1266"/>
    </row>
    <row r="336" spans="11:11" s="199" customFormat="1">
      <c r="K336" s="1266"/>
    </row>
    <row r="337" spans="11:11" s="199" customFormat="1">
      <c r="K337" s="1266"/>
    </row>
    <row r="338" spans="11:11" s="199" customFormat="1">
      <c r="K338" s="1266"/>
    </row>
    <row r="339" spans="11:11" s="199" customFormat="1">
      <c r="K339" s="1266"/>
    </row>
    <row r="340" spans="11:11" s="199" customFormat="1">
      <c r="K340" s="1266"/>
    </row>
    <row r="341" spans="11:11" s="199" customFormat="1">
      <c r="K341" s="1266"/>
    </row>
    <row r="342" spans="11:11" s="199" customFormat="1">
      <c r="K342" s="1266"/>
    </row>
    <row r="343" spans="11:11" s="199" customFormat="1">
      <c r="K343" s="1266"/>
    </row>
    <row r="344" spans="11:11" s="199" customFormat="1">
      <c r="K344" s="1266"/>
    </row>
    <row r="345" spans="11:11" s="199" customFormat="1">
      <c r="K345" s="1266"/>
    </row>
    <row r="346" spans="11:11" s="199" customFormat="1">
      <c r="K346" s="1266"/>
    </row>
    <row r="347" spans="11:11" s="199" customFormat="1">
      <c r="K347" s="1266"/>
    </row>
    <row r="348" spans="11:11" s="199" customFormat="1">
      <c r="K348" s="1266"/>
    </row>
    <row r="349" spans="11:11" s="199" customFormat="1">
      <c r="K349" s="1266"/>
    </row>
    <row r="350" spans="11:11" s="199" customFormat="1">
      <c r="K350" s="1266"/>
    </row>
    <row r="351" spans="11:11" s="199" customFormat="1">
      <c r="K351" s="1266"/>
    </row>
    <row r="352" spans="11:11" s="199" customFormat="1">
      <c r="K352" s="1266"/>
    </row>
    <row r="353" spans="11:11" s="199" customFormat="1">
      <c r="K353" s="1266"/>
    </row>
    <row r="354" spans="11:11" s="199" customFormat="1">
      <c r="K354" s="1266"/>
    </row>
    <row r="355" spans="11:11" s="199" customFormat="1">
      <c r="K355" s="1266"/>
    </row>
    <row r="356" spans="11:11" s="199" customFormat="1">
      <c r="K356" s="1266"/>
    </row>
    <row r="357" spans="11:11" s="199" customFormat="1">
      <c r="K357" s="1266"/>
    </row>
    <row r="358" spans="11:11" s="199" customFormat="1">
      <c r="K358" s="1266"/>
    </row>
    <row r="359" spans="11:11" s="199" customFormat="1">
      <c r="K359" s="1266"/>
    </row>
    <row r="360" spans="11:11" s="199" customFormat="1">
      <c r="K360" s="1266"/>
    </row>
    <row r="361" spans="11:11" s="199" customFormat="1">
      <c r="K361" s="1266"/>
    </row>
    <row r="362" spans="11:11" s="199" customFormat="1">
      <c r="K362" s="1266"/>
    </row>
    <row r="363" spans="11:11" s="199" customFormat="1">
      <c r="K363" s="1266"/>
    </row>
    <row r="364" spans="11:11" s="199" customFormat="1">
      <c r="K364" s="1266"/>
    </row>
    <row r="365" spans="11:11" s="199" customFormat="1">
      <c r="K365" s="1266"/>
    </row>
    <row r="366" spans="11:11" s="199" customFormat="1">
      <c r="K366" s="1266"/>
    </row>
    <row r="367" spans="11:11" s="199" customFormat="1">
      <c r="K367" s="1266"/>
    </row>
    <row r="368" spans="11:11" s="199" customFormat="1">
      <c r="K368" s="1266"/>
    </row>
    <row r="369" spans="11:11" s="199" customFormat="1">
      <c r="K369" s="1266"/>
    </row>
    <row r="370" spans="11:11" s="199" customFormat="1">
      <c r="K370" s="1266"/>
    </row>
    <row r="371" spans="11:11" s="199" customFormat="1">
      <c r="K371" s="1266"/>
    </row>
    <row r="372" spans="11:11" s="199" customFormat="1">
      <c r="K372" s="1266"/>
    </row>
    <row r="373" spans="11:11" s="199" customFormat="1">
      <c r="K373" s="1266"/>
    </row>
    <row r="374" spans="11:11" s="199" customFormat="1">
      <c r="K374" s="1266"/>
    </row>
    <row r="375" spans="11:11" s="199" customFormat="1">
      <c r="K375" s="1266"/>
    </row>
    <row r="376" spans="11:11" s="199" customFormat="1">
      <c r="K376" s="1266"/>
    </row>
  </sheetData>
  <mergeCells count="7">
    <mergeCell ref="V3:W4"/>
    <mergeCell ref="J4:K4"/>
    <mergeCell ref="E2:F2"/>
    <mergeCell ref="G2:H2"/>
    <mergeCell ref="T2:U2"/>
    <mergeCell ref="I3:I4"/>
    <mergeCell ref="J3:K3"/>
  </mergeCells>
  <phoneticPr fontId="3"/>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Y580"/>
  <sheetViews>
    <sheetView workbookViewId="0">
      <pane xSplit="1" ySplit="4" topLeftCell="B324" activePane="bottomRight" state="frozen"/>
      <selection pane="topRight" activeCell="B1" sqref="B1"/>
      <selection pane="bottomLeft" activeCell="A5" sqref="A5"/>
      <selection pane="bottomRight" activeCell="F7" sqref="F7"/>
    </sheetView>
  </sheetViews>
  <sheetFormatPr defaultColWidth="9" defaultRowHeight="13.5"/>
  <cols>
    <col min="1" max="1" width="9.5" style="197" customWidth="1"/>
    <col min="2" max="3" width="8.125" style="199" customWidth="1"/>
    <col min="4" max="4" width="9.875" style="199" customWidth="1"/>
    <col min="5" max="6" width="9.125" style="199" customWidth="1"/>
    <col min="7" max="8" width="8.875" style="199" customWidth="1"/>
    <col min="9" max="9" width="9.5" style="199" bestFit="1" customWidth="1"/>
    <col min="10" max="10" width="8.125" style="199" customWidth="1"/>
    <col min="11" max="11" width="6.125" style="199" customWidth="1"/>
    <col min="12" max="12" width="7.375" style="199" customWidth="1"/>
    <col min="13" max="13" width="2.875" style="199" customWidth="1"/>
    <col min="14" max="14" width="9.625" style="199" customWidth="1"/>
    <col min="15" max="19" width="9" style="199"/>
    <col min="20" max="20" width="8.625" style="199" customWidth="1"/>
    <col min="21" max="21" width="8.125" style="199" customWidth="1"/>
    <col min="22" max="23" width="7" style="339" customWidth="1"/>
    <col min="24" max="24" width="7.375" style="199" customWidth="1"/>
    <col min="25" max="16384" width="9" style="199"/>
  </cols>
  <sheetData>
    <row r="1" spans="1:25" ht="14.25">
      <c r="A1" s="2823" t="s">
        <v>808</v>
      </c>
      <c r="B1" s="2823"/>
      <c r="C1" s="2823"/>
      <c r="D1" s="2823"/>
      <c r="E1" s="2823"/>
      <c r="F1" s="197"/>
      <c r="G1" s="197"/>
      <c r="H1" s="197"/>
      <c r="I1" s="197"/>
      <c r="J1" s="197"/>
      <c r="K1" s="197"/>
      <c r="L1" s="197"/>
      <c r="M1" s="197"/>
      <c r="N1" s="196" t="s">
        <v>771</v>
      </c>
      <c r="O1" s="197"/>
      <c r="P1" s="197"/>
      <c r="Q1" s="197"/>
      <c r="R1" s="197"/>
      <c r="S1" s="197"/>
      <c r="T1" s="197"/>
      <c r="U1" s="197"/>
      <c r="V1" s="198"/>
      <c r="W1" s="198"/>
      <c r="X1" s="197"/>
    </row>
    <row r="2" spans="1:25" ht="14.25" thickBot="1">
      <c r="B2" s="197" t="s">
        <v>769</v>
      </c>
      <c r="C2" s="197"/>
      <c r="D2" s="197"/>
      <c r="E2" s="2819" t="s">
        <v>773</v>
      </c>
      <c r="F2" s="2819"/>
      <c r="G2" s="2819" t="s">
        <v>774</v>
      </c>
      <c r="H2" s="2819"/>
      <c r="I2" s="200"/>
      <c r="J2" s="197"/>
      <c r="K2" s="197"/>
      <c r="L2" s="197"/>
      <c r="M2" s="197"/>
      <c r="N2" s="201" t="s">
        <v>769</v>
      </c>
      <c r="O2" s="197"/>
      <c r="P2" s="197"/>
      <c r="Q2" s="197"/>
      <c r="R2" s="197"/>
      <c r="S2" s="197"/>
      <c r="T2" s="2819" t="s">
        <v>774</v>
      </c>
      <c r="U2" s="2819"/>
      <c r="V2" s="198"/>
      <c r="W2" s="198"/>
      <c r="X2" s="197"/>
    </row>
    <row r="3" spans="1:25">
      <c r="A3" s="208"/>
      <c r="B3" s="1369" t="s">
        <v>775</v>
      </c>
      <c r="C3" s="202"/>
      <c r="D3" s="203"/>
      <c r="E3" s="205" t="s">
        <v>776</v>
      </c>
      <c r="F3" s="206"/>
      <c r="G3" s="205" t="s">
        <v>777</v>
      </c>
      <c r="H3" s="206"/>
      <c r="I3" s="2820" t="s">
        <v>778</v>
      </c>
      <c r="J3" s="2826" t="s">
        <v>779</v>
      </c>
      <c r="K3" s="2827"/>
      <c r="L3" s="1334" t="s">
        <v>780</v>
      </c>
      <c r="M3" s="207"/>
      <c r="N3" s="208"/>
      <c r="O3" s="202" t="s">
        <v>781</v>
      </c>
      <c r="P3" s="202"/>
      <c r="Q3" s="202"/>
      <c r="R3" s="205" t="s">
        <v>776</v>
      </c>
      <c r="S3" s="203"/>
      <c r="T3" s="206" t="s">
        <v>777</v>
      </c>
      <c r="U3" s="204"/>
      <c r="V3" s="2814" t="s">
        <v>782</v>
      </c>
      <c r="W3" s="2815"/>
      <c r="X3" s="1334" t="s">
        <v>780</v>
      </c>
    </row>
    <row r="4" spans="1:25" ht="14.25" thickBot="1">
      <c r="A4" s="214" t="s">
        <v>783</v>
      </c>
      <c r="B4" s="1331" t="s">
        <v>784</v>
      </c>
      <c r="C4" s="209" t="s">
        <v>785</v>
      </c>
      <c r="D4" s="210" t="s">
        <v>786</v>
      </c>
      <c r="E4" s="212" t="s">
        <v>769</v>
      </c>
      <c r="F4" s="213" t="s">
        <v>785</v>
      </c>
      <c r="G4" s="212" t="s">
        <v>769</v>
      </c>
      <c r="H4" s="213" t="s">
        <v>785</v>
      </c>
      <c r="I4" s="2821"/>
      <c r="J4" s="2824" t="s">
        <v>782</v>
      </c>
      <c r="K4" s="2825"/>
      <c r="L4" s="1335" t="s">
        <v>787</v>
      </c>
      <c r="M4" s="207"/>
      <c r="N4" s="214" t="s">
        <v>783</v>
      </c>
      <c r="O4" s="1332" t="s">
        <v>788</v>
      </c>
      <c r="P4" s="209" t="s">
        <v>785</v>
      </c>
      <c r="Q4" s="211" t="s">
        <v>789</v>
      </c>
      <c r="R4" s="215"/>
      <c r="S4" s="213" t="s">
        <v>785</v>
      </c>
      <c r="T4" s="1333" t="s">
        <v>769</v>
      </c>
      <c r="U4" s="211" t="s">
        <v>785</v>
      </c>
      <c r="V4" s="2816"/>
      <c r="W4" s="2817"/>
      <c r="X4" s="1335" t="s">
        <v>787</v>
      </c>
    </row>
    <row r="5" spans="1:25">
      <c r="A5" s="1226">
        <v>34335</v>
      </c>
      <c r="B5" s="1370">
        <v>96.958615270572139</v>
      </c>
      <c r="C5" s="706"/>
      <c r="D5" s="1371"/>
      <c r="E5" s="707"/>
      <c r="F5" s="708"/>
      <c r="G5" s="707"/>
      <c r="H5" s="708"/>
      <c r="I5" s="710"/>
      <c r="J5" s="1372" t="str">
        <f>IF(K5=1,"山",IF(K5=-1,"谷","---"))</f>
        <v>---</v>
      </c>
      <c r="K5" s="1373">
        <v>0</v>
      </c>
      <c r="L5" s="227"/>
      <c r="M5" s="197"/>
      <c r="N5" s="1226">
        <v>34335</v>
      </c>
      <c r="O5" s="232">
        <v>99.405450000000002</v>
      </c>
      <c r="P5" s="711"/>
      <c r="Q5" s="712"/>
      <c r="R5" s="713"/>
      <c r="S5" s="714"/>
      <c r="T5" s="1267"/>
      <c r="U5" s="709"/>
      <c r="V5" s="715" t="str">
        <f>IF(W5=1,"山",IF(W5=-1,"谷","---"))</f>
        <v>---</v>
      </c>
      <c r="W5" s="1268">
        <v>0</v>
      </c>
      <c r="X5" s="227"/>
      <c r="Y5" s="228"/>
    </row>
    <row r="6" spans="1:25">
      <c r="A6" s="1226">
        <v>34366</v>
      </c>
      <c r="B6" s="1370">
        <v>97.241949486925819</v>
      </c>
      <c r="C6" s="229">
        <f>B6-B5</f>
        <v>0.28333421635367984</v>
      </c>
      <c r="D6" s="1374"/>
      <c r="E6" s="274"/>
      <c r="F6" s="716"/>
      <c r="G6" s="274"/>
      <c r="H6" s="716"/>
      <c r="I6" s="718"/>
      <c r="J6" s="1375" t="str">
        <f t="shared" ref="J6:J69" si="0">IF(K6=1,"山",IF(K6=-1,"谷","---"))</f>
        <v>---</v>
      </c>
      <c r="K6" s="1373">
        <v>0</v>
      </c>
      <c r="L6" s="227"/>
      <c r="M6" s="197"/>
      <c r="N6" s="1226">
        <v>34366</v>
      </c>
      <c r="O6" s="232">
        <v>99.698359999999994</v>
      </c>
      <c r="P6" s="233">
        <f t="shared" ref="P6:P69" si="1">O6-O5</f>
        <v>0.29290999999999201</v>
      </c>
      <c r="Q6" s="712"/>
      <c r="R6" s="713"/>
      <c r="S6" s="714"/>
      <c r="T6" s="1241"/>
      <c r="U6" s="717"/>
      <c r="V6" s="715" t="str">
        <f t="shared" ref="V6:V69" si="2">IF(W6=1,"山",IF(W6=-1,"谷","---"))</f>
        <v>---</v>
      </c>
      <c r="W6" s="1268">
        <v>0</v>
      </c>
      <c r="X6" s="227"/>
      <c r="Y6" s="228"/>
    </row>
    <row r="7" spans="1:25">
      <c r="A7" s="1226">
        <v>34394</v>
      </c>
      <c r="B7" s="1370">
        <v>97.531408282412841</v>
      </c>
      <c r="C7" s="229">
        <f t="shared" ref="C7:C70" si="3">B7-B6</f>
        <v>0.2894587954870218</v>
      </c>
      <c r="D7" s="1374"/>
      <c r="E7" s="247">
        <f t="shared" ref="E7:E10" si="4">SUM(B5:B7)/3</f>
        <v>97.243991013303585</v>
      </c>
      <c r="F7" s="252"/>
      <c r="G7" s="274"/>
      <c r="H7" s="716"/>
      <c r="I7" s="718"/>
      <c r="J7" s="1375" t="str">
        <f t="shared" si="0"/>
        <v>---</v>
      </c>
      <c r="K7" s="1373">
        <v>0</v>
      </c>
      <c r="L7" s="227"/>
      <c r="M7" s="197"/>
      <c r="N7" s="1226">
        <v>34394</v>
      </c>
      <c r="O7" s="232">
        <v>99.916370000000001</v>
      </c>
      <c r="P7" s="233">
        <f t="shared" si="1"/>
        <v>0.2180100000000067</v>
      </c>
      <c r="Q7" s="712"/>
      <c r="R7" s="234">
        <f t="shared" ref="R7:R16" si="5">SUM(O5:O7)/3</f>
        <v>99.673393333333323</v>
      </c>
      <c r="S7" s="714"/>
      <c r="T7" s="1241"/>
      <c r="U7" s="717"/>
      <c r="V7" s="715" t="str">
        <f t="shared" si="2"/>
        <v>---</v>
      </c>
      <c r="W7" s="1268">
        <v>0</v>
      </c>
      <c r="X7" s="227"/>
      <c r="Y7" s="228"/>
    </row>
    <row r="8" spans="1:25">
      <c r="A8" s="1226">
        <v>34425</v>
      </c>
      <c r="B8" s="1370">
        <v>97.819820006650247</v>
      </c>
      <c r="C8" s="229">
        <f t="shared" si="3"/>
        <v>0.28841172423740602</v>
      </c>
      <c r="D8" s="1374"/>
      <c r="E8" s="247">
        <f t="shared" si="4"/>
        <v>97.531059258662978</v>
      </c>
      <c r="F8" s="248">
        <f t="shared" ref="F8:H71" si="6">E8-E7</f>
        <v>0.2870682453593929</v>
      </c>
      <c r="G8" s="274"/>
      <c r="H8" s="716"/>
      <c r="I8" s="718"/>
      <c r="J8" s="1375" t="str">
        <f t="shared" si="0"/>
        <v>---</v>
      </c>
      <c r="K8" s="1373">
        <v>0</v>
      </c>
      <c r="L8" s="227"/>
      <c r="M8" s="197"/>
      <c r="N8" s="1226">
        <v>34425</v>
      </c>
      <c r="O8" s="232">
        <v>100.10120000000001</v>
      </c>
      <c r="P8" s="233">
        <f t="shared" si="1"/>
        <v>0.18483000000000516</v>
      </c>
      <c r="Q8" s="712"/>
      <c r="R8" s="234">
        <f t="shared" si="5"/>
        <v>99.90531</v>
      </c>
      <c r="S8" s="235">
        <f t="shared" ref="S8:S71" si="7">R8-R7</f>
        <v>0.23191666666667743</v>
      </c>
      <c r="T8" s="1241"/>
      <c r="U8" s="717"/>
      <c r="V8" s="715" t="str">
        <f t="shared" si="2"/>
        <v>---</v>
      </c>
      <c r="W8" s="1268">
        <v>0</v>
      </c>
      <c r="X8" s="227"/>
      <c r="Y8" s="228"/>
    </row>
    <row r="9" spans="1:25">
      <c r="A9" s="1226">
        <v>34455</v>
      </c>
      <c r="B9" s="1370">
        <v>98.109623712462664</v>
      </c>
      <c r="C9" s="229">
        <f t="shared" si="3"/>
        <v>0.28980370581241743</v>
      </c>
      <c r="D9" s="1374"/>
      <c r="E9" s="247">
        <f t="shared" si="4"/>
        <v>97.820284000508593</v>
      </c>
      <c r="F9" s="248">
        <f t="shared" si="6"/>
        <v>0.28922474184561509</v>
      </c>
      <c r="G9" s="274"/>
      <c r="H9" s="716"/>
      <c r="I9" s="718"/>
      <c r="J9" s="1375" t="str">
        <f t="shared" si="0"/>
        <v>---</v>
      </c>
      <c r="K9" s="1373">
        <v>0</v>
      </c>
      <c r="L9" s="227"/>
      <c r="M9" s="197"/>
      <c r="N9" s="1226">
        <v>34455</v>
      </c>
      <c r="O9" s="232">
        <v>100.28</v>
      </c>
      <c r="P9" s="233">
        <f t="shared" si="1"/>
        <v>0.17879999999999541</v>
      </c>
      <c r="Q9" s="712"/>
      <c r="R9" s="234">
        <f t="shared" si="5"/>
        <v>100.09919000000001</v>
      </c>
      <c r="S9" s="235">
        <f t="shared" si="7"/>
        <v>0.19388000000000716</v>
      </c>
      <c r="T9" s="1241"/>
      <c r="U9" s="717"/>
      <c r="V9" s="715" t="str">
        <f t="shared" si="2"/>
        <v>---</v>
      </c>
      <c r="W9" s="1268">
        <v>0</v>
      </c>
      <c r="X9" s="227"/>
      <c r="Y9" s="228"/>
    </row>
    <row r="10" spans="1:25">
      <c r="A10" s="1226">
        <v>34486</v>
      </c>
      <c r="B10" s="1370">
        <v>98.371587611291048</v>
      </c>
      <c r="C10" s="229">
        <f t="shared" si="3"/>
        <v>0.26196389882838389</v>
      </c>
      <c r="D10" s="1374"/>
      <c r="E10" s="247">
        <f t="shared" si="4"/>
        <v>98.10034377680131</v>
      </c>
      <c r="F10" s="248">
        <f t="shared" si="6"/>
        <v>0.28005977629271683</v>
      </c>
      <c r="G10" s="274"/>
      <c r="H10" s="716"/>
      <c r="I10" s="719" t="s">
        <v>340</v>
      </c>
      <c r="J10" s="1375" t="str">
        <f t="shared" si="0"/>
        <v>---</v>
      </c>
      <c r="K10" s="1373">
        <v>0</v>
      </c>
      <c r="L10" s="227"/>
      <c r="M10" s="197"/>
      <c r="N10" s="1226">
        <v>34486</v>
      </c>
      <c r="O10" s="232">
        <v>100.4648</v>
      </c>
      <c r="P10" s="233">
        <f t="shared" si="1"/>
        <v>0.18479999999999563</v>
      </c>
      <c r="Q10" s="712"/>
      <c r="R10" s="234">
        <f t="shared" si="5"/>
        <v>100.282</v>
      </c>
      <c r="S10" s="235">
        <f t="shared" si="7"/>
        <v>0.18280999999998926</v>
      </c>
      <c r="T10" s="1241"/>
      <c r="U10" s="717"/>
      <c r="V10" s="715" t="str">
        <f t="shared" si="2"/>
        <v>---</v>
      </c>
      <c r="W10" s="1268">
        <v>0</v>
      </c>
      <c r="X10" s="227"/>
      <c r="Y10" s="228"/>
    </row>
    <row r="11" spans="1:25">
      <c r="A11" s="1226">
        <v>34516</v>
      </c>
      <c r="B11" s="1370">
        <v>98.599678951731164</v>
      </c>
      <c r="C11" s="229">
        <f t="shared" si="3"/>
        <v>0.22809134044011614</v>
      </c>
      <c r="D11" s="1374"/>
      <c r="E11" s="247">
        <f>SUM(B9:B11)/3</f>
        <v>98.360296758494954</v>
      </c>
      <c r="F11" s="248">
        <f t="shared" si="6"/>
        <v>0.25995298169364389</v>
      </c>
      <c r="G11" s="247">
        <f t="shared" ref="G11:G14" si="8">SUM(B5:B11)/7</f>
        <v>97.804669046006566</v>
      </c>
      <c r="H11" s="252"/>
      <c r="I11" s="720" t="s">
        <v>340</v>
      </c>
      <c r="J11" s="1375" t="str">
        <f t="shared" si="0"/>
        <v>---</v>
      </c>
      <c r="K11" s="1373">
        <v>0</v>
      </c>
      <c r="L11" s="227"/>
      <c r="M11" s="197"/>
      <c r="N11" s="1226">
        <v>34516</v>
      </c>
      <c r="O11" s="232">
        <v>100.6574</v>
      </c>
      <c r="P11" s="233">
        <f t="shared" si="1"/>
        <v>0.19259999999999877</v>
      </c>
      <c r="Q11" s="712"/>
      <c r="R11" s="234">
        <f t="shared" si="5"/>
        <v>100.4674</v>
      </c>
      <c r="S11" s="235">
        <f t="shared" si="7"/>
        <v>0.18540000000000134</v>
      </c>
      <c r="T11" s="218">
        <f t="shared" ref="T11:T14" si="9">SUM(O5:O11)/7</f>
        <v>100.07479714285715</v>
      </c>
      <c r="U11" s="219"/>
      <c r="V11" s="715" t="str">
        <f t="shared" si="2"/>
        <v>---</v>
      </c>
      <c r="W11" s="1268">
        <v>0</v>
      </c>
      <c r="X11" s="227"/>
      <c r="Y11" s="228"/>
    </row>
    <row r="12" spans="1:25">
      <c r="A12" s="1226">
        <v>34547</v>
      </c>
      <c r="B12" s="1370">
        <v>98.758586239830791</v>
      </c>
      <c r="C12" s="229">
        <f t="shared" si="3"/>
        <v>0.15890728809962695</v>
      </c>
      <c r="D12" s="1374"/>
      <c r="E12" s="247">
        <f t="shared" ref="E12:E75" si="10">SUM(B10:B12)/3</f>
        <v>98.576617600950996</v>
      </c>
      <c r="F12" s="248">
        <f t="shared" si="6"/>
        <v>0.21632084245604233</v>
      </c>
      <c r="G12" s="247">
        <f t="shared" si="8"/>
        <v>98.061807755900659</v>
      </c>
      <c r="H12" s="248">
        <f t="shared" si="6"/>
        <v>0.25713870989409315</v>
      </c>
      <c r="I12" s="720" t="s">
        <v>340</v>
      </c>
      <c r="J12" s="1375" t="str">
        <f t="shared" si="0"/>
        <v>---</v>
      </c>
      <c r="K12" s="1373">
        <v>0</v>
      </c>
      <c r="L12" s="227"/>
      <c r="M12" s="197"/>
      <c r="N12" s="1226">
        <v>34547</v>
      </c>
      <c r="O12" s="232">
        <v>100.8484</v>
      </c>
      <c r="P12" s="233">
        <f t="shared" si="1"/>
        <v>0.1910000000000025</v>
      </c>
      <c r="Q12" s="712"/>
      <c r="R12" s="234">
        <f t="shared" si="5"/>
        <v>100.65686666666666</v>
      </c>
      <c r="S12" s="235">
        <f t="shared" si="7"/>
        <v>0.1894666666666609</v>
      </c>
      <c r="T12" s="218">
        <f t="shared" si="9"/>
        <v>100.28093285714286</v>
      </c>
      <c r="U12" s="230">
        <f t="shared" ref="U12:U75" si="11">T12-T11</f>
        <v>0.20613571428570765</v>
      </c>
      <c r="V12" s="715" t="str">
        <f t="shared" si="2"/>
        <v>---</v>
      </c>
      <c r="W12" s="1268">
        <v>0</v>
      </c>
      <c r="X12" s="227"/>
      <c r="Y12" s="228"/>
    </row>
    <row r="13" spans="1:25">
      <c r="A13" s="1226">
        <v>34578</v>
      </c>
      <c r="B13" s="1370">
        <v>98.809166198985025</v>
      </c>
      <c r="C13" s="229">
        <f t="shared" si="3"/>
        <v>5.0579959154234189E-2</v>
      </c>
      <c r="D13" s="1374"/>
      <c r="E13" s="247">
        <f t="shared" si="10"/>
        <v>98.722477130182327</v>
      </c>
      <c r="F13" s="248">
        <f t="shared" si="6"/>
        <v>0.1458595292313305</v>
      </c>
      <c r="G13" s="247">
        <f t="shared" si="8"/>
        <v>98.285695857623409</v>
      </c>
      <c r="H13" s="248">
        <f t="shared" si="6"/>
        <v>0.22388810172274987</v>
      </c>
      <c r="I13" s="720" t="s">
        <v>340</v>
      </c>
      <c r="J13" s="1375" t="str">
        <f t="shared" si="0"/>
        <v>---</v>
      </c>
      <c r="K13" s="1373">
        <v>0</v>
      </c>
      <c r="L13" s="227"/>
      <c r="M13" s="197"/>
      <c r="N13" s="1226">
        <v>34578</v>
      </c>
      <c r="O13" s="232">
        <v>101.009</v>
      </c>
      <c r="P13" s="233">
        <f t="shared" si="1"/>
        <v>0.1606000000000023</v>
      </c>
      <c r="Q13" s="712"/>
      <c r="R13" s="234">
        <f t="shared" si="5"/>
        <v>100.83826666666666</v>
      </c>
      <c r="S13" s="235">
        <f t="shared" si="7"/>
        <v>0.18139999999999645</v>
      </c>
      <c r="T13" s="218">
        <f t="shared" si="9"/>
        <v>100.46816714285715</v>
      </c>
      <c r="U13" s="230">
        <f t="shared" si="11"/>
        <v>0.18723428571429679</v>
      </c>
      <c r="V13" s="715" t="str">
        <f t="shared" si="2"/>
        <v>---</v>
      </c>
      <c r="W13" s="1268">
        <v>0</v>
      </c>
      <c r="X13" s="227"/>
      <c r="Y13" s="228"/>
    </row>
    <row r="14" spans="1:25">
      <c r="A14" s="1226">
        <v>34608</v>
      </c>
      <c r="B14" s="1370">
        <v>98.77099345317086</v>
      </c>
      <c r="C14" s="229">
        <f t="shared" si="3"/>
        <v>-3.817274581416541E-2</v>
      </c>
      <c r="D14" s="1374"/>
      <c r="E14" s="247">
        <f t="shared" si="10"/>
        <v>98.779581963995568</v>
      </c>
      <c r="F14" s="248">
        <f t="shared" si="6"/>
        <v>5.7104833813241385E-2</v>
      </c>
      <c r="G14" s="247">
        <f t="shared" si="8"/>
        <v>98.462779453445961</v>
      </c>
      <c r="H14" s="248">
        <f t="shared" si="6"/>
        <v>0.17708359582255184</v>
      </c>
      <c r="I14" s="720" t="s">
        <v>340</v>
      </c>
      <c r="J14" s="1375" t="str">
        <f t="shared" si="0"/>
        <v>---</v>
      </c>
      <c r="K14" s="1373">
        <v>0</v>
      </c>
      <c r="L14" s="227"/>
      <c r="M14" s="197"/>
      <c r="N14" s="1226">
        <v>34608</v>
      </c>
      <c r="O14" s="232">
        <v>101.08320000000001</v>
      </c>
      <c r="P14" s="233">
        <f t="shared" si="1"/>
        <v>7.4200000000004707E-2</v>
      </c>
      <c r="Q14" s="712"/>
      <c r="R14" s="234">
        <f t="shared" si="5"/>
        <v>100.98020000000001</v>
      </c>
      <c r="S14" s="235">
        <f t="shared" si="7"/>
        <v>0.14193333333335545</v>
      </c>
      <c r="T14" s="218">
        <f t="shared" si="9"/>
        <v>100.63485714285716</v>
      </c>
      <c r="U14" s="230">
        <f t="shared" si="11"/>
        <v>0.16669000000000267</v>
      </c>
      <c r="V14" s="715" t="str">
        <f t="shared" si="2"/>
        <v>---</v>
      </c>
      <c r="W14" s="1268">
        <v>0</v>
      </c>
      <c r="X14" s="227"/>
      <c r="Y14" s="228"/>
    </row>
    <row r="15" spans="1:25">
      <c r="A15" s="1226">
        <v>34639</v>
      </c>
      <c r="B15" s="1370">
        <v>98.6755190530032</v>
      </c>
      <c r="C15" s="229">
        <f t="shared" si="3"/>
        <v>-9.5474400167660178E-2</v>
      </c>
      <c r="D15" s="1374"/>
      <c r="E15" s="247">
        <f t="shared" si="10"/>
        <v>98.7518929017197</v>
      </c>
      <c r="F15" s="248">
        <f t="shared" si="6"/>
        <v>-2.7689062275868537E-2</v>
      </c>
      <c r="G15" s="247">
        <f>SUM(B9:B15)/7</f>
        <v>98.585022174353526</v>
      </c>
      <c r="H15" s="248">
        <f t="shared" si="6"/>
        <v>0.12224272090756472</v>
      </c>
      <c r="I15" s="720" t="s">
        <v>342</v>
      </c>
      <c r="J15" s="1375" t="str">
        <f t="shared" si="0"/>
        <v>---</v>
      </c>
      <c r="K15" s="1373">
        <v>0</v>
      </c>
      <c r="L15" s="227"/>
      <c r="M15" s="197"/>
      <c r="N15" s="1226">
        <v>34639</v>
      </c>
      <c r="O15" s="232">
        <v>101.012</v>
      </c>
      <c r="P15" s="233">
        <f t="shared" si="1"/>
        <v>-7.1200000000004593E-2</v>
      </c>
      <c r="Q15" s="712"/>
      <c r="R15" s="234">
        <f t="shared" si="5"/>
        <v>101.03473333333334</v>
      </c>
      <c r="S15" s="235">
        <f t="shared" si="7"/>
        <v>5.4533333333324663E-2</v>
      </c>
      <c r="T15" s="218">
        <f>SUM(O9:O15)/7</f>
        <v>100.76497142857144</v>
      </c>
      <c r="U15" s="230">
        <f t="shared" si="11"/>
        <v>0.13011428571428496</v>
      </c>
      <c r="V15" s="715" t="str">
        <f t="shared" si="2"/>
        <v>---</v>
      </c>
      <c r="W15" s="1268">
        <v>0</v>
      </c>
      <c r="X15" s="227"/>
      <c r="Y15" s="228"/>
    </row>
    <row r="16" spans="1:25">
      <c r="A16" s="1236">
        <v>34669</v>
      </c>
      <c r="B16" s="1376">
        <v>98.576839510798905</v>
      </c>
      <c r="C16" s="256">
        <f t="shared" si="3"/>
        <v>-9.8679542204294535E-2</v>
      </c>
      <c r="D16" s="1377"/>
      <c r="E16" s="259">
        <f t="shared" si="10"/>
        <v>98.674450672324326</v>
      </c>
      <c r="F16" s="260">
        <f t="shared" si="6"/>
        <v>-7.7442229395373374E-2</v>
      </c>
      <c r="G16" s="259">
        <f t="shared" ref="G16:G79" si="12">SUM(B10:B16)/7</f>
        <v>98.651767288401558</v>
      </c>
      <c r="H16" s="260">
        <f t="shared" si="6"/>
        <v>6.6745114048032406E-2</v>
      </c>
      <c r="I16" s="721" t="s">
        <v>342</v>
      </c>
      <c r="J16" s="1378" t="str">
        <f t="shared" si="0"/>
        <v>谷</v>
      </c>
      <c r="K16" s="1373">
        <v>-1</v>
      </c>
      <c r="L16" s="227"/>
      <c r="M16" s="197"/>
      <c r="N16" s="1236">
        <v>34669</v>
      </c>
      <c r="O16" s="266">
        <v>100.8424</v>
      </c>
      <c r="P16" s="267">
        <f t="shared" si="1"/>
        <v>-0.16960000000000264</v>
      </c>
      <c r="Q16" s="722"/>
      <c r="R16" s="268">
        <f t="shared" si="5"/>
        <v>100.97919999999999</v>
      </c>
      <c r="S16" s="269">
        <f t="shared" si="7"/>
        <v>-5.5533333333343649E-2</v>
      </c>
      <c r="T16" s="262">
        <f t="shared" ref="T16:T79" si="13">SUM(O10:O16)/7</f>
        <v>100.8453142857143</v>
      </c>
      <c r="U16" s="258">
        <f t="shared" si="11"/>
        <v>8.0342857142852608E-2</v>
      </c>
      <c r="V16" s="279" t="str">
        <f t="shared" si="2"/>
        <v>---</v>
      </c>
      <c r="W16" s="1269">
        <v>0</v>
      </c>
      <c r="X16" s="227"/>
      <c r="Y16" s="228"/>
    </row>
    <row r="17" spans="1:25">
      <c r="A17" s="1270">
        <v>34700</v>
      </c>
      <c r="B17" s="1370">
        <v>98.611704695120181</v>
      </c>
      <c r="C17" s="723">
        <f t="shared" si="3"/>
        <v>3.4865184321276388E-2</v>
      </c>
      <c r="D17" s="1379">
        <f>ROUND((B17-B5)/B5*100,1)</f>
        <v>1.7</v>
      </c>
      <c r="E17" s="724">
        <f t="shared" si="10"/>
        <v>98.621354419640753</v>
      </c>
      <c r="F17" s="725">
        <f t="shared" si="6"/>
        <v>-5.3096252683573653E-2</v>
      </c>
      <c r="G17" s="724">
        <f t="shared" si="12"/>
        <v>98.686069728948596</v>
      </c>
      <c r="H17" s="725">
        <f t="shared" si="6"/>
        <v>3.4302440547037349E-2</v>
      </c>
      <c r="I17" s="726" t="s">
        <v>341</v>
      </c>
      <c r="J17" s="1375" t="str">
        <f t="shared" si="0"/>
        <v>---</v>
      </c>
      <c r="K17" s="1373">
        <v>0</v>
      </c>
      <c r="L17" s="227"/>
      <c r="M17" s="197"/>
      <c r="N17" s="1270">
        <v>34700</v>
      </c>
      <c r="O17" s="232">
        <v>100.61499999999999</v>
      </c>
      <c r="P17" s="233">
        <f t="shared" si="1"/>
        <v>-0.22740000000000293</v>
      </c>
      <c r="Q17" s="237">
        <f>ROUND((O17-O5)/O5*100,2)</f>
        <v>1.22</v>
      </c>
      <c r="R17" s="234">
        <f t="shared" ref="R17:R80" si="14">SUM(O15:O17)/3</f>
        <v>100.82313333333333</v>
      </c>
      <c r="S17" s="235">
        <f t="shared" si="7"/>
        <v>-0.15606666666666058</v>
      </c>
      <c r="T17" s="225">
        <f t="shared" si="13"/>
        <v>100.86677142857141</v>
      </c>
      <c r="U17" s="286">
        <f t="shared" si="11"/>
        <v>2.1457142857116196E-2</v>
      </c>
      <c r="V17" s="715" t="str">
        <f t="shared" si="2"/>
        <v>---</v>
      </c>
      <c r="W17" s="1268">
        <v>0</v>
      </c>
      <c r="X17" s="227"/>
      <c r="Y17" s="228"/>
    </row>
    <row r="18" spans="1:25">
      <c r="A18" s="1226">
        <v>34731</v>
      </c>
      <c r="B18" s="1370">
        <v>98.864668263424306</v>
      </c>
      <c r="C18" s="229">
        <f t="shared" si="3"/>
        <v>0.25296356830412492</v>
      </c>
      <c r="D18" s="1380">
        <f t="shared" ref="D18:D81" si="15">ROUND((B18-B6)/B6*100,1)</f>
        <v>1.7</v>
      </c>
      <c r="E18" s="247">
        <f t="shared" si="10"/>
        <v>98.684404156447798</v>
      </c>
      <c r="F18" s="248">
        <f t="shared" si="6"/>
        <v>6.3049736807045065E-2</v>
      </c>
      <c r="G18" s="247">
        <f t="shared" si="12"/>
        <v>98.723925344904742</v>
      </c>
      <c r="H18" s="248">
        <f t="shared" si="6"/>
        <v>3.7855615956146949E-2</v>
      </c>
      <c r="I18" s="720" t="s">
        <v>342</v>
      </c>
      <c r="J18" s="1375" t="str">
        <f t="shared" si="0"/>
        <v>---</v>
      </c>
      <c r="K18" s="1373">
        <v>0</v>
      </c>
      <c r="L18" s="227"/>
      <c r="M18" s="197"/>
      <c r="N18" s="1226">
        <v>34731</v>
      </c>
      <c r="O18" s="232">
        <v>100.3497</v>
      </c>
      <c r="P18" s="233">
        <f t="shared" si="1"/>
        <v>-0.26529999999999632</v>
      </c>
      <c r="Q18" s="237">
        <f t="shared" ref="Q18:Q81" si="16">ROUND((O18-O6)/O6*100,2)</f>
        <v>0.65</v>
      </c>
      <c r="R18" s="234">
        <f t="shared" si="14"/>
        <v>100.60236666666667</v>
      </c>
      <c r="S18" s="235">
        <f t="shared" si="7"/>
        <v>-0.22076666666666256</v>
      </c>
      <c r="T18" s="218">
        <f t="shared" si="13"/>
        <v>100.82281428571427</v>
      </c>
      <c r="U18" s="230">
        <f t="shared" si="11"/>
        <v>-4.3957142857138365E-2</v>
      </c>
      <c r="V18" s="715" t="str">
        <f t="shared" si="2"/>
        <v>---</v>
      </c>
      <c r="W18" s="1268">
        <v>0</v>
      </c>
      <c r="X18" s="227"/>
      <c r="Y18" s="228"/>
    </row>
    <row r="19" spans="1:25">
      <c r="A19" s="1226">
        <v>34759</v>
      </c>
      <c r="B19" s="1370">
        <v>99.322564918225396</v>
      </c>
      <c r="C19" s="229">
        <f t="shared" si="3"/>
        <v>0.45789665480108965</v>
      </c>
      <c r="D19" s="1380">
        <f t="shared" si="15"/>
        <v>1.8</v>
      </c>
      <c r="E19" s="247">
        <f t="shared" si="10"/>
        <v>98.932979292256618</v>
      </c>
      <c r="F19" s="248">
        <f t="shared" si="6"/>
        <v>0.24857513580882085</v>
      </c>
      <c r="G19" s="247">
        <f t="shared" si="12"/>
        <v>98.804493727532545</v>
      </c>
      <c r="H19" s="248">
        <f t="shared" si="6"/>
        <v>8.0568382627802748E-2</v>
      </c>
      <c r="I19" s="720" t="s">
        <v>342</v>
      </c>
      <c r="J19" s="1375" t="str">
        <f t="shared" si="0"/>
        <v>---</v>
      </c>
      <c r="K19" s="1373">
        <v>0</v>
      </c>
      <c r="L19" s="227"/>
      <c r="M19" s="197"/>
      <c r="N19" s="1226">
        <v>34759</v>
      </c>
      <c r="O19" s="232">
        <v>100.0891</v>
      </c>
      <c r="P19" s="233">
        <f t="shared" si="1"/>
        <v>-0.26059999999999661</v>
      </c>
      <c r="Q19" s="237">
        <f t="shared" si="16"/>
        <v>0.17</v>
      </c>
      <c r="R19" s="234">
        <f t="shared" si="14"/>
        <v>100.35126666666667</v>
      </c>
      <c r="S19" s="235">
        <f t="shared" si="7"/>
        <v>-0.25109999999999388</v>
      </c>
      <c r="T19" s="218">
        <f t="shared" si="13"/>
        <v>100.71434285714285</v>
      </c>
      <c r="U19" s="230">
        <f t="shared" si="11"/>
        <v>-0.10847142857141989</v>
      </c>
      <c r="V19" s="715" t="str">
        <f t="shared" si="2"/>
        <v>---</v>
      </c>
      <c r="W19" s="1268">
        <v>0</v>
      </c>
      <c r="X19" s="227"/>
      <c r="Y19" s="228"/>
    </row>
    <row r="20" spans="1:25">
      <c r="A20" s="1226">
        <v>34790</v>
      </c>
      <c r="B20" s="1370">
        <v>99.905321730405902</v>
      </c>
      <c r="C20" s="229">
        <f t="shared" si="3"/>
        <v>0.58275681218050579</v>
      </c>
      <c r="D20" s="1380">
        <f t="shared" si="15"/>
        <v>2.1</v>
      </c>
      <c r="E20" s="247">
        <f t="shared" si="10"/>
        <v>99.364184970685201</v>
      </c>
      <c r="F20" s="248">
        <f t="shared" si="6"/>
        <v>0.43120567842858293</v>
      </c>
      <c r="G20" s="247">
        <f t="shared" si="12"/>
        <v>98.961087374878403</v>
      </c>
      <c r="H20" s="248">
        <f t="shared" si="6"/>
        <v>0.15659364734585779</v>
      </c>
      <c r="I20" s="720" t="s">
        <v>340</v>
      </c>
      <c r="J20" s="1375" t="str">
        <f t="shared" si="0"/>
        <v>---</v>
      </c>
      <c r="K20" s="1373">
        <v>0</v>
      </c>
      <c r="L20" s="227"/>
      <c r="M20" s="197"/>
      <c r="N20" s="1226">
        <v>34790</v>
      </c>
      <c r="O20" s="232">
        <v>99.887990000000002</v>
      </c>
      <c r="P20" s="233">
        <f t="shared" si="1"/>
        <v>-0.2011099999999999</v>
      </c>
      <c r="Q20" s="237">
        <f t="shared" si="16"/>
        <v>-0.21</v>
      </c>
      <c r="R20" s="234">
        <f t="shared" si="14"/>
        <v>100.10893</v>
      </c>
      <c r="S20" s="235">
        <f t="shared" si="7"/>
        <v>-0.24233666666667375</v>
      </c>
      <c r="T20" s="218">
        <f t="shared" si="13"/>
        <v>100.55419857142859</v>
      </c>
      <c r="U20" s="230">
        <f t="shared" si="11"/>
        <v>-0.1601442857142672</v>
      </c>
      <c r="V20" s="715" t="str">
        <f t="shared" si="2"/>
        <v>---</v>
      </c>
      <c r="W20" s="1268">
        <v>0</v>
      </c>
      <c r="X20" s="227"/>
      <c r="Y20" s="228"/>
    </row>
    <row r="21" spans="1:25">
      <c r="A21" s="1226">
        <v>34820</v>
      </c>
      <c r="B21" s="1370">
        <v>100.48094399741045</v>
      </c>
      <c r="C21" s="229">
        <f t="shared" si="3"/>
        <v>0.57562226700454744</v>
      </c>
      <c r="D21" s="1380">
        <f t="shared" si="15"/>
        <v>2.4</v>
      </c>
      <c r="E21" s="247">
        <f t="shared" si="10"/>
        <v>99.902943548680582</v>
      </c>
      <c r="F21" s="248">
        <f t="shared" si="6"/>
        <v>0.53875857799538096</v>
      </c>
      <c r="G21" s="247">
        <f t="shared" si="12"/>
        <v>99.205366024055479</v>
      </c>
      <c r="H21" s="248">
        <f t="shared" si="6"/>
        <v>0.24427864917707609</v>
      </c>
      <c r="I21" s="720" t="s">
        <v>340</v>
      </c>
      <c r="J21" s="1375" t="str">
        <f t="shared" si="0"/>
        <v>---</v>
      </c>
      <c r="K21" s="1373">
        <v>0</v>
      </c>
      <c r="L21" s="227"/>
      <c r="M21" s="197"/>
      <c r="N21" s="1226">
        <v>34820</v>
      </c>
      <c r="O21" s="232">
        <v>99.797700000000006</v>
      </c>
      <c r="P21" s="233">
        <f t="shared" si="1"/>
        <v>-9.0289999999995985E-2</v>
      </c>
      <c r="Q21" s="237">
        <f t="shared" si="16"/>
        <v>-0.48</v>
      </c>
      <c r="R21" s="234">
        <f t="shared" si="14"/>
        <v>99.924930000000003</v>
      </c>
      <c r="S21" s="235">
        <f t="shared" si="7"/>
        <v>-0.1839999999999975</v>
      </c>
      <c r="T21" s="218">
        <f t="shared" si="13"/>
        <v>100.37055571428571</v>
      </c>
      <c r="U21" s="230">
        <f t="shared" si="11"/>
        <v>-0.18364285714287121</v>
      </c>
      <c r="V21" s="715" t="str">
        <f t="shared" si="2"/>
        <v>---</v>
      </c>
      <c r="W21" s="1268">
        <v>0</v>
      </c>
      <c r="X21" s="227"/>
      <c r="Y21" s="228"/>
    </row>
    <row r="22" spans="1:25">
      <c r="A22" s="1226">
        <v>34851</v>
      </c>
      <c r="B22" s="1370">
        <v>100.94072406477525</v>
      </c>
      <c r="C22" s="229">
        <f t="shared" si="3"/>
        <v>0.45978006736480381</v>
      </c>
      <c r="D22" s="1380">
        <f t="shared" si="15"/>
        <v>2.6</v>
      </c>
      <c r="E22" s="247">
        <f t="shared" si="10"/>
        <v>100.44232993086386</v>
      </c>
      <c r="F22" s="248">
        <f t="shared" si="6"/>
        <v>0.53938638218328094</v>
      </c>
      <c r="G22" s="247">
        <f t="shared" si="12"/>
        <v>99.528966740022923</v>
      </c>
      <c r="H22" s="248">
        <f t="shared" si="6"/>
        <v>0.32360071596744433</v>
      </c>
      <c r="I22" s="720" t="s">
        <v>340</v>
      </c>
      <c r="J22" s="1375" t="str">
        <f t="shared" si="0"/>
        <v>---</v>
      </c>
      <c r="K22" s="1373">
        <v>0</v>
      </c>
      <c r="L22" s="227"/>
      <c r="M22" s="197"/>
      <c r="N22" s="1226">
        <v>34851</v>
      </c>
      <c r="O22" s="232">
        <v>99.791640000000001</v>
      </c>
      <c r="P22" s="233">
        <f t="shared" si="1"/>
        <v>-6.0600000000050613E-3</v>
      </c>
      <c r="Q22" s="237">
        <f t="shared" si="16"/>
        <v>-0.67</v>
      </c>
      <c r="R22" s="234">
        <f t="shared" si="14"/>
        <v>99.825776666666684</v>
      </c>
      <c r="S22" s="235">
        <f t="shared" si="7"/>
        <v>-9.9153333333319438E-2</v>
      </c>
      <c r="T22" s="218">
        <f t="shared" si="13"/>
        <v>100.19621857142859</v>
      </c>
      <c r="U22" s="230">
        <f t="shared" si="11"/>
        <v>-0.17433714285712654</v>
      </c>
      <c r="V22" s="715" t="str">
        <f t="shared" si="2"/>
        <v>---</v>
      </c>
      <c r="W22" s="1268">
        <v>0</v>
      </c>
      <c r="X22" s="227"/>
      <c r="Y22" s="228"/>
    </row>
    <row r="23" spans="1:25">
      <c r="A23" s="1226">
        <v>34881</v>
      </c>
      <c r="B23" s="1370">
        <v>101.2657780644814</v>
      </c>
      <c r="C23" s="229">
        <f t="shared" si="3"/>
        <v>0.32505399970614235</v>
      </c>
      <c r="D23" s="1380">
        <f t="shared" si="15"/>
        <v>2.7</v>
      </c>
      <c r="E23" s="247">
        <f t="shared" si="10"/>
        <v>100.89581537555569</v>
      </c>
      <c r="F23" s="248">
        <f t="shared" si="6"/>
        <v>0.45348544469182173</v>
      </c>
      <c r="G23" s="247">
        <f t="shared" si="12"/>
        <v>99.913100819120402</v>
      </c>
      <c r="H23" s="248">
        <f t="shared" si="6"/>
        <v>0.38413407909747832</v>
      </c>
      <c r="I23" s="720" t="s">
        <v>340</v>
      </c>
      <c r="J23" s="1375" t="str">
        <f t="shared" si="0"/>
        <v>---</v>
      </c>
      <c r="K23" s="1373">
        <v>0</v>
      </c>
      <c r="L23" s="227"/>
      <c r="M23" s="197"/>
      <c r="N23" s="1226">
        <v>34881</v>
      </c>
      <c r="O23" s="232">
        <v>99.855450000000005</v>
      </c>
      <c r="P23" s="233">
        <f t="shared" si="1"/>
        <v>6.3810000000003697E-2</v>
      </c>
      <c r="Q23" s="237">
        <f t="shared" si="16"/>
        <v>-0.8</v>
      </c>
      <c r="R23" s="234">
        <f t="shared" si="14"/>
        <v>99.814930000000004</v>
      </c>
      <c r="S23" s="235">
        <f t="shared" si="7"/>
        <v>-1.0846666666679994E-2</v>
      </c>
      <c r="T23" s="218">
        <f t="shared" si="13"/>
        <v>100.05522571428573</v>
      </c>
      <c r="U23" s="230">
        <f t="shared" si="11"/>
        <v>-0.14099285714286225</v>
      </c>
      <c r="V23" s="715" t="str">
        <f t="shared" si="2"/>
        <v>---</v>
      </c>
      <c r="W23" s="1268">
        <v>0</v>
      </c>
      <c r="X23" s="227"/>
      <c r="Y23" s="228"/>
    </row>
    <row r="24" spans="1:25">
      <c r="A24" s="1226">
        <v>34912</v>
      </c>
      <c r="B24" s="1370">
        <v>101.4862611104373</v>
      </c>
      <c r="C24" s="229">
        <f t="shared" si="3"/>
        <v>0.22048304595590196</v>
      </c>
      <c r="D24" s="1380">
        <f t="shared" si="15"/>
        <v>2.8</v>
      </c>
      <c r="E24" s="247">
        <f t="shared" si="10"/>
        <v>101.23092107989798</v>
      </c>
      <c r="F24" s="248">
        <f t="shared" si="6"/>
        <v>0.33510570434229692</v>
      </c>
      <c r="G24" s="247">
        <f t="shared" si="12"/>
        <v>100.3237517355943</v>
      </c>
      <c r="H24" s="248">
        <f t="shared" si="6"/>
        <v>0.41065091647389806</v>
      </c>
      <c r="I24" s="720" t="s">
        <v>340</v>
      </c>
      <c r="J24" s="1375" t="str">
        <f t="shared" si="0"/>
        <v>---</v>
      </c>
      <c r="K24" s="1373">
        <v>0</v>
      </c>
      <c r="L24" s="227"/>
      <c r="M24" s="197"/>
      <c r="N24" s="1226">
        <v>34912</v>
      </c>
      <c r="O24" s="232">
        <v>99.993039999999993</v>
      </c>
      <c r="P24" s="233">
        <f t="shared" si="1"/>
        <v>0.13758999999998878</v>
      </c>
      <c r="Q24" s="237">
        <f t="shared" si="16"/>
        <v>-0.85</v>
      </c>
      <c r="R24" s="234">
        <f t="shared" si="14"/>
        <v>99.880043333333333</v>
      </c>
      <c r="S24" s="235">
        <f t="shared" si="7"/>
        <v>6.5113333333329138E-2</v>
      </c>
      <c r="T24" s="218">
        <f t="shared" si="13"/>
        <v>99.966374285714295</v>
      </c>
      <c r="U24" s="230">
        <f t="shared" si="11"/>
        <v>-8.8851428571430802E-2</v>
      </c>
      <c r="V24" s="715" t="str">
        <f t="shared" si="2"/>
        <v>---</v>
      </c>
      <c r="W24" s="1268">
        <v>0</v>
      </c>
      <c r="X24" s="227"/>
      <c r="Y24" s="228"/>
    </row>
    <row r="25" spans="1:25">
      <c r="A25" s="1226">
        <v>34943</v>
      </c>
      <c r="B25" s="1370">
        <v>101.65085607731292</v>
      </c>
      <c r="C25" s="229">
        <f t="shared" si="3"/>
        <v>0.16459496687562591</v>
      </c>
      <c r="D25" s="1380">
        <f t="shared" si="15"/>
        <v>2.9</v>
      </c>
      <c r="E25" s="247">
        <f t="shared" si="10"/>
        <v>101.46763175074388</v>
      </c>
      <c r="F25" s="248">
        <f t="shared" si="6"/>
        <v>0.23671067084589481</v>
      </c>
      <c r="G25" s="247">
        <f t="shared" si="12"/>
        <v>100.72177856614982</v>
      </c>
      <c r="H25" s="248">
        <f t="shared" si="6"/>
        <v>0.39802683055552279</v>
      </c>
      <c r="I25" s="720" t="s">
        <v>340</v>
      </c>
      <c r="J25" s="1375" t="str">
        <f t="shared" si="0"/>
        <v>---</v>
      </c>
      <c r="K25" s="1373">
        <v>0</v>
      </c>
      <c r="L25" s="227"/>
      <c r="M25" s="197"/>
      <c r="N25" s="1226">
        <v>34943</v>
      </c>
      <c r="O25" s="232">
        <v>100.16289999999999</v>
      </c>
      <c r="P25" s="233">
        <f t="shared" si="1"/>
        <v>0.1698599999999999</v>
      </c>
      <c r="Q25" s="237">
        <f t="shared" si="16"/>
        <v>-0.84</v>
      </c>
      <c r="R25" s="234">
        <f t="shared" si="14"/>
        <v>100.00379666666667</v>
      </c>
      <c r="S25" s="235">
        <f t="shared" si="7"/>
        <v>0.12375333333334027</v>
      </c>
      <c r="T25" s="218">
        <f t="shared" si="13"/>
        <v>99.939688571428562</v>
      </c>
      <c r="U25" s="230">
        <f t="shared" si="11"/>
        <v>-2.6685714285733297E-2</v>
      </c>
      <c r="V25" s="715" t="str">
        <f t="shared" si="2"/>
        <v>---</v>
      </c>
      <c r="W25" s="1268">
        <v>0</v>
      </c>
      <c r="X25" s="227"/>
      <c r="Y25" s="228"/>
    </row>
    <row r="26" spans="1:25">
      <c r="A26" s="1226">
        <v>34973</v>
      </c>
      <c r="B26" s="1370">
        <v>101.81339201188216</v>
      </c>
      <c r="C26" s="229">
        <f t="shared" si="3"/>
        <v>0.16253593456923454</v>
      </c>
      <c r="D26" s="1380">
        <f t="shared" si="15"/>
        <v>3.1</v>
      </c>
      <c r="E26" s="247">
        <f t="shared" si="10"/>
        <v>101.6501697332108</v>
      </c>
      <c r="F26" s="248">
        <f t="shared" si="6"/>
        <v>0.18253798246692554</v>
      </c>
      <c r="G26" s="247">
        <f t="shared" si="12"/>
        <v>101.07761100810076</v>
      </c>
      <c r="H26" s="248">
        <f t="shared" si="6"/>
        <v>0.35583244195093755</v>
      </c>
      <c r="I26" s="720" t="s">
        <v>340</v>
      </c>
      <c r="J26" s="1375" t="str">
        <f t="shared" si="0"/>
        <v>---</v>
      </c>
      <c r="K26" s="1373">
        <v>0</v>
      </c>
      <c r="L26" s="227"/>
      <c r="M26" s="197"/>
      <c r="N26" s="1226">
        <v>34973</v>
      </c>
      <c r="O26" s="232">
        <v>100.3242</v>
      </c>
      <c r="P26" s="233">
        <f t="shared" si="1"/>
        <v>0.16130000000001132</v>
      </c>
      <c r="Q26" s="237">
        <f t="shared" si="16"/>
        <v>-0.75</v>
      </c>
      <c r="R26" s="234">
        <f t="shared" si="14"/>
        <v>100.16004666666667</v>
      </c>
      <c r="S26" s="235">
        <f t="shared" si="7"/>
        <v>0.15625</v>
      </c>
      <c r="T26" s="218">
        <f t="shared" si="13"/>
        <v>99.973274285714297</v>
      </c>
      <c r="U26" s="230">
        <f t="shared" si="11"/>
        <v>3.358571428573498E-2</v>
      </c>
      <c r="V26" s="715" t="str">
        <f t="shared" si="2"/>
        <v>---</v>
      </c>
      <c r="W26" s="1268">
        <v>0</v>
      </c>
      <c r="X26" s="227"/>
      <c r="Y26" s="228"/>
    </row>
    <row r="27" spans="1:25">
      <c r="A27" s="1226">
        <v>35004</v>
      </c>
      <c r="B27" s="1370">
        <v>101.97740877296577</v>
      </c>
      <c r="C27" s="229">
        <f t="shared" si="3"/>
        <v>0.16401676108361585</v>
      </c>
      <c r="D27" s="1380">
        <f t="shared" si="15"/>
        <v>3.3</v>
      </c>
      <c r="E27" s="247">
        <f t="shared" si="10"/>
        <v>101.81388562072028</v>
      </c>
      <c r="F27" s="248">
        <f t="shared" si="6"/>
        <v>0.16371588750948263</v>
      </c>
      <c r="G27" s="247">
        <f t="shared" si="12"/>
        <v>101.37362344275218</v>
      </c>
      <c r="H27" s="248">
        <f t="shared" si="6"/>
        <v>0.29601243465141636</v>
      </c>
      <c r="I27" s="720" t="s">
        <v>340</v>
      </c>
      <c r="J27" s="1375" t="str">
        <f t="shared" si="0"/>
        <v>---</v>
      </c>
      <c r="K27" s="1373">
        <v>0</v>
      </c>
      <c r="L27" s="227"/>
      <c r="M27" s="197"/>
      <c r="N27" s="1226">
        <v>35004</v>
      </c>
      <c r="O27" s="232">
        <v>100.4513</v>
      </c>
      <c r="P27" s="233">
        <f t="shared" si="1"/>
        <v>0.12709999999999866</v>
      </c>
      <c r="Q27" s="237">
        <f t="shared" si="16"/>
        <v>-0.56000000000000005</v>
      </c>
      <c r="R27" s="234">
        <f t="shared" si="14"/>
        <v>100.3128</v>
      </c>
      <c r="S27" s="235">
        <f t="shared" si="7"/>
        <v>0.15275333333332242</v>
      </c>
      <c r="T27" s="218">
        <f t="shared" si="13"/>
        <v>100.05374714285715</v>
      </c>
      <c r="U27" s="230">
        <f t="shared" si="11"/>
        <v>8.047285714285124E-2</v>
      </c>
      <c r="V27" s="715" t="str">
        <f t="shared" si="2"/>
        <v>---</v>
      </c>
      <c r="W27" s="1268">
        <v>0</v>
      </c>
      <c r="X27" s="227"/>
      <c r="Y27" s="228"/>
    </row>
    <row r="28" spans="1:25">
      <c r="A28" s="1236">
        <v>35034</v>
      </c>
      <c r="B28" s="1376">
        <v>102.12494463338201</v>
      </c>
      <c r="C28" s="256">
        <f t="shared" si="3"/>
        <v>0.14753586041624089</v>
      </c>
      <c r="D28" s="1381">
        <f t="shared" si="15"/>
        <v>3.6</v>
      </c>
      <c r="E28" s="259">
        <f t="shared" si="10"/>
        <v>101.97191513940999</v>
      </c>
      <c r="F28" s="260">
        <f t="shared" si="6"/>
        <v>0.15802951868970183</v>
      </c>
      <c r="G28" s="259">
        <f t="shared" si="12"/>
        <v>101.60848067646241</v>
      </c>
      <c r="H28" s="260">
        <f t="shared" si="6"/>
        <v>0.23485723371022971</v>
      </c>
      <c r="I28" s="721" t="s">
        <v>340</v>
      </c>
      <c r="J28" s="1378" t="str">
        <f t="shared" si="0"/>
        <v>---</v>
      </c>
      <c r="K28" s="1373">
        <v>0</v>
      </c>
      <c r="L28" s="227"/>
      <c r="M28" s="197"/>
      <c r="N28" s="1236">
        <v>35034</v>
      </c>
      <c r="O28" s="232">
        <v>100.556</v>
      </c>
      <c r="P28" s="233">
        <f t="shared" si="1"/>
        <v>0.10469999999999402</v>
      </c>
      <c r="Q28" s="261">
        <f t="shared" si="16"/>
        <v>-0.28000000000000003</v>
      </c>
      <c r="R28" s="234">
        <f t="shared" si="14"/>
        <v>100.44383333333333</v>
      </c>
      <c r="S28" s="235">
        <f t="shared" si="7"/>
        <v>0.13103333333333467</v>
      </c>
      <c r="T28" s="262">
        <f t="shared" si="13"/>
        <v>100.16207571428572</v>
      </c>
      <c r="U28" s="258">
        <f t="shared" si="11"/>
        <v>0.10832857142857222</v>
      </c>
      <c r="V28" s="279" t="str">
        <f t="shared" si="2"/>
        <v>---</v>
      </c>
      <c r="W28" s="1269">
        <v>0</v>
      </c>
      <c r="X28" s="227"/>
      <c r="Y28" s="228"/>
    </row>
    <row r="29" spans="1:25">
      <c r="A29" s="1226">
        <v>35065</v>
      </c>
      <c r="B29" s="1370">
        <v>102.22967626857339</v>
      </c>
      <c r="C29" s="229">
        <f t="shared" si="3"/>
        <v>0.10473163519137074</v>
      </c>
      <c r="D29" s="1380">
        <f t="shared" si="15"/>
        <v>3.7</v>
      </c>
      <c r="E29" s="247">
        <f t="shared" si="10"/>
        <v>102.11067655830705</v>
      </c>
      <c r="F29" s="248">
        <f t="shared" si="6"/>
        <v>0.13876141889706162</v>
      </c>
      <c r="G29" s="247">
        <f t="shared" si="12"/>
        <v>101.79261670557642</v>
      </c>
      <c r="H29" s="248">
        <f t="shared" si="6"/>
        <v>0.18413602911401483</v>
      </c>
      <c r="I29" s="720" t="s">
        <v>340</v>
      </c>
      <c r="J29" s="1372" t="str">
        <f t="shared" si="0"/>
        <v>---</v>
      </c>
      <c r="K29" s="1373">
        <v>0</v>
      </c>
      <c r="L29" s="227"/>
      <c r="M29" s="197"/>
      <c r="N29" s="1226">
        <v>35065</v>
      </c>
      <c r="O29" s="270">
        <v>100.6525</v>
      </c>
      <c r="P29" s="271">
        <f t="shared" si="1"/>
        <v>9.6500000000006025E-2</v>
      </c>
      <c r="Q29" s="237">
        <f t="shared" si="16"/>
        <v>0.04</v>
      </c>
      <c r="R29" s="223">
        <f t="shared" si="14"/>
        <v>100.55326666666667</v>
      </c>
      <c r="S29" s="265">
        <f t="shared" si="7"/>
        <v>0.10943333333334238</v>
      </c>
      <c r="T29" s="218">
        <f t="shared" si="13"/>
        <v>100.28505571428572</v>
      </c>
      <c r="U29" s="230">
        <f t="shared" si="11"/>
        <v>0.12297999999999831</v>
      </c>
      <c r="V29" s="715" t="str">
        <f t="shared" si="2"/>
        <v>---</v>
      </c>
      <c r="W29" s="1268">
        <v>0</v>
      </c>
      <c r="X29" s="227"/>
      <c r="Y29" s="228"/>
    </row>
    <row r="30" spans="1:25">
      <c r="A30" s="1226">
        <v>35096</v>
      </c>
      <c r="B30" s="1370">
        <v>102.2931008586047</v>
      </c>
      <c r="C30" s="229">
        <f t="shared" si="3"/>
        <v>6.3424590031317507E-2</v>
      </c>
      <c r="D30" s="1380">
        <f t="shared" si="15"/>
        <v>3.5</v>
      </c>
      <c r="E30" s="247">
        <f t="shared" si="10"/>
        <v>102.21590725352003</v>
      </c>
      <c r="F30" s="248">
        <f t="shared" si="6"/>
        <v>0.10523069521298112</v>
      </c>
      <c r="G30" s="247">
        <f t="shared" si="12"/>
        <v>101.93937710473689</v>
      </c>
      <c r="H30" s="248">
        <f t="shared" si="6"/>
        <v>0.14676039916047046</v>
      </c>
      <c r="I30" s="720" t="s">
        <v>340</v>
      </c>
      <c r="J30" s="1375" t="str">
        <f t="shared" si="0"/>
        <v>---</v>
      </c>
      <c r="K30" s="1373">
        <v>0</v>
      </c>
      <c r="L30" s="227"/>
      <c r="M30" s="197"/>
      <c r="N30" s="1226">
        <v>35096</v>
      </c>
      <c r="O30" s="232">
        <v>100.7448</v>
      </c>
      <c r="P30" s="233">
        <f t="shared" si="1"/>
        <v>9.2299999999994498E-2</v>
      </c>
      <c r="Q30" s="237">
        <f t="shared" si="16"/>
        <v>0.39</v>
      </c>
      <c r="R30" s="234">
        <f t="shared" si="14"/>
        <v>100.6511</v>
      </c>
      <c r="S30" s="235">
        <f t="shared" si="7"/>
        <v>9.7833333333326777E-2</v>
      </c>
      <c r="T30" s="218">
        <f t="shared" si="13"/>
        <v>100.41210571428572</v>
      </c>
      <c r="U30" s="230">
        <f t="shared" si="11"/>
        <v>0.127049999999997</v>
      </c>
      <c r="V30" s="715" t="str">
        <f t="shared" si="2"/>
        <v>---</v>
      </c>
      <c r="W30" s="1268">
        <v>0</v>
      </c>
      <c r="X30" s="227"/>
      <c r="Y30" s="228"/>
    </row>
    <row r="31" spans="1:25">
      <c r="A31" s="1226">
        <v>35125</v>
      </c>
      <c r="B31" s="1370">
        <v>102.31531293236115</v>
      </c>
      <c r="C31" s="229">
        <f t="shared" si="3"/>
        <v>2.2212073756449513E-2</v>
      </c>
      <c r="D31" s="1380">
        <f t="shared" si="15"/>
        <v>3</v>
      </c>
      <c r="E31" s="247">
        <f t="shared" si="10"/>
        <v>102.27936335317975</v>
      </c>
      <c r="F31" s="248">
        <f t="shared" si="6"/>
        <v>6.3456099659717324E-2</v>
      </c>
      <c r="G31" s="247">
        <f t="shared" si="12"/>
        <v>102.05781307929745</v>
      </c>
      <c r="H31" s="248">
        <f t="shared" si="6"/>
        <v>0.11843597456055477</v>
      </c>
      <c r="I31" s="720" t="s">
        <v>340</v>
      </c>
      <c r="J31" s="1375" t="str">
        <f t="shared" si="0"/>
        <v>---</v>
      </c>
      <c r="K31" s="1373">
        <v>0</v>
      </c>
      <c r="L31" s="227"/>
      <c r="M31" s="197"/>
      <c r="N31" s="1226">
        <v>35125</v>
      </c>
      <c r="O31" s="232">
        <v>100.8219</v>
      </c>
      <c r="P31" s="233">
        <f t="shared" si="1"/>
        <v>7.7100000000001501E-2</v>
      </c>
      <c r="Q31" s="237">
        <f t="shared" si="16"/>
        <v>0.73</v>
      </c>
      <c r="R31" s="234">
        <f t="shared" si="14"/>
        <v>100.73973333333333</v>
      </c>
      <c r="S31" s="235">
        <f t="shared" si="7"/>
        <v>8.8633333333334008E-2</v>
      </c>
      <c r="T31" s="218">
        <f t="shared" si="13"/>
        <v>100.53051428571428</v>
      </c>
      <c r="U31" s="230">
        <f t="shared" si="11"/>
        <v>0.11840857142856009</v>
      </c>
      <c r="V31" s="715" t="str">
        <f t="shared" si="2"/>
        <v>---</v>
      </c>
      <c r="W31" s="1268">
        <v>0</v>
      </c>
      <c r="X31" s="227"/>
      <c r="Y31" s="228"/>
    </row>
    <row r="32" spans="1:25">
      <c r="A32" s="1226">
        <v>35156</v>
      </c>
      <c r="B32" s="1370">
        <v>102.34165434229675</v>
      </c>
      <c r="C32" s="229">
        <f t="shared" si="3"/>
        <v>2.6341409935596971E-2</v>
      </c>
      <c r="D32" s="1380">
        <f t="shared" si="15"/>
        <v>2.4</v>
      </c>
      <c r="E32" s="247">
        <f t="shared" si="10"/>
        <v>102.3166893777542</v>
      </c>
      <c r="F32" s="248">
        <f t="shared" si="6"/>
        <v>3.7326024574454664E-2</v>
      </c>
      <c r="G32" s="247">
        <f t="shared" si="12"/>
        <v>102.15649854572371</v>
      </c>
      <c r="H32" s="248">
        <f t="shared" si="6"/>
        <v>9.8685466426260859E-2</v>
      </c>
      <c r="I32" s="720" t="s">
        <v>340</v>
      </c>
      <c r="J32" s="1375" t="str">
        <f t="shared" si="0"/>
        <v>---</v>
      </c>
      <c r="K32" s="1373">
        <v>0</v>
      </c>
      <c r="L32" s="227"/>
      <c r="M32" s="197"/>
      <c r="N32" s="1226">
        <v>35156</v>
      </c>
      <c r="O32" s="232">
        <v>100.85760000000001</v>
      </c>
      <c r="P32" s="233">
        <f t="shared" si="1"/>
        <v>3.5700000000005616E-2</v>
      </c>
      <c r="Q32" s="237">
        <f t="shared" si="16"/>
        <v>0.97</v>
      </c>
      <c r="R32" s="234">
        <f t="shared" si="14"/>
        <v>100.80810000000001</v>
      </c>
      <c r="S32" s="235">
        <f t="shared" si="7"/>
        <v>6.8366666666676679E-2</v>
      </c>
      <c r="T32" s="218">
        <f t="shared" si="13"/>
        <v>100.62975714285714</v>
      </c>
      <c r="U32" s="230">
        <f t="shared" si="11"/>
        <v>9.9242857142868957E-2</v>
      </c>
      <c r="V32" s="715" t="str">
        <f t="shared" si="2"/>
        <v>---</v>
      </c>
      <c r="W32" s="1268">
        <v>0</v>
      </c>
      <c r="X32" s="227"/>
      <c r="Y32" s="228"/>
    </row>
    <row r="33" spans="1:25">
      <c r="A33" s="1226">
        <v>35186</v>
      </c>
      <c r="B33" s="1370">
        <v>102.40444612397998</v>
      </c>
      <c r="C33" s="229">
        <f t="shared" si="3"/>
        <v>6.2791781683230852E-2</v>
      </c>
      <c r="D33" s="1380">
        <f t="shared" si="15"/>
        <v>1.9</v>
      </c>
      <c r="E33" s="247">
        <f t="shared" si="10"/>
        <v>102.35380446621264</v>
      </c>
      <c r="F33" s="248">
        <f t="shared" si="6"/>
        <v>3.7115088458435253E-2</v>
      </c>
      <c r="G33" s="247">
        <f t="shared" si="12"/>
        <v>102.24093484745197</v>
      </c>
      <c r="H33" s="248">
        <f t="shared" si="6"/>
        <v>8.4436301728260332E-2</v>
      </c>
      <c r="I33" s="720" t="s">
        <v>340</v>
      </c>
      <c r="J33" s="1375" t="str">
        <f t="shared" si="0"/>
        <v>---</v>
      </c>
      <c r="K33" s="1373">
        <v>0</v>
      </c>
      <c r="L33" s="227"/>
      <c r="M33" s="197"/>
      <c r="N33" s="1226">
        <v>35186</v>
      </c>
      <c r="O33" s="232">
        <v>100.8257</v>
      </c>
      <c r="P33" s="233">
        <f t="shared" si="1"/>
        <v>-3.1900000000007367E-2</v>
      </c>
      <c r="Q33" s="237">
        <f t="shared" si="16"/>
        <v>1.03</v>
      </c>
      <c r="R33" s="234">
        <f t="shared" si="14"/>
        <v>100.83506666666666</v>
      </c>
      <c r="S33" s="235">
        <f t="shared" si="7"/>
        <v>2.6966666666652372E-2</v>
      </c>
      <c r="T33" s="218">
        <f t="shared" si="13"/>
        <v>100.70140000000001</v>
      </c>
      <c r="U33" s="230">
        <f t="shared" si="11"/>
        <v>7.1642857142862226E-2</v>
      </c>
      <c r="V33" s="715" t="str">
        <f t="shared" si="2"/>
        <v>---</v>
      </c>
      <c r="W33" s="1268">
        <v>0</v>
      </c>
      <c r="X33" s="227"/>
      <c r="Y33" s="228"/>
    </row>
    <row r="34" spans="1:25">
      <c r="A34" s="1226">
        <v>35217</v>
      </c>
      <c r="B34" s="1370">
        <v>102.48745021951659</v>
      </c>
      <c r="C34" s="229">
        <f t="shared" si="3"/>
        <v>8.3004095536608702E-2</v>
      </c>
      <c r="D34" s="1380">
        <f t="shared" si="15"/>
        <v>1.5</v>
      </c>
      <c r="E34" s="247">
        <f t="shared" si="10"/>
        <v>102.41118356193111</v>
      </c>
      <c r="F34" s="248">
        <f t="shared" si="6"/>
        <v>5.7379095718474105E-2</v>
      </c>
      <c r="G34" s="247">
        <f t="shared" si="12"/>
        <v>102.31379791124495</v>
      </c>
      <c r="H34" s="248">
        <f t="shared" si="6"/>
        <v>7.2863063792979688E-2</v>
      </c>
      <c r="I34" s="720" t="s">
        <v>340</v>
      </c>
      <c r="J34" s="1375" t="str">
        <f t="shared" si="0"/>
        <v>---</v>
      </c>
      <c r="K34" s="1373">
        <v>0</v>
      </c>
      <c r="L34" s="227"/>
      <c r="M34" s="197"/>
      <c r="N34" s="1226">
        <v>35217</v>
      </c>
      <c r="O34" s="232">
        <v>100.7557</v>
      </c>
      <c r="P34" s="233">
        <f t="shared" si="1"/>
        <v>-6.9999999999993179E-2</v>
      </c>
      <c r="Q34" s="237">
        <f t="shared" si="16"/>
        <v>0.97</v>
      </c>
      <c r="R34" s="234">
        <f t="shared" si="14"/>
        <v>100.813</v>
      </c>
      <c r="S34" s="235">
        <f t="shared" si="7"/>
        <v>-2.206666666666024E-2</v>
      </c>
      <c r="T34" s="218">
        <f t="shared" si="13"/>
        <v>100.74488571428573</v>
      </c>
      <c r="U34" s="230">
        <f t="shared" si="11"/>
        <v>4.3485714285722565E-2</v>
      </c>
      <c r="V34" s="715" t="str">
        <f t="shared" si="2"/>
        <v>---</v>
      </c>
      <c r="W34" s="1268">
        <v>0</v>
      </c>
      <c r="X34" s="227"/>
      <c r="Y34" s="228"/>
    </row>
    <row r="35" spans="1:25">
      <c r="A35" s="1226">
        <v>35247</v>
      </c>
      <c r="B35" s="1370">
        <v>102.5707933439282</v>
      </c>
      <c r="C35" s="229">
        <f t="shared" si="3"/>
        <v>8.3343124411612735E-2</v>
      </c>
      <c r="D35" s="1380">
        <f t="shared" si="15"/>
        <v>1.3</v>
      </c>
      <c r="E35" s="247">
        <f t="shared" si="10"/>
        <v>102.48756322914159</v>
      </c>
      <c r="F35" s="248">
        <f t="shared" si="6"/>
        <v>7.6379667210474622E-2</v>
      </c>
      <c r="G35" s="247">
        <f t="shared" si="12"/>
        <v>102.37749058418012</v>
      </c>
      <c r="H35" s="248">
        <f t="shared" si="6"/>
        <v>6.3692672935175665E-2</v>
      </c>
      <c r="I35" s="720" t="s">
        <v>340</v>
      </c>
      <c r="J35" s="1375" t="str">
        <f t="shared" si="0"/>
        <v>---</v>
      </c>
      <c r="K35" s="1373">
        <v>0</v>
      </c>
      <c r="L35" s="227"/>
      <c r="M35" s="197"/>
      <c r="N35" s="1226">
        <v>35247</v>
      </c>
      <c r="O35" s="232">
        <v>100.6733</v>
      </c>
      <c r="P35" s="233">
        <f t="shared" si="1"/>
        <v>-8.2400000000006912E-2</v>
      </c>
      <c r="Q35" s="237">
        <f t="shared" si="16"/>
        <v>0.82</v>
      </c>
      <c r="R35" s="234">
        <f t="shared" si="14"/>
        <v>100.75156666666668</v>
      </c>
      <c r="S35" s="235">
        <f t="shared" si="7"/>
        <v>-6.1433333333326345E-2</v>
      </c>
      <c r="T35" s="218">
        <f t="shared" si="13"/>
        <v>100.76164285714286</v>
      </c>
      <c r="U35" s="230">
        <f t="shared" si="11"/>
        <v>1.6757142857130702E-2</v>
      </c>
      <c r="V35" s="715" t="str">
        <f t="shared" si="2"/>
        <v>---</v>
      </c>
      <c r="W35" s="1268">
        <v>0</v>
      </c>
      <c r="X35" s="227"/>
      <c r="Y35" s="228"/>
    </row>
    <row r="36" spans="1:25">
      <c r="A36" s="1226">
        <v>35278</v>
      </c>
      <c r="B36" s="1370">
        <v>102.63646005416213</v>
      </c>
      <c r="C36" s="229">
        <f t="shared" si="3"/>
        <v>6.5666710233927006E-2</v>
      </c>
      <c r="D36" s="1380">
        <f t="shared" si="15"/>
        <v>1.1000000000000001</v>
      </c>
      <c r="E36" s="247">
        <f t="shared" si="10"/>
        <v>102.56490120586898</v>
      </c>
      <c r="F36" s="248">
        <f t="shared" si="6"/>
        <v>7.7337976727392288E-2</v>
      </c>
      <c r="G36" s="247">
        <f t="shared" si="12"/>
        <v>102.43560255354994</v>
      </c>
      <c r="H36" s="248">
        <f t="shared" si="6"/>
        <v>5.8111969369818439E-2</v>
      </c>
      <c r="I36" s="720" t="s">
        <v>340</v>
      </c>
      <c r="J36" s="1375" t="str">
        <f t="shared" si="0"/>
        <v>---</v>
      </c>
      <c r="K36" s="1373">
        <v>0</v>
      </c>
      <c r="L36" s="227"/>
      <c r="M36" s="197"/>
      <c r="N36" s="1226">
        <v>35278</v>
      </c>
      <c r="O36" s="232">
        <v>100.578</v>
      </c>
      <c r="P36" s="233">
        <f t="shared" si="1"/>
        <v>-9.5299999999994611E-2</v>
      </c>
      <c r="Q36" s="237">
        <f t="shared" si="16"/>
        <v>0.59</v>
      </c>
      <c r="R36" s="234">
        <f t="shared" si="14"/>
        <v>100.669</v>
      </c>
      <c r="S36" s="235">
        <f t="shared" si="7"/>
        <v>-8.2566666666679112E-2</v>
      </c>
      <c r="T36" s="218">
        <f t="shared" si="13"/>
        <v>100.75099999999999</v>
      </c>
      <c r="U36" s="230">
        <f t="shared" si="11"/>
        <v>-1.0642857142869389E-2</v>
      </c>
      <c r="V36" s="727" t="str">
        <f t="shared" si="2"/>
        <v>---</v>
      </c>
      <c r="W36" s="1268">
        <v>0</v>
      </c>
      <c r="X36" s="227"/>
      <c r="Y36" s="228"/>
    </row>
    <row r="37" spans="1:25">
      <c r="A37" s="1226">
        <v>35309</v>
      </c>
      <c r="B37" s="1370">
        <v>102.70915906245951</v>
      </c>
      <c r="C37" s="229">
        <f t="shared" si="3"/>
        <v>7.2699008297377077E-2</v>
      </c>
      <c r="D37" s="1380">
        <f t="shared" si="15"/>
        <v>1</v>
      </c>
      <c r="E37" s="247">
        <f t="shared" si="10"/>
        <v>102.63880415351662</v>
      </c>
      <c r="F37" s="248">
        <f t="shared" si="6"/>
        <v>7.3902947647638939E-2</v>
      </c>
      <c r="G37" s="247">
        <f t="shared" si="12"/>
        <v>102.49503943981492</v>
      </c>
      <c r="H37" s="248">
        <f t="shared" si="6"/>
        <v>5.9436886264975897E-2</v>
      </c>
      <c r="I37" s="720" t="s">
        <v>340</v>
      </c>
      <c r="J37" s="1375" t="str">
        <f t="shared" si="0"/>
        <v>---</v>
      </c>
      <c r="K37" s="1373">
        <v>0</v>
      </c>
      <c r="L37" s="227"/>
      <c r="M37" s="197"/>
      <c r="N37" s="1240">
        <v>35309</v>
      </c>
      <c r="O37" s="277">
        <v>100.4337</v>
      </c>
      <c r="P37" s="275">
        <f t="shared" si="1"/>
        <v>-0.14430000000000121</v>
      </c>
      <c r="Q37" s="219">
        <f t="shared" si="16"/>
        <v>0.27</v>
      </c>
      <c r="R37" s="251">
        <f t="shared" si="14"/>
        <v>100.56166666666667</v>
      </c>
      <c r="S37" s="252">
        <f t="shared" si="7"/>
        <v>-0.10733333333332951</v>
      </c>
      <c r="T37" s="253">
        <f t="shared" si="13"/>
        <v>100.70655714285715</v>
      </c>
      <c r="U37" s="219">
        <f t="shared" si="11"/>
        <v>-4.4442857142840353E-2</v>
      </c>
      <c r="V37" s="728" t="str">
        <f t="shared" si="2"/>
        <v>山</v>
      </c>
      <c r="W37" s="1271">
        <v>1</v>
      </c>
      <c r="X37" s="227"/>
      <c r="Y37" s="228"/>
    </row>
    <row r="38" spans="1:25">
      <c r="A38" s="1240">
        <v>35339</v>
      </c>
      <c r="B38" s="1382">
        <v>102.76601258012614</v>
      </c>
      <c r="C38" s="275">
        <f t="shared" si="3"/>
        <v>5.6853517666638709E-2</v>
      </c>
      <c r="D38" s="1383">
        <f t="shared" si="15"/>
        <v>0.9</v>
      </c>
      <c r="E38" s="251">
        <f t="shared" si="10"/>
        <v>102.70387723224927</v>
      </c>
      <c r="F38" s="252">
        <f t="shared" si="6"/>
        <v>6.5073078732652334E-2</v>
      </c>
      <c r="G38" s="251">
        <f t="shared" si="12"/>
        <v>102.55942510378134</v>
      </c>
      <c r="H38" s="252">
        <f t="shared" si="6"/>
        <v>6.4385663966419315E-2</v>
      </c>
      <c r="I38" s="729" t="s">
        <v>340</v>
      </c>
      <c r="J38" s="1384" t="str">
        <f t="shared" si="0"/>
        <v>---</v>
      </c>
      <c r="K38" s="1373">
        <v>0</v>
      </c>
      <c r="L38" s="227"/>
      <c r="M38" s="197"/>
      <c r="N38" s="1226">
        <v>35339</v>
      </c>
      <c r="O38" s="232">
        <v>100.1722</v>
      </c>
      <c r="P38" s="233">
        <f t="shared" si="1"/>
        <v>-0.26149999999999807</v>
      </c>
      <c r="Q38" s="237">
        <f t="shared" si="16"/>
        <v>-0.15</v>
      </c>
      <c r="R38" s="234">
        <f t="shared" si="14"/>
        <v>100.39463333333333</v>
      </c>
      <c r="S38" s="235">
        <f t="shared" si="7"/>
        <v>-0.16703333333333603</v>
      </c>
      <c r="T38" s="236">
        <f t="shared" si="13"/>
        <v>100.61374285714285</v>
      </c>
      <c r="U38" s="237">
        <f t="shared" si="11"/>
        <v>-9.2814285714297284E-2</v>
      </c>
      <c r="V38" s="727" t="str">
        <f t="shared" si="2"/>
        <v>---</v>
      </c>
      <c r="W38" s="1268">
        <v>0</v>
      </c>
      <c r="X38" s="227"/>
      <c r="Y38" s="228"/>
    </row>
    <row r="39" spans="1:25">
      <c r="A39" s="1272">
        <v>35370</v>
      </c>
      <c r="B39" s="1385">
        <v>102.77624813119243</v>
      </c>
      <c r="C39" s="1273">
        <f t="shared" si="3"/>
        <v>1.0235551066287485E-2</v>
      </c>
      <c r="D39" s="1386">
        <f t="shared" si="15"/>
        <v>0.8</v>
      </c>
      <c r="E39" s="730">
        <f t="shared" si="10"/>
        <v>102.75047325792603</v>
      </c>
      <c r="F39" s="731">
        <f t="shared" si="6"/>
        <v>4.659602567676302E-2</v>
      </c>
      <c r="G39" s="730">
        <f t="shared" si="12"/>
        <v>102.62150993076644</v>
      </c>
      <c r="H39" s="731">
        <f t="shared" si="6"/>
        <v>6.2084826985099539E-2</v>
      </c>
      <c r="I39" s="732" t="s">
        <v>340</v>
      </c>
      <c r="J39" s="1387" t="str">
        <f t="shared" si="0"/>
        <v>山</v>
      </c>
      <c r="K39" s="1373">
        <v>1</v>
      </c>
      <c r="L39" s="227"/>
      <c r="M39" s="197"/>
      <c r="N39" s="1226">
        <v>35370</v>
      </c>
      <c r="O39" s="232">
        <v>99.745019999999997</v>
      </c>
      <c r="P39" s="233">
        <f t="shared" si="1"/>
        <v>-0.427180000000007</v>
      </c>
      <c r="Q39" s="237">
        <f t="shared" si="16"/>
        <v>-0.7</v>
      </c>
      <c r="R39" s="234">
        <f t="shared" si="14"/>
        <v>100.11697333333335</v>
      </c>
      <c r="S39" s="235">
        <f t="shared" si="7"/>
        <v>-0.27765999999998314</v>
      </c>
      <c r="T39" s="218">
        <f t="shared" si="13"/>
        <v>100.45480285714287</v>
      </c>
      <c r="U39" s="230">
        <f t="shared" si="11"/>
        <v>-0.15893999999998698</v>
      </c>
      <c r="V39" s="727" t="str">
        <f t="shared" si="2"/>
        <v>---</v>
      </c>
      <c r="W39" s="1268">
        <v>0</v>
      </c>
      <c r="X39" s="227"/>
      <c r="Y39" s="228"/>
    </row>
    <row r="40" spans="1:25">
      <c r="A40" s="1226">
        <v>35400</v>
      </c>
      <c r="B40" s="1376">
        <v>102.72934267684099</v>
      </c>
      <c r="C40" s="229">
        <f t="shared" si="3"/>
        <v>-4.6905454351445997E-2</v>
      </c>
      <c r="D40" s="1380">
        <f t="shared" si="15"/>
        <v>0.6</v>
      </c>
      <c r="E40" s="247">
        <f t="shared" si="10"/>
        <v>102.75720112938653</v>
      </c>
      <c r="F40" s="248">
        <f t="shared" si="6"/>
        <v>6.727871460498136E-3</v>
      </c>
      <c r="G40" s="247">
        <f t="shared" si="12"/>
        <v>102.66792372403231</v>
      </c>
      <c r="H40" s="248">
        <f t="shared" si="6"/>
        <v>4.641379326587014E-2</v>
      </c>
      <c r="I40" s="720" t="s">
        <v>809</v>
      </c>
      <c r="J40" s="1375" t="str">
        <f t="shared" si="0"/>
        <v>---</v>
      </c>
      <c r="K40" s="1373">
        <v>0</v>
      </c>
      <c r="L40" s="227"/>
      <c r="M40" s="197"/>
      <c r="N40" s="1226">
        <v>35400</v>
      </c>
      <c r="O40" s="266">
        <v>99.293440000000004</v>
      </c>
      <c r="P40" s="267">
        <f t="shared" si="1"/>
        <v>-0.45157999999999276</v>
      </c>
      <c r="Q40" s="261">
        <f t="shared" si="16"/>
        <v>-1.26</v>
      </c>
      <c r="R40" s="268">
        <f t="shared" si="14"/>
        <v>99.736886666666649</v>
      </c>
      <c r="S40" s="269">
        <f t="shared" si="7"/>
        <v>-0.3800866666666991</v>
      </c>
      <c r="T40" s="218">
        <f t="shared" si="13"/>
        <v>100.23590857142857</v>
      </c>
      <c r="U40" s="230">
        <f t="shared" si="11"/>
        <v>-0.21889428571429903</v>
      </c>
      <c r="V40" s="226" t="str">
        <f t="shared" si="2"/>
        <v>---</v>
      </c>
      <c r="W40" s="1269">
        <v>0</v>
      </c>
      <c r="X40" s="227"/>
      <c r="Y40" s="228"/>
    </row>
    <row r="41" spans="1:25">
      <c r="A41" s="1270">
        <v>35431</v>
      </c>
      <c r="B41" s="1370">
        <v>102.63516350094699</v>
      </c>
      <c r="C41" s="723">
        <f t="shared" si="3"/>
        <v>-9.417917589399849E-2</v>
      </c>
      <c r="D41" s="1379">
        <f t="shared" si="15"/>
        <v>0.4</v>
      </c>
      <c r="E41" s="724">
        <f t="shared" si="10"/>
        <v>102.71358476966013</v>
      </c>
      <c r="F41" s="725">
        <f t="shared" si="6"/>
        <v>-4.3616359726399878E-2</v>
      </c>
      <c r="G41" s="724">
        <f t="shared" si="12"/>
        <v>102.6890256213795</v>
      </c>
      <c r="H41" s="725">
        <f t="shared" si="6"/>
        <v>2.1101897347193699E-2</v>
      </c>
      <c r="I41" s="726" t="s">
        <v>809</v>
      </c>
      <c r="J41" s="1375" t="str">
        <f t="shared" si="0"/>
        <v>---</v>
      </c>
      <c r="K41" s="1373">
        <v>0</v>
      </c>
      <c r="L41" s="227"/>
      <c r="M41" s="197"/>
      <c r="N41" s="1270">
        <v>35431</v>
      </c>
      <c r="O41" s="232">
        <v>99.023619999999994</v>
      </c>
      <c r="P41" s="233">
        <f t="shared" si="1"/>
        <v>-0.26982000000000994</v>
      </c>
      <c r="Q41" s="237">
        <f t="shared" si="16"/>
        <v>-1.62</v>
      </c>
      <c r="R41" s="234">
        <f t="shared" si="14"/>
        <v>99.354026666666655</v>
      </c>
      <c r="S41" s="235">
        <f t="shared" si="7"/>
        <v>-0.38285999999999376</v>
      </c>
      <c r="T41" s="225">
        <f t="shared" si="13"/>
        <v>99.988468571428584</v>
      </c>
      <c r="U41" s="286">
        <f t="shared" si="11"/>
        <v>-0.24743999999998323</v>
      </c>
      <c r="V41" s="715" t="str">
        <f t="shared" si="2"/>
        <v>---</v>
      </c>
      <c r="W41" s="1268">
        <v>0</v>
      </c>
      <c r="X41" s="227"/>
      <c r="Y41" s="228"/>
    </row>
    <row r="42" spans="1:25">
      <c r="A42" s="1226">
        <v>35462</v>
      </c>
      <c r="B42" s="1370">
        <v>102.49068321564101</v>
      </c>
      <c r="C42" s="229">
        <f t="shared" si="3"/>
        <v>-0.14448028530597412</v>
      </c>
      <c r="D42" s="1380">
        <f t="shared" si="15"/>
        <v>0.2</v>
      </c>
      <c r="E42" s="247">
        <f t="shared" si="10"/>
        <v>102.61839646447633</v>
      </c>
      <c r="F42" s="248">
        <f t="shared" si="6"/>
        <v>-9.5188305183796729E-2</v>
      </c>
      <c r="G42" s="247">
        <f t="shared" si="12"/>
        <v>102.67758131733846</v>
      </c>
      <c r="H42" s="248">
        <f t="shared" si="6"/>
        <v>-1.1444304041035025E-2</v>
      </c>
      <c r="I42" s="720" t="s">
        <v>341</v>
      </c>
      <c r="J42" s="1375" t="str">
        <f t="shared" si="0"/>
        <v>---</v>
      </c>
      <c r="K42" s="1373">
        <v>0</v>
      </c>
      <c r="L42" s="227"/>
      <c r="M42" s="197"/>
      <c r="N42" s="1226">
        <v>35462</v>
      </c>
      <c r="O42" s="232">
        <v>99.106409999999997</v>
      </c>
      <c r="P42" s="233">
        <f t="shared" si="1"/>
        <v>8.2790000000002806E-2</v>
      </c>
      <c r="Q42" s="237">
        <f t="shared" si="16"/>
        <v>-1.63</v>
      </c>
      <c r="R42" s="234">
        <f t="shared" si="14"/>
        <v>99.141156666666674</v>
      </c>
      <c r="S42" s="235">
        <f t="shared" si="7"/>
        <v>-0.21286999999998102</v>
      </c>
      <c r="T42" s="218">
        <f t="shared" si="13"/>
        <v>99.764627142857123</v>
      </c>
      <c r="U42" s="230">
        <f t="shared" si="11"/>
        <v>-0.22384142857146117</v>
      </c>
      <c r="V42" s="727" t="str">
        <f t="shared" si="2"/>
        <v>---</v>
      </c>
      <c r="W42" s="1268">
        <v>0</v>
      </c>
      <c r="X42" s="227"/>
      <c r="Y42" s="228"/>
    </row>
    <row r="43" spans="1:25">
      <c r="A43" s="1226">
        <v>35490</v>
      </c>
      <c r="B43" s="1370">
        <v>102.28029650239139</v>
      </c>
      <c r="C43" s="229">
        <f t="shared" si="3"/>
        <v>-0.21038671324961911</v>
      </c>
      <c r="D43" s="1380">
        <f t="shared" si="15"/>
        <v>0</v>
      </c>
      <c r="E43" s="247">
        <f t="shared" si="10"/>
        <v>102.46871440632647</v>
      </c>
      <c r="F43" s="248">
        <f t="shared" si="6"/>
        <v>-0.14968205814986391</v>
      </c>
      <c r="G43" s="247">
        <f t="shared" si="12"/>
        <v>102.62670080994265</v>
      </c>
      <c r="H43" s="248">
        <f t="shared" si="6"/>
        <v>-5.0880507395817176E-2</v>
      </c>
      <c r="I43" s="720" t="s">
        <v>341</v>
      </c>
      <c r="J43" s="1375" t="str">
        <f t="shared" si="0"/>
        <v>---</v>
      </c>
      <c r="K43" s="1373">
        <v>0</v>
      </c>
      <c r="L43" s="227"/>
      <c r="M43" s="197"/>
      <c r="N43" s="1226">
        <v>35490</v>
      </c>
      <c r="O43" s="232">
        <v>99.395330000000001</v>
      </c>
      <c r="P43" s="233">
        <f t="shared" si="1"/>
        <v>0.28892000000000451</v>
      </c>
      <c r="Q43" s="237">
        <f t="shared" si="16"/>
        <v>-1.41</v>
      </c>
      <c r="R43" s="234">
        <f t="shared" si="14"/>
        <v>99.175119999999993</v>
      </c>
      <c r="S43" s="235">
        <f t="shared" si="7"/>
        <v>3.3963333333318246E-2</v>
      </c>
      <c r="T43" s="218">
        <f t="shared" si="13"/>
        <v>99.595674285714296</v>
      </c>
      <c r="U43" s="230">
        <f t="shared" si="11"/>
        <v>-0.16895285714282693</v>
      </c>
      <c r="V43" s="727" t="str">
        <f t="shared" si="2"/>
        <v>---</v>
      </c>
      <c r="W43" s="1268">
        <v>0</v>
      </c>
      <c r="X43" s="227"/>
      <c r="Y43" s="228"/>
    </row>
    <row r="44" spans="1:25">
      <c r="A44" s="1226">
        <v>35521</v>
      </c>
      <c r="B44" s="1370">
        <v>101.99680454341578</v>
      </c>
      <c r="C44" s="229">
        <f t="shared" si="3"/>
        <v>-0.28349195897561685</v>
      </c>
      <c r="D44" s="1380">
        <f t="shared" si="15"/>
        <v>-0.3</v>
      </c>
      <c r="E44" s="247">
        <f t="shared" si="10"/>
        <v>102.2559280871494</v>
      </c>
      <c r="F44" s="248">
        <f t="shared" si="6"/>
        <v>-0.21278631917707003</v>
      </c>
      <c r="G44" s="247">
        <f t="shared" si="12"/>
        <v>102.52493587865068</v>
      </c>
      <c r="H44" s="248">
        <f t="shared" si="6"/>
        <v>-0.10176493129196729</v>
      </c>
      <c r="I44" s="720" t="s">
        <v>341</v>
      </c>
      <c r="J44" s="1375" t="str">
        <f t="shared" si="0"/>
        <v>---</v>
      </c>
      <c r="K44" s="1373">
        <v>0</v>
      </c>
      <c r="L44" s="227"/>
      <c r="M44" s="197"/>
      <c r="N44" s="1226">
        <v>35521</v>
      </c>
      <c r="O44" s="232">
        <v>99.711680000000001</v>
      </c>
      <c r="P44" s="233">
        <f t="shared" si="1"/>
        <v>0.31634999999999991</v>
      </c>
      <c r="Q44" s="237">
        <f t="shared" si="16"/>
        <v>-1.1399999999999999</v>
      </c>
      <c r="R44" s="234">
        <f t="shared" si="14"/>
        <v>99.404473333333328</v>
      </c>
      <c r="S44" s="235">
        <f t="shared" si="7"/>
        <v>0.22935333333333574</v>
      </c>
      <c r="T44" s="218">
        <f t="shared" si="13"/>
        <v>99.492528571428565</v>
      </c>
      <c r="U44" s="230">
        <f t="shared" si="11"/>
        <v>-0.10314571428573061</v>
      </c>
      <c r="V44" s="727" t="str">
        <f t="shared" si="2"/>
        <v>---</v>
      </c>
      <c r="W44" s="1268">
        <v>0</v>
      </c>
      <c r="X44" s="227"/>
      <c r="Y44" s="228"/>
    </row>
    <row r="45" spans="1:25">
      <c r="A45" s="1226">
        <v>35551</v>
      </c>
      <c r="B45" s="1370">
        <v>101.71060029085828</v>
      </c>
      <c r="C45" s="229">
        <f t="shared" si="3"/>
        <v>-0.28620425255749637</v>
      </c>
      <c r="D45" s="1380">
        <f t="shared" si="15"/>
        <v>-0.7</v>
      </c>
      <c r="E45" s="247">
        <f t="shared" si="10"/>
        <v>101.99590044555515</v>
      </c>
      <c r="F45" s="248">
        <f t="shared" si="6"/>
        <v>-0.26002764159424885</v>
      </c>
      <c r="G45" s="247">
        <f t="shared" si="12"/>
        <v>102.37416269446956</v>
      </c>
      <c r="H45" s="248">
        <f t="shared" si="6"/>
        <v>-0.15077318418111929</v>
      </c>
      <c r="I45" s="720" t="s">
        <v>341</v>
      </c>
      <c r="J45" s="1375" t="str">
        <f t="shared" si="0"/>
        <v>---</v>
      </c>
      <c r="K45" s="1373">
        <v>0</v>
      </c>
      <c r="L45" s="227"/>
      <c r="M45" s="197"/>
      <c r="N45" s="1226">
        <v>35551</v>
      </c>
      <c r="O45" s="232">
        <v>99.923450000000003</v>
      </c>
      <c r="P45" s="233">
        <f t="shared" si="1"/>
        <v>0.21177000000000135</v>
      </c>
      <c r="Q45" s="237">
        <f t="shared" si="16"/>
        <v>-0.89</v>
      </c>
      <c r="R45" s="234">
        <f t="shared" si="14"/>
        <v>99.676820000000006</v>
      </c>
      <c r="S45" s="235">
        <f t="shared" si="7"/>
        <v>0.27234666666667806</v>
      </c>
      <c r="T45" s="218">
        <f t="shared" si="13"/>
        <v>99.456992857142851</v>
      </c>
      <c r="U45" s="230">
        <f t="shared" si="11"/>
        <v>-3.5535714285714448E-2</v>
      </c>
      <c r="V45" s="727" t="str">
        <f t="shared" si="2"/>
        <v>---</v>
      </c>
      <c r="W45" s="1268">
        <v>0</v>
      </c>
      <c r="X45" s="227"/>
      <c r="Y45" s="228"/>
    </row>
    <row r="46" spans="1:25">
      <c r="A46" s="1226">
        <v>35582</v>
      </c>
      <c r="B46" s="1370">
        <v>101.43619713457039</v>
      </c>
      <c r="C46" s="229">
        <f t="shared" si="3"/>
        <v>-0.27440315628788881</v>
      </c>
      <c r="D46" s="1380">
        <f t="shared" si="15"/>
        <v>-1</v>
      </c>
      <c r="E46" s="247">
        <f t="shared" si="10"/>
        <v>101.71453398961482</v>
      </c>
      <c r="F46" s="248">
        <f t="shared" si="6"/>
        <v>-0.28136645594032927</v>
      </c>
      <c r="G46" s="247">
        <f t="shared" si="12"/>
        <v>102.18272683780927</v>
      </c>
      <c r="H46" s="248">
        <f t="shared" si="6"/>
        <v>-0.19143585666029139</v>
      </c>
      <c r="I46" s="720" t="s">
        <v>341</v>
      </c>
      <c r="J46" s="1375" t="str">
        <f t="shared" si="0"/>
        <v>---</v>
      </c>
      <c r="K46" s="1373">
        <v>0</v>
      </c>
      <c r="L46" s="227"/>
      <c r="M46" s="197"/>
      <c r="N46" s="1226">
        <v>35582</v>
      </c>
      <c r="O46" s="232">
        <v>99.996960000000001</v>
      </c>
      <c r="P46" s="233">
        <f t="shared" si="1"/>
        <v>7.3509999999998854E-2</v>
      </c>
      <c r="Q46" s="237">
        <f t="shared" si="16"/>
        <v>-0.75</v>
      </c>
      <c r="R46" s="234">
        <f t="shared" si="14"/>
        <v>99.877363333333335</v>
      </c>
      <c r="S46" s="235">
        <f t="shared" si="7"/>
        <v>0.20054333333332863</v>
      </c>
      <c r="T46" s="218">
        <f t="shared" si="13"/>
        <v>99.4929842857143</v>
      </c>
      <c r="U46" s="230">
        <f t="shared" si="11"/>
        <v>3.5991428571449546E-2</v>
      </c>
      <c r="V46" s="727" t="str">
        <f t="shared" si="2"/>
        <v>---</v>
      </c>
      <c r="W46" s="1268">
        <v>0</v>
      </c>
      <c r="X46" s="227"/>
      <c r="Y46" s="228"/>
    </row>
    <row r="47" spans="1:25">
      <c r="A47" s="1226">
        <v>35612</v>
      </c>
      <c r="B47" s="1370">
        <v>101.18353599063687</v>
      </c>
      <c r="C47" s="229">
        <f t="shared" si="3"/>
        <v>-0.25266114393352268</v>
      </c>
      <c r="D47" s="1380">
        <f t="shared" si="15"/>
        <v>-1.4</v>
      </c>
      <c r="E47" s="247">
        <f t="shared" si="10"/>
        <v>101.44344447202184</v>
      </c>
      <c r="F47" s="248">
        <f t="shared" si="6"/>
        <v>-0.2710895175929835</v>
      </c>
      <c r="G47" s="247">
        <f t="shared" si="12"/>
        <v>101.96189731120867</v>
      </c>
      <c r="H47" s="248">
        <f t="shared" si="6"/>
        <v>-0.22082952660059618</v>
      </c>
      <c r="I47" s="720" t="s">
        <v>341</v>
      </c>
      <c r="J47" s="1375" t="str">
        <f t="shared" si="0"/>
        <v>---</v>
      </c>
      <c r="K47" s="1373">
        <v>0</v>
      </c>
      <c r="L47" s="227"/>
      <c r="M47" s="197"/>
      <c r="N47" s="1226">
        <v>35612</v>
      </c>
      <c r="O47" s="232">
        <v>99.876959999999997</v>
      </c>
      <c r="P47" s="233">
        <f t="shared" si="1"/>
        <v>-0.12000000000000455</v>
      </c>
      <c r="Q47" s="237">
        <f t="shared" si="16"/>
        <v>-0.79</v>
      </c>
      <c r="R47" s="234">
        <f t="shared" si="14"/>
        <v>99.932456666666667</v>
      </c>
      <c r="S47" s="235">
        <f t="shared" si="7"/>
        <v>5.5093333333331884E-2</v>
      </c>
      <c r="T47" s="218">
        <f t="shared" si="13"/>
        <v>99.576344285714285</v>
      </c>
      <c r="U47" s="230">
        <f t="shared" si="11"/>
        <v>8.335999999998478E-2</v>
      </c>
      <c r="V47" s="727" t="str">
        <f t="shared" si="2"/>
        <v>---</v>
      </c>
      <c r="W47" s="1268">
        <v>0</v>
      </c>
      <c r="X47" s="227"/>
      <c r="Y47" s="228"/>
    </row>
    <row r="48" spans="1:25">
      <c r="A48" s="1226">
        <v>35643</v>
      </c>
      <c r="B48" s="1370">
        <v>100.95668125426505</v>
      </c>
      <c r="C48" s="229">
        <f t="shared" si="3"/>
        <v>-0.22685473637181985</v>
      </c>
      <c r="D48" s="1380">
        <f t="shared" si="15"/>
        <v>-1.6</v>
      </c>
      <c r="E48" s="247">
        <f t="shared" si="10"/>
        <v>101.19213812649078</v>
      </c>
      <c r="F48" s="248">
        <f t="shared" si="6"/>
        <v>-0.2513063455310629</v>
      </c>
      <c r="G48" s="247">
        <f t="shared" si="12"/>
        <v>101.72211413311126</v>
      </c>
      <c r="H48" s="248">
        <f t="shared" si="6"/>
        <v>-0.23978317809741156</v>
      </c>
      <c r="I48" s="720" t="s">
        <v>341</v>
      </c>
      <c r="J48" s="1375" t="str">
        <f t="shared" si="0"/>
        <v>---</v>
      </c>
      <c r="K48" s="1373">
        <v>0</v>
      </c>
      <c r="L48" s="227"/>
      <c r="M48" s="197"/>
      <c r="N48" s="1226">
        <v>35643</v>
      </c>
      <c r="O48" s="232">
        <v>99.505110000000002</v>
      </c>
      <c r="P48" s="233">
        <f t="shared" si="1"/>
        <v>-0.37184999999999491</v>
      </c>
      <c r="Q48" s="237">
        <f t="shared" si="16"/>
        <v>-1.07</v>
      </c>
      <c r="R48" s="234">
        <f t="shared" si="14"/>
        <v>99.793009999999995</v>
      </c>
      <c r="S48" s="235">
        <f t="shared" si="7"/>
        <v>-0.1394466666666716</v>
      </c>
      <c r="T48" s="218">
        <f t="shared" si="13"/>
        <v>99.645128571428586</v>
      </c>
      <c r="U48" s="230">
        <f t="shared" si="11"/>
        <v>6.8784285714301063E-2</v>
      </c>
      <c r="V48" s="727" t="str">
        <f t="shared" si="2"/>
        <v>---</v>
      </c>
      <c r="W48" s="1268">
        <v>0</v>
      </c>
      <c r="X48" s="227"/>
      <c r="Y48" s="228"/>
    </row>
    <row r="49" spans="1:25">
      <c r="A49" s="1226">
        <v>35674</v>
      </c>
      <c r="B49" s="1370">
        <v>100.72144397348634</v>
      </c>
      <c r="C49" s="229">
        <f t="shared" si="3"/>
        <v>-0.23523728077870487</v>
      </c>
      <c r="D49" s="1380">
        <f t="shared" si="15"/>
        <v>-1.9</v>
      </c>
      <c r="E49" s="247">
        <f t="shared" si="10"/>
        <v>100.95388707279608</v>
      </c>
      <c r="F49" s="248">
        <f t="shared" si="6"/>
        <v>-0.23825105369469668</v>
      </c>
      <c r="G49" s="247">
        <f t="shared" si="12"/>
        <v>101.4693656699463</v>
      </c>
      <c r="H49" s="248">
        <f t="shared" si="6"/>
        <v>-0.2527484631649628</v>
      </c>
      <c r="I49" s="720" t="s">
        <v>341</v>
      </c>
      <c r="J49" s="1375" t="str">
        <f t="shared" si="0"/>
        <v>---</v>
      </c>
      <c r="K49" s="1373">
        <v>0</v>
      </c>
      <c r="L49" s="227"/>
      <c r="M49" s="197"/>
      <c r="N49" s="1226">
        <v>35674</v>
      </c>
      <c r="O49" s="232">
        <v>99.03201</v>
      </c>
      <c r="P49" s="233">
        <f t="shared" si="1"/>
        <v>-0.4731000000000023</v>
      </c>
      <c r="Q49" s="237">
        <f t="shared" si="16"/>
        <v>-1.4</v>
      </c>
      <c r="R49" s="234">
        <f t="shared" si="14"/>
        <v>99.471360000000004</v>
      </c>
      <c r="S49" s="235">
        <f t="shared" si="7"/>
        <v>-0.32164999999999111</v>
      </c>
      <c r="T49" s="218">
        <f t="shared" si="13"/>
        <v>99.634500000000003</v>
      </c>
      <c r="U49" s="230">
        <f t="shared" si="11"/>
        <v>-1.06285714285832E-2</v>
      </c>
      <c r="V49" s="727" t="str">
        <f t="shared" si="2"/>
        <v>---</v>
      </c>
      <c r="W49" s="1268">
        <v>0</v>
      </c>
      <c r="X49" s="227"/>
      <c r="Y49" s="228"/>
    </row>
    <row r="50" spans="1:25">
      <c r="A50" s="1226">
        <v>35704</v>
      </c>
      <c r="B50" s="1370">
        <v>100.43292581973641</v>
      </c>
      <c r="C50" s="229">
        <f t="shared" si="3"/>
        <v>-0.2885181537499335</v>
      </c>
      <c r="D50" s="1380">
        <f t="shared" si="15"/>
        <v>-2.2999999999999998</v>
      </c>
      <c r="E50" s="247">
        <f t="shared" si="10"/>
        <v>100.70368368249594</v>
      </c>
      <c r="F50" s="248">
        <f t="shared" si="6"/>
        <v>-0.25020339030014327</v>
      </c>
      <c r="G50" s="247">
        <f t="shared" si="12"/>
        <v>101.20545557242416</v>
      </c>
      <c r="H50" s="248">
        <f t="shared" si="6"/>
        <v>-0.26391009752214245</v>
      </c>
      <c r="I50" s="720" t="s">
        <v>341</v>
      </c>
      <c r="J50" s="1375" t="str">
        <f t="shared" si="0"/>
        <v>---</v>
      </c>
      <c r="K50" s="1373">
        <v>0</v>
      </c>
      <c r="L50" s="227"/>
      <c r="M50" s="197"/>
      <c r="N50" s="1226">
        <v>35704</v>
      </c>
      <c r="O50" s="232">
        <v>98.637150000000005</v>
      </c>
      <c r="P50" s="233">
        <f t="shared" si="1"/>
        <v>-0.39485999999999422</v>
      </c>
      <c r="Q50" s="237">
        <f t="shared" si="16"/>
        <v>-1.53</v>
      </c>
      <c r="R50" s="234">
        <f t="shared" si="14"/>
        <v>99.058090000000007</v>
      </c>
      <c r="S50" s="235">
        <f t="shared" si="7"/>
        <v>-0.41326999999999714</v>
      </c>
      <c r="T50" s="218">
        <f t="shared" si="13"/>
        <v>99.526188571428563</v>
      </c>
      <c r="U50" s="230">
        <f t="shared" si="11"/>
        <v>-0.10831142857144016</v>
      </c>
      <c r="V50" s="727" t="str">
        <f t="shared" si="2"/>
        <v>---</v>
      </c>
      <c r="W50" s="1268">
        <v>0</v>
      </c>
      <c r="X50" s="227"/>
      <c r="Y50" s="228"/>
    </row>
    <row r="51" spans="1:25">
      <c r="A51" s="1226">
        <v>35735</v>
      </c>
      <c r="B51" s="1370">
        <v>100.08703376898117</v>
      </c>
      <c r="C51" s="229">
        <f t="shared" si="3"/>
        <v>-0.34589205075523921</v>
      </c>
      <c r="D51" s="1380">
        <f t="shared" si="15"/>
        <v>-2.6</v>
      </c>
      <c r="E51" s="247">
        <f t="shared" si="10"/>
        <v>100.4138011874013</v>
      </c>
      <c r="F51" s="248">
        <f t="shared" si="6"/>
        <v>-0.2898824950946306</v>
      </c>
      <c r="G51" s="247">
        <f t="shared" si="12"/>
        <v>100.93263117607636</v>
      </c>
      <c r="H51" s="248">
        <f t="shared" si="6"/>
        <v>-0.27282439634780076</v>
      </c>
      <c r="I51" s="720" t="s">
        <v>341</v>
      </c>
      <c r="J51" s="1375" t="str">
        <f t="shared" si="0"/>
        <v>---</v>
      </c>
      <c r="K51" s="1373">
        <v>0</v>
      </c>
      <c r="L51" s="227"/>
      <c r="M51" s="197"/>
      <c r="N51" s="1226">
        <v>35735</v>
      </c>
      <c r="O51" s="232">
        <v>98.450239999999994</v>
      </c>
      <c r="P51" s="233">
        <f t="shared" si="1"/>
        <v>-0.18691000000001168</v>
      </c>
      <c r="Q51" s="237">
        <f t="shared" si="16"/>
        <v>-1.3</v>
      </c>
      <c r="R51" s="234">
        <f t="shared" si="14"/>
        <v>98.706466666666657</v>
      </c>
      <c r="S51" s="235">
        <f t="shared" si="7"/>
        <v>-0.35162333333335027</v>
      </c>
      <c r="T51" s="218">
        <f t="shared" si="13"/>
        <v>99.345982857142857</v>
      </c>
      <c r="U51" s="230">
        <f t="shared" si="11"/>
        <v>-0.1802057142857052</v>
      </c>
      <c r="V51" s="727" t="str">
        <f t="shared" si="2"/>
        <v>---</v>
      </c>
      <c r="W51" s="1268">
        <v>0</v>
      </c>
      <c r="X51" s="227"/>
      <c r="Y51" s="228"/>
    </row>
    <row r="52" spans="1:25">
      <c r="A52" s="1236">
        <v>35765</v>
      </c>
      <c r="B52" s="1376">
        <v>99.70790147054521</v>
      </c>
      <c r="C52" s="256">
        <f t="shared" si="3"/>
        <v>-0.37913229843596241</v>
      </c>
      <c r="D52" s="1381">
        <f t="shared" si="15"/>
        <v>-2.9</v>
      </c>
      <c r="E52" s="259">
        <f t="shared" si="10"/>
        <v>100.07595368642093</v>
      </c>
      <c r="F52" s="260">
        <f t="shared" si="6"/>
        <v>-0.33784750098037364</v>
      </c>
      <c r="G52" s="259">
        <f t="shared" si="12"/>
        <v>100.64653134460306</v>
      </c>
      <c r="H52" s="260">
        <f t="shared" si="6"/>
        <v>-0.28609983147329388</v>
      </c>
      <c r="I52" s="721" t="s">
        <v>341</v>
      </c>
      <c r="J52" s="1378" t="str">
        <f t="shared" si="0"/>
        <v>---</v>
      </c>
      <c r="K52" s="1373">
        <v>0</v>
      </c>
      <c r="L52" s="227"/>
      <c r="M52" s="197"/>
      <c r="N52" s="1236">
        <v>35765</v>
      </c>
      <c r="O52" s="232">
        <v>98.394239999999996</v>
      </c>
      <c r="P52" s="233">
        <f t="shared" si="1"/>
        <v>-5.5999999999997385E-2</v>
      </c>
      <c r="Q52" s="261">
        <f t="shared" si="16"/>
        <v>-0.91</v>
      </c>
      <c r="R52" s="234">
        <f t="shared" si="14"/>
        <v>98.493876666666665</v>
      </c>
      <c r="S52" s="235">
        <f t="shared" si="7"/>
        <v>-0.21258999999999162</v>
      </c>
      <c r="T52" s="262">
        <f t="shared" si="13"/>
        <v>99.127524285714273</v>
      </c>
      <c r="U52" s="258">
        <f t="shared" si="11"/>
        <v>-0.21845857142858449</v>
      </c>
      <c r="V52" s="727" t="str">
        <f t="shared" si="2"/>
        <v>---</v>
      </c>
      <c r="W52" s="1268">
        <v>0</v>
      </c>
      <c r="X52" s="227"/>
      <c r="Y52" s="228"/>
    </row>
    <row r="53" spans="1:25">
      <c r="A53" s="1226">
        <v>35796</v>
      </c>
      <c r="B53" s="1370">
        <v>99.335845651390827</v>
      </c>
      <c r="C53" s="229">
        <f t="shared" si="3"/>
        <v>-0.37205581915438302</v>
      </c>
      <c r="D53" s="1380">
        <f t="shared" si="15"/>
        <v>-3.2</v>
      </c>
      <c r="E53" s="247">
        <f t="shared" si="10"/>
        <v>99.710260296972407</v>
      </c>
      <c r="F53" s="248">
        <f t="shared" si="6"/>
        <v>-0.36569338944852348</v>
      </c>
      <c r="G53" s="247">
        <f t="shared" si="12"/>
        <v>100.34648113272026</v>
      </c>
      <c r="H53" s="248">
        <f t="shared" si="6"/>
        <v>-0.30005021188280523</v>
      </c>
      <c r="I53" s="720" t="s">
        <v>341</v>
      </c>
      <c r="J53" s="1372" t="str">
        <f t="shared" si="0"/>
        <v>---</v>
      </c>
      <c r="K53" s="1373">
        <v>0</v>
      </c>
      <c r="L53" s="227"/>
      <c r="M53" s="197"/>
      <c r="N53" s="1226">
        <v>35796</v>
      </c>
      <c r="O53" s="270">
        <v>98.372249999999994</v>
      </c>
      <c r="P53" s="271">
        <f t="shared" si="1"/>
        <v>-2.1990000000002397E-2</v>
      </c>
      <c r="Q53" s="237">
        <f t="shared" si="16"/>
        <v>-0.66</v>
      </c>
      <c r="R53" s="223">
        <f t="shared" si="14"/>
        <v>98.405576666666661</v>
      </c>
      <c r="S53" s="265">
        <f t="shared" si="7"/>
        <v>-8.830000000000382E-2</v>
      </c>
      <c r="T53" s="218">
        <f t="shared" si="13"/>
        <v>98.895422857142862</v>
      </c>
      <c r="U53" s="230">
        <f t="shared" si="11"/>
        <v>-0.23210142857141136</v>
      </c>
      <c r="V53" s="727" t="str">
        <f t="shared" si="2"/>
        <v>---</v>
      </c>
      <c r="W53" s="1268">
        <v>0</v>
      </c>
      <c r="X53" s="227"/>
      <c r="Y53" s="228"/>
    </row>
    <row r="54" spans="1:25">
      <c r="A54" s="1226">
        <v>35827</v>
      </c>
      <c r="B54" s="1370">
        <v>98.972571691846468</v>
      </c>
      <c r="C54" s="229">
        <f t="shared" si="3"/>
        <v>-0.36327395954435815</v>
      </c>
      <c r="D54" s="1380">
        <f t="shared" si="15"/>
        <v>-3.4</v>
      </c>
      <c r="E54" s="247">
        <f t="shared" si="10"/>
        <v>99.338772937927502</v>
      </c>
      <c r="F54" s="248">
        <f t="shared" si="6"/>
        <v>-0.37148735904490593</v>
      </c>
      <c r="G54" s="247">
        <f t="shared" si="12"/>
        <v>100.03062909003593</v>
      </c>
      <c r="H54" s="248">
        <f t="shared" si="6"/>
        <v>-0.31585204268432676</v>
      </c>
      <c r="I54" s="720" t="s">
        <v>341</v>
      </c>
      <c r="J54" s="1375" t="str">
        <f t="shared" si="0"/>
        <v>---</v>
      </c>
      <c r="K54" s="1373">
        <v>0</v>
      </c>
      <c r="L54" s="227"/>
      <c r="M54" s="197"/>
      <c r="N54" s="1226">
        <v>35827</v>
      </c>
      <c r="O54" s="232">
        <v>98.323499999999996</v>
      </c>
      <c r="P54" s="233">
        <f t="shared" si="1"/>
        <v>-4.8749999999998295E-2</v>
      </c>
      <c r="Q54" s="237">
        <f t="shared" si="16"/>
        <v>-0.79</v>
      </c>
      <c r="R54" s="234">
        <f t="shared" si="14"/>
        <v>98.363329999999976</v>
      </c>
      <c r="S54" s="235">
        <f t="shared" si="7"/>
        <v>-4.2246666666684973E-2</v>
      </c>
      <c r="T54" s="218">
        <f t="shared" si="13"/>
        <v>98.673500000000004</v>
      </c>
      <c r="U54" s="230">
        <f t="shared" si="11"/>
        <v>-0.22192285714285731</v>
      </c>
      <c r="V54" s="727" t="str">
        <f t="shared" si="2"/>
        <v>---</v>
      </c>
      <c r="W54" s="1268">
        <v>0</v>
      </c>
      <c r="X54" s="227"/>
      <c r="Y54" s="228"/>
    </row>
    <row r="55" spans="1:25">
      <c r="A55" s="1226">
        <v>35855</v>
      </c>
      <c r="B55" s="1370">
        <v>98.635304121789247</v>
      </c>
      <c r="C55" s="229">
        <f t="shared" si="3"/>
        <v>-0.33726757005722163</v>
      </c>
      <c r="D55" s="1380">
        <f t="shared" si="15"/>
        <v>-3.6</v>
      </c>
      <c r="E55" s="247">
        <f t="shared" si="10"/>
        <v>98.981240488342181</v>
      </c>
      <c r="F55" s="248">
        <f t="shared" si="6"/>
        <v>-0.35753244958532093</v>
      </c>
      <c r="G55" s="247">
        <f t="shared" si="12"/>
        <v>99.699003785396513</v>
      </c>
      <c r="H55" s="248">
        <f t="shared" si="6"/>
        <v>-0.33162530463941664</v>
      </c>
      <c r="I55" s="720" t="s">
        <v>341</v>
      </c>
      <c r="J55" s="1375" t="str">
        <f t="shared" si="0"/>
        <v>---</v>
      </c>
      <c r="K55" s="1373">
        <v>0</v>
      </c>
      <c r="L55" s="227"/>
      <c r="M55" s="197"/>
      <c r="N55" s="1226">
        <v>35855</v>
      </c>
      <c r="O55" s="232">
        <v>98.245379999999997</v>
      </c>
      <c r="P55" s="233">
        <f t="shared" si="1"/>
        <v>-7.8119999999998413E-2</v>
      </c>
      <c r="Q55" s="237">
        <f t="shared" si="16"/>
        <v>-1.1599999999999999</v>
      </c>
      <c r="R55" s="234">
        <f t="shared" si="14"/>
        <v>98.31371</v>
      </c>
      <c r="S55" s="235">
        <f t="shared" si="7"/>
        <v>-4.9619999999976017E-2</v>
      </c>
      <c r="T55" s="218">
        <f t="shared" si="13"/>
        <v>98.493538571428559</v>
      </c>
      <c r="U55" s="230">
        <f t="shared" si="11"/>
        <v>-0.17996142857144548</v>
      </c>
      <c r="V55" s="727" t="str">
        <f t="shared" si="2"/>
        <v>---</v>
      </c>
      <c r="W55" s="1268">
        <v>0</v>
      </c>
      <c r="X55" s="227"/>
      <c r="Y55" s="228"/>
    </row>
    <row r="56" spans="1:25">
      <c r="A56" s="1226">
        <v>35886</v>
      </c>
      <c r="B56" s="1370">
        <v>98.321848960017576</v>
      </c>
      <c r="C56" s="229">
        <f t="shared" si="3"/>
        <v>-0.31345516177167099</v>
      </c>
      <c r="D56" s="1380">
        <f t="shared" si="15"/>
        <v>-3.6</v>
      </c>
      <c r="E56" s="247">
        <f t="shared" si="10"/>
        <v>98.643241591217759</v>
      </c>
      <c r="F56" s="248">
        <f t="shared" si="6"/>
        <v>-0.33799889712442166</v>
      </c>
      <c r="G56" s="247">
        <f t="shared" si="12"/>
        <v>99.356204497758128</v>
      </c>
      <c r="H56" s="248">
        <f t="shared" si="6"/>
        <v>-0.34279928763838541</v>
      </c>
      <c r="I56" s="720" t="s">
        <v>341</v>
      </c>
      <c r="J56" s="1375" t="str">
        <f t="shared" si="0"/>
        <v>---</v>
      </c>
      <c r="K56" s="1373">
        <v>0</v>
      </c>
      <c r="L56" s="227"/>
      <c r="M56" s="197"/>
      <c r="N56" s="1226">
        <v>35886</v>
      </c>
      <c r="O56" s="232">
        <v>98.150180000000006</v>
      </c>
      <c r="P56" s="233">
        <f t="shared" si="1"/>
        <v>-9.5199999999991292E-2</v>
      </c>
      <c r="Q56" s="237">
        <f t="shared" si="16"/>
        <v>-1.57</v>
      </c>
      <c r="R56" s="234">
        <f t="shared" si="14"/>
        <v>98.239686666666671</v>
      </c>
      <c r="S56" s="235">
        <f t="shared" si="7"/>
        <v>-7.4023333333329333E-2</v>
      </c>
      <c r="T56" s="218">
        <f t="shared" si="13"/>
        <v>98.367562857142843</v>
      </c>
      <c r="U56" s="230">
        <f t="shared" si="11"/>
        <v>-0.12597571428571541</v>
      </c>
      <c r="V56" s="727" t="str">
        <f t="shared" si="2"/>
        <v>---</v>
      </c>
      <c r="W56" s="1268">
        <v>0</v>
      </c>
      <c r="X56" s="227"/>
      <c r="Y56" s="228"/>
    </row>
    <row r="57" spans="1:25">
      <c r="A57" s="1226">
        <v>35916</v>
      </c>
      <c r="B57" s="1370">
        <v>98.06846518549618</v>
      </c>
      <c r="C57" s="229">
        <f t="shared" si="3"/>
        <v>-0.25338377452139582</v>
      </c>
      <c r="D57" s="1380">
        <f t="shared" si="15"/>
        <v>-3.6</v>
      </c>
      <c r="E57" s="247">
        <f t="shared" si="10"/>
        <v>98.341872755767668</v>
      </c>
      <c r="F57" s="248">
        <f t="shared" si="6"/>
        <v>-0.30136883545009141</v>
      </c>
      <c r="G57" s="247">
        <f t="shared" si="12"/>
        <v>99.018424407152381</v>
      </c>
      <c r="H57" s="248">
        <f t="shared" si="6"/>
        <v>-0.33778009060574732</v>
      </c>
      <c r="I57" s="720" t="s">
        <v>341</v>
      </c>
      <c r="J57" s="1375" t="str">
        <f t="shared" si="0"/>
        <v>---</v>
      </c>
      <c r="K57" s="1373">
        <v>0</v>
      </c>
      <c r="L57" s="227"/>
      <c r="M57" s="197"/>
      <c r="N57" s="1226">
        <v>35916</v>
      </c>
      <c r="O57" s="232">
        <v>98.051289999999995</v>
      </c>
      <c r="P57" s="233">
        <f t="shared" si="1"/>
        <v>-9.8890000000011469E-2</v>
      </c>
      <c r="Q57" s="237">
        <f t="shared" si="16"/>
        <v>-1.87</v>
      </c>
      <c r="R57" s="234">
        <f t="shared" si="14"/>
        <v>98.148949999999999</v>
      </c>
      <c r="S57" s="235">
        <f t="shared" si="7"/>
        <v>-9.0736666666671795E-2</v>
      </c>
      <c r="T57" s="218">
        <f t="shared" si="13"/>
        <v>98.28386857142857</v>
      </c>
      <c r="U57" s="230">
        <f t="shared" si="11"/>
        <v>-8.3694285714273065E-2</v>
      </c>
      <c r="V57" s="727" t="str">
        <f t="shared" si="2"/>
        <v>---</v>
      </c>
      <c r="W57" s="1268">
        <v>0</v>
      </c>
      <c r="X57" s="227"/>
      <c r="Y57" s="228"/>
    </row>
    <row r="58" spans="1:25">
      <c r="A58" s="1226">
        <v>35947</v>
      </c>
      <c r="B58" s="1370">
        <v>97.890062229956371</v>
      </c>
      <c r="C58" s="229">
        <f t="shared" si="3"/>
        <v>-0.17840295553980923</v>
      </c>
      <c r="D58" s="1380">
        <f t="shared" si="15"/>
        <v>-3.5</v>
      </c>
      <c r="E58" s="247">
        <f t="shared" si="10"/>
        <v>98.093458791823366</v>
      </c>
      <c r="F58" s="248">
        <f t="shared" si="6"/>
        <v>-0.24841396394430149</v>
      </c>
      <c r="G58" s="247">
        <f t="shared" si="12"/>
        <v>98.704571330148838</v>
      </c>
      <c r="H58" s="248">
        <f t="shared" si="6"/>
        <v>-0.31385307700354304</v>
      </c>
      <c r="I58" s="720" t="s">
        <v>341</v>
      </c>
      <c r="J58" s="1375" t="str">
        <f t="shared" si="0"/>
        <v>---</v>
      </c>
      <c r="K58" s="1373">
        <v>0</v>
      </c>
      <c r="L58" s="227"/>
      <c r="M58" s="197"/>
      <c r="N58" s="1226">
        <v>35947</v>
      </c>
      <c r="O58" s="232">
        <v>97.966369999999998</v>
      </c>
      <c r="P58" s="233">
        <f t="shared" si="1"/>
        <v>-8.4919999999996776E-2</v>
      </c>
      <c r="Q58" s="237">
        <f t="shared" si="16"/>
        <v>-2.0299999999999998</v>
      </c>
      <c r="R58" s="234">
        <f t="shared" si="14"/>
        <v>98.055946666666671</v>
      </c>
      <c r="S58" s="235">
        <f t="shared" si="7"/>
        <v>-9.3003333333328442E-2</v>
      </c>
      <c r="T58" s="218">
        <f t="shared" si="13"/>
        <v>98.214744285714275</v>
      </c>
      <c r="U58" s="230">
        <f t="shared" si="11"/>
        <v>-6.9124285714295297E-2</v>
      </c>
      <c r="V58" s="727" t="str">
        <f t="shared" si="2"/>
        <v>---</v>
      </c>
      <c r="W58" s="1268">
        <v>0</v>
      </c>
      <c r="X58" s="227"/>
      <c r="Y58" s="228"/>
    </row>
    <row r="59" spans="1:25">
      <c r="A59" s="1226">
        <v>35977</v>
      </c>
      <c r="B59" s="1370">
        <v>97.794676765690213</v>
      </c>
      <c r="C59" s="229">
        <f t="shared" si="3"/>
        <v>-9.5385464266158237E-2</v>
      </c>
      <c r="D59" s="1380">
        <f t="shared" si="15"/>
        <v>-3.3</v>
      </c>
      <c r="E59" s="247">
        <f t="shared" si="10"/>
        <v>97.917734727047602</v>
      </c>
      <c r="F59" s="248">
        <f t="shared" si="6"/>
        <v>-0.17572406477576408</v>
      </c>
      <c r="G59" s="247">
        <f t="shared" si="12"/>
        <v>98.431253515169573</v>
      </c>
      <c r="H59" s="248">
        <f t="shared" si="6"/>
        <v>-0.27331781497926499</v>
      </c>
      <c r="I59" s="720" t="s">
        <v>341</v>
      </c>
      <c r="J59" s="1375" t="str">
        <f t="shared" si="0"/>
        <v>---</v>
      </c>
      <c r="K59" s="1373">
        <v>0</v>
      </c>
      <c r="L59" s="227"/>
      <c r="M59" s="197"/>
      <c r="N59" s="1226">
        <v>35977</v>
      </c>
      <c r="O59" s="232">
        <v>97.924319999999994</v>
      </c>
      <c r="P59" s="233">
        <f t="shared" si="1"/>
        <v>-4.2050000000003251E-2</v>
      </c>
      <c r="Q59" s="237">
        <f t="shared" si="16"/>
        <v>-1.96</v>
      </c>
      <c r="R59" s="234">
        <f t="shared" si="14"/>
        <v>97.980659999999986</v>
      </c>
      <c r="S59" s="235">
        <f t="shared" si="7"/>
        <v>-7.528666666668471E-2</v>
      </c>
      <c r="T59" s="218">
        <f t="shared" si="13"/>
        <v>98.147612857142846</v>
      </c>
      <c r="U59" s="230">
        <f t="shared" si="11"/>
        <v>-6.7131428571428842E-2</v>
      </c>
      <c r="V59" s="226" t="str">
        <f t="shared" si="2"/>
        <v>---</v>
      </c>
      <c r="W59" s="1269">
        <v>0</v>
      </c>
      <c r="X59" s="227"/>
      <c r="Y59" s="228"/>
    </row>
    <row r="60" spans="1:25">
      <c r="A60" s="1240">
        <v>36008</v>
      </c>
      <c r="B60" s="1388">
        <v>97.792277718051352</v>
      </c>
      <c r="C60" s="275">
        <f t="shared" si="3"/>
        <v>-2.399047638860452E-3</v>
      </c>
      <c r="D60" s="1383">
        <f t="shared" si="15"/>
        <v>-3.1</v>
      </c>
      <c r="E60" s="251">
        <f t="shared" si="10"/>
        <v>97.825672237899312</v>
      </c>
      <c r="F60" s="252">
        <f t="shared" si="6"/>
        <v>-9.2062489148290183E-2</v>
      </c>
      <c r="G60" s="251">
        <f t="shared" si="12"/>
        <v>98.210743810406754</v>
      </c>
      <c r="H60" s="252">
        <f t="shared" si="6"/>
        <v>-0.22050970476281861</v>
      </c>
      <c r="I60" s="729" t="s">
        <v>341</v>
      </c>
      <c r="J60" s="1384" t="str">
        <f t="shared" si="0"/>
        <v>谷</v>
      </c>
      <c r="K60" s="1373">
        <v>-1</v>
      </c>
      <c r="L60" s="227"/>
      <c r="M60" s="197"/>
      <c r="N60" s="1240">
        <v>36008</v>
      </c>
      <c r="O60" s="277">
        <v>97.958179999999999</v>
      </c>
      <c r="P60" s="275">
        <f t="shared" si="1"/>
        <v>3.386000000000422E-2</v>
      </c>
      <c r="Q60" s="219">
        <f t="shared" si="16"/>
        <v>-1.55</v>
      </c>
      <c r="R60" s="251">
        <f t="shared" si="14"/>
        <v>97.949623333333349</v>
      </c>
      <c r="S60" s="252">
        <f t="shared" si="7"/>
        <v>-3.1036666666636847E-2</v>
      </c>
      <c r="T60" s="253">
        <f t="shared" si="13"/>
        <v>98.088459999999984</v>
      </c>
      <c r="U60" s="219">
        <f t="shared" si="11"/>
        <v>-5.9152857142862558E-2</v>
      </c>
      <c r="V60" s="245" t="str">
        <f t="shared" si="2"/>
        <v>谷</v>
      </c>
      <c r="W60" s="1242">
        <v>-1</v>
      </c>
      <c r="X60" s="227"/>
      <c r="Y60" s="228"/>
    </row>
    <row r="61" spans="1:25">
      <c r="A61" s="1226">
        <v>36039</v>
      </c>
      <c r="B61" s="1370">
        <v>97.871349282484488</v>
      </c>
      <c r="C61" s="229">
        <f t="shared" si="3"/>
        <v>7.9071564433135677E-2</v>
      </c>
      <c r="D61" s="1380">
        <f t="shared" si="15"/>
        <v>-2.8</v>
      </c>
      <c r="E61" s="247">
        <f t="shared" si="10"/>
        <v>97.819434588742027</v>
      </c>
      <c r="F61" s="248">
        <f t="shared" si="6"/>
        <v>-6.2376491572848636E-3</v>
      </c>
      <c r="G61" s="247">
        <f t="shared" si="12"/>
        <v>98.053426323355069</v>
      </c>
      <c r="H61" s="248">
        <f t="shared" si="6"/>
        <v>-0.15731748705168513</v>
      </c>
      <c r="I61" s="720" t="s">
        <v>341</v>
      </c>
      <c r="J61" s="1375" t="str">
        <f t="shared" si="0"/>
        <v>---</v>
      </c>
      <c r="K61" s="1373">
        <v>0</v>
      </c>
      <c r="L61" s="227"/>
      <c r="M61" s="197"/>
      <c r="N61" s="1226">
        <v>36039</v>
      </c>
      <c r="O61" s="232">
        <v>98.055239999999998</v>
      </c>
      <c r="P61" s="233">
        <f t="shared" si="1"/>
        <v>9.7059999999999036E-2</v>
      </c>
      <c r="Q61" s="237">
        <f t="shared" si="16"/>
        <v>-0.99</v>
      </c>
      <c r="R61" s="234">
        <f t="shared" si="14"/>
        <v>97.979246666666654</v>
      </c>
      <c r="S61" s="235">
        <f t="shared" si="7"/>
        <v>2.9623333333304913E-2</v>
      </c>
      <c r="T61" s="218">
        <f t="shared" si="13"/>
        <v>98.050137142857139</v>
      </c>
      <c r="U61" s="230">
        <f t="shared" si="11"/>
        <v>-3.8322857142844668E-2</v>
      </c>
      <c r="V61" s="279" t="str">
        <f t="shared" si="2"/>
        <v>---</v>
      </c>
      <c r="W61" s="1269">
        <v>0</v>
      </c>
      <c r="X61" s="227"/>
      <c r="Y61" s="228"/>
    </row>
    <row r="62" spans="1:25">
      <c r="A62" s="1226">
        <v>36069</v>
      </c>
      <c r="B62" s="1370">
        <v>98.008643275290794</v>
      </c>
      <c r="C62" s="229">
        <f t="shared" si="3"/>
        <v>0.13729399280630616</v>
      </c>
      <c r="D62" s="1380">
        <f t="shared" si="15"/>
        <v>-2.4</v>
      </c>
      <c r="E62" s="247">
        <f t="shared" si="10"/>
        <v>97.890756758608873</v>
      </c>
      <c r="F62" s="248">
        <f t="shared" si="6"/>
        <v>7.1322169866846252E-2</v>
      </c>
      <c r="G62" s="247">
        <f t="shared" si="12"/>
        <v>97.963903345283839</v>
      </c>
      <c r="H62" s="248">
        <f t="shared" si="6"/>
        <v>-8.9522978071229886E-2</v>
      </c>
      <c r="I62" s="720" t="s">
        <v>791</v>
      </c>
      <c r="J62" s="1375" t="str">
        <f t="shared" si="0"/>
        <v>---</v>
      </c>
      <c r="K62" s="1373">
        <v>0</v>
      </c>
      <c r="L62" s="227"/>
      <c r="M62" s="197"/>
      <c r="N62" s="1226">
        <v>36069</v>
      </c>
      <c r="O62" s="232">
        <v>98.215190000000007</v>
      </c>
      <c r="P62" s="233">
        <f t="shared" si="1"/>
        <v>0.15995000000000914</v>
      </c>
      <c r="Q62" s="237">
        <f t="shared" si="16"/>
        <v>-0.43</v>
      </c>
      <c r="R62" s="234">
        <f t="shared" si="14"/>
        <v>98.076203333333339</v>
      </c>
      <c r="S62" s="235">
        <f t="shared" si="7"/>
        <v>9.695666666668501E-2</v>
      </c>
      <c r="T62" s="218">
        <f t="shared" si="13"/>
        <v>98.045824285714289</v>
      </c>
      <c r="U62" s="230">
        <f t="shared" si="11"/>
        <v>-4.3128571428496798E-3</v>
      </c>
      <c r="V62" s="279" t="str">
        <f t="shared" si="2"/>
        <v>---</v>
      </c>
      <c r="W62" s="1269">
        <v>0</v>
      </c>
      <c r="X62" s="227"/>
      <c r="Y62" s="228"/>
    </row>
    <row r="63" spans="1:25">
      <c r="A63" s="1226">
        <v>36100</v>
      </c>
      <c r="B63" s="1370">
        <v>98.20183249272965</v>
      </c>
      <c r="C63" s="229">
        <f t="shared" si="3"/>
        <v>0.19318921743885653</v>
      </c>
      <c r="D63" s="1380">
        <f t="shared" si="15"/>
        <v>-1.9</v>
      </c>
      <c r="E63" s="247">
        <f t="shared" si="10"/>
        <v>98.027275016834963</v>
      </c>
      <c r="F63" s="248">
        <f t="shared" si="6"/>
        <v>0.13651825822608998</v>
      </c>
      <c r="G63" s="247">
        <f t="shared" si="12"/>
        <v>97.946758135671288</v>
      </c>
      <c r="H63" s="248">
        <f t="shared" si="6"/>
        <v>-1.7145209612550616E-2</v>
      </c>
      <c r="I63" s="720" t="s">
        <v>791</v>
      </c>
      <c r="J63" s="1375" t="str">
        <f t="shared" si="0"/>
        <v>---</v>
      </c>
      <c r="K63" s="1373">
        <v>0</v>
      </c>
      <c r="L63" s="227"/>
      <c r="M63" s="197"/>
      <c r="N63" s="1226">
        <v>36100</v>
      </c>
      <c r="O63" s="232">
        <v>98.444940000000003</v>
      </c>
      <c r="P63" s="233">
        <f t="shared" si="1"/>
        <v>0.22974999999999568</v>
      </c>
      <c r="Q63" s="237">
        <f t="shared" si="16"/>
        <v>-0.01</v>
      </c>
      <c r="R63" s="234">
        <f t="shared" si="14"/>
        <v>98.238456666666664</v>
      </c>
      <c r="S63" s="235">
        <f t="shared" si="7"/>
        <v>0.16225333333332514</v>
      </c>
      <c r="T63" s="218">
        <f t="shared" si="13"/>
        <v>98.087932857142846</v>
      </c>
      <c r="U63" s="230">
        <f t="shared" si="11"/>
        <v>4.2108571428556729E-2</v>
      </c>
      <c r="V63" s="279" t="str">
        <f t="shared" si="2"/>
        <v>---</v>
      </c>
      <c r="W63" s="1274">
        <v>0</v>
      </c>
      <c r="X63" s="227"/>
      <c r="Y63" s="228"/>
    </row>
    <row r="64" spans="1:25">
      <c r="A64" s="1236">
        <v>36130</v>
      </c>
      <c r="B64" s="1376">
        <v>98.447665178794935</v>
      </c>
      <c r="C64" s="256">
        <f t="shared" si="3"/>
        <v>0.24583268606528463</v>
      </c>
      <c r="D64" s="1381">
        <f t="shared" si="15"/>
        <v>-1.3</v>
      </c>
      <c r="E64" s="259">
        <f t="shared" si="10"/>
        <v>98.219380315605122</v>
      </c>
      <c r="F64" s="260">
        <f t="shared" si="6"/>
        <v>0.19210529877015858</v>
      </c>
      <c r="G64" s="259">
        <f t="shared" si="12"/>
        <v>98.000929563285425</v>
      </c>
      <c r="H64" s="260">
        <f t="shared" si="6"/>
        <v>5.4171427614136292E-2</v>
      </c>
      <c r="I64" s="721" t="s">
        <v>340</v>
      </c>
      <c r="J64" s="1378" t="str">
        <f t="shared" si="0"/>
        <v>---</v>
      </c>
      <c r="K64" s="1373">
        <v>0</v>
      </c>
      <c r="L64" s="227"/>
      <c r="M64" s="197"/>
      <c r="N64" s="1226">
        <v>36130</v>
      </c>
      <c r="O64" s="266">
        <v>98.690690000000004</v>
      </c>
      <c r="P64" s="267">
        <f t="shared" si="1"/>
        <v>0.24575000000000102</v>
      </c>
      <c r="Q64" s="261">
        <f t="shared" si="16"/>
        <v>0.3</v>
      </c>
      <c r="R64" s="268">
        <f t="shared" si="14"/>
        <v>98.450273333333328</v>
      </c>
      <c r="S64" s="269">
        <f t="shared" si="7"/>
        <v>0.21181666666666388</v>
      </c>
      <c r="T64" s="262">
        <f t="shared" si="13"/>
        <v>98.179275714285723</v>
      </c>
      <c r="U64" s="258">
        <f t="shared" si="11"/>
        <v>9.134285714287671E-2</v>
      </c>
      <c r="V64" s="226" t="str">
        <f t="shared" si="2"/>
        <v>---</v>
      </c>
      <c r="W64" s="1230">
        <v>0</v>
      </c>
      <c r="X64" s="227"/>
      <c r="Y64" s="228"/>
    </row>
    <row r="65" spans="1:25">
      <c r="A65" s="1226">
        <v>36161</v>
      </c>
      <c r="B65" s="1370">
        <v>98.674160569623467</v>
      </c>
      <c r="C65" s="229">
        <f t="shared" si="3"/>
        <v>0.22649539082853209</v>
      </c>
      <c r="D65" s="1380">
        <f t="shared" si="15"/>
        <v>-0.7</v>
      </c>
      <c r="E65" s="247">
        <f t="shared" si="10"/>
        <v>98.441219413716013</v>
      </c>
      <c r="F65" s="248">
        <f t="shared" si="6"/>
        <v>0.22183909811089109</v>
      </c>
      <c r="G65" s="247">
        <f t="shared" si="12"/>
        <v>98.112943611809285</v>
      </c>
      <c r="H65" s="248">
        <f t="shared" si="6"/>
        <v>0.11201404852386077</v>
      </c>
      <c r="I65" s="720" t="s">
        <v>340</v>
      </c>
      <c r="J65" s="1372" t="str">
        <f t="shared" si="0"/>
        <v>---</v>
      </c>
      <c r="K65" s="1373">
        <v>0</v>
      </c>
      <c r="L65" s="227"/>
      <c r="M65" s="197"/>
      <c r="N65" s="1270">
        <v>36161</v>
      </c>
      <c r="O65" s="232">
        <v>98.884119999999996</v>
      </c>
      <c r="P65" s="233">
        <f t="shared" si="1"/>
        <v>0.19342999999999222</v>
      </c>
      <c r="Q65" s="237">
        <f t="shared" si="16"/>
        <v>0.52</v>
      </c>
      <c r="R65" s="234">
        <f t="shared" si="14"/>
        <v>98.673249999999996</v>
      </c>
      <c r="S65" s="235">
        <f t="shared" si="7"/>
        <v>0.22297666666666771</v>
      </c>
      <c r="T65" s="218">
        <f t="shared" si="13"/>
        <v>98.310382857142841</v>
      </c>
      <c r="U65" s="230">
        <f t="shared" si="11"/>
        <v>0.13110714285711822</v>
      </c>
      <c r="V65" s="226" t="str">
        <f t="shared" si="2"/>
        <v>---</v>
      </c>
      <c r="W65" s="1230">
        <v>0</v>
      </c>
      <c r="X65" s="227"/>
      <c r="Y65" s="228"/>
    </row>
    <row r="66" spans="1:25">
      <c r="A66" s="1226">
        <v>36192</v>
      </c>
      <c r="B66" s="1370">
        <v>98.853422817087448</v>
      </c>
      <c r="C66" s="229">
        <f t="shared" si="3"/>
        <v>0.17926224746398134</v>
      </c>
      <c r="D66" s="1380">
        <f t="shared" si="15"/>
        <v>-0.1</v>
      </c>
      <c r="E66" s="247">
        <f t="shared" si="10"/>
        <v>98.65841618850196</v>
      </c>
      <c r="F66" s="248">
        <f t="shared" si="6"/>
        <v>0.2171967747859469</v>
      </c>
      <c r="G66" s="247">
        <f t="shared" si="12"/>
        <v>98.264193047723168</v>
      </c>
      <c r="H66" s="248">
        <f t="shared" si="6"/>
        <v>0.15124943591388273</v>
      </c>
      <c r="I66" s="720" t="s">
        <v>340</v>
      </c>
      <c r="J66" s="1375" t="str">
        <f t="shared" si="0"/>
        <v>---</v>
      </c>
      <c r="K66" s="1373">
        <v>0</v>
      </c>
      <c r="L66" s="227"/>
      <c r="M66" s="197"/>
      <c r="N66" s="1226">
        <v>36192</v>
      </c>
      <c r="O66" s="232">
        <v>98.972480000000004</v>
      </c>
      <c r="P66" s="233">
        <f t="shared" si="1"/>
        <v>8.8360000000008654E-2</v>
      </c>
      <c r="Q66" s="237">
        <f t="shared" si="16"/>
        <v>0.66</v>
      </c>
      <c r="R66" s="234">
        <f t="shared" si="14"/>
        <v>98.849096666666682</v>
      </c>
      <c r="S66" s="235">
        <f t="shared" si="7"/>
        <v>0.17584666666668625</v>
      </c>
      <c r="T66" s="218">
        <f t="shared" si="13"/>
        <v>98.460120000000003</v>
      </c>
      <c r="U66" s="230">
        <f t="shared" si="11"/>
        <v>0.14973714285716255</v>
      </c>
      <c r="V66" s="226" t="str">
        <f t="shared" si="2"/>
        <v>---</v>
      </c>
      <c r="W66" s="1230">
        <v>0</v>
      </c>
      <c r="X66" s="227"/>
      <c r="Y66" s="228"/>
    </row>
    <row r="67" spans="1:25">
      <c r="A67" s="1226">
        <v>36220</v>
      </c>
      <c r="B67" s="1370">
        <v>98.966805086814176</v>
      </c>
      <c r="C67" s="229">
        <f t="shared" si="3"/>
        <v>0.11338226972672771</v>
      </c>
      <c r="D67" s="1380">
        <f t="shared" si="15"/>
        <v>0.3</v>
      </c>
      <c r="E67" s="247">
        <f t="shared" si="10"/>
        <v>98.831462824508364</v>
      </c>
      <c r="F67" s="248">
        <f t="shared" si="6"/>
        <v>0.17304663600640424</v>
      </c>
      <c r="G67" s="247">
        <f t="shared" si="12"/>
        <v>98.431982671832117</v>
      </c>
      <c r="H67" s="248">
        <f t="shared" si="6"/>
        <v>0.16778962410894849</v>
      </c>
      <c r="I67" s="720" t="s">
        <v>340</v>
      </c>
      <c r="J67" s="1375" t="str">
        <f t="shared" si="0"/>
        <v>---</v>
      </c>
      <c r="K67" s="1373">
        <v>0</v>
      </c>
      <c r="L67" s="227"/>
      <c r="M67" s="197"/>
      <c r="N67" s="1226">
        <v>36220</v>
      </c>
      <c r="O67" s="232">
        <v>99.001140000000007</v>
      </c>
      <c r="P67" s="233">
        <f t="shared" si="1"/>
        <v>2.8660000000002128E-2</v>
      </c>
      <c r="Q67" s="237">
        <f t="shared" si="16"/>
        <v>0.77</v>
      </c>
      <c r="R67" s="234">
        <f t="shared" si="14"/>
        <v>98.952580000000012</v>
      </c>
      <c r="S67" s="235">
        <f t="shared" si="7"/>
        <v>0.1034833333333296</v>
      </c>
      <c r="T67" s="218">
        <f t="shared" si="13"/>
        <v>98.609114285714284</v>
      </c>
      <c r="U67" s="230">
        <f t="shared" si="11"/>
        <v>0.14899428571428075</v>
      </c>
      <c r="V67" s="226" t="str">
        <f t="shared" si="2"/>
        <v>---</v>
      </c>
      <c r="W67" s="1230">
        <v>0</v>
      </c>
      <c r="X67" s="227"/>
      <c r="Y67" s="228"/>
    </row>
    <row r="68" spans="1:25">
      <c r="A68" s="1226">
        <v>36251</v>
      </c>
      <c r="B68" s="1370">
        <v>99.01933000824296</v>
      </c>
      <c r="C68" s="229">
        <f t="shared" si="3"/>
        <v>5.2524921428783955E-2</v>
      </c>
      <c r="D68" s="1380">
        <f t="shared" si="15"/>
        <v>0.7</v>
      </c>
      <c r="E68" s="247">
        <f t="shared" si="10"/>
        <v>98.946519304048195</v>
      </c>
      <c r="F68" s="248">
        <f t="shared" si="6"/>
        <v>0.115056479539831</v>
      </c>
      <c r="G68" s="247">
        <f t="shared" si="12"/>
        <v>98.595979918369054</v>
      </c>
      <c r="H68" s="248">
        <f t="shared" si="6"/>
        <v>0.16399724653693681</v>
      </c>
      <c r="I68" s="720" t="s">
        <v>340</v>
      </c>
      <c r="J68" s="1375" t="str">
        <f t="shared" si="0"/>
        <v>---</v>
      </c>
      <c r="K68" s="1373">
        <v>0</v>
      </c>
      <c r="L68" s="227"/>
      <c r="M68" s="197"/>
      <c r="N68" s="1226">
        <v>36251</v>
      </c>
      <c r="O68" s="232">
        <v>99.025199999999998</v>
      </c>
      <c r="P68" s="233">
        <f t="shared" si="1"/>
        <v>2.4059999999991533E-2</v>
      </c>
      <c r="Q68" s="237">
        <f t="shared" si="16"/>
        <v>0.89</v>
      </c>
      <c r="R68" s="234">
        <f t="shared" si="14"/>
        <v>98.999606666666679</v>
      </c>
      <c r="S68" s="235">
        <f t="shared" si="7"/>
        <v>4.7026666666667438E-2</v>
      </c>
      <c r="T68" s="218">
        <f t="shared" si="13"/>
        <v>98.747680000000017</v>
      </c>
      <c r="U68" s="230">
        <f t="shared" si="11"/>
        <v>0.13856571428573261</v>
      </c>
      <c r="V68" s="226" t="str">
        <f t="shared" si="2"/>
        <v>---</v>
      </c>
      <c r="W68" s="1230">
        <v>0</v>
      </c>
      <c r="X68" s="227"/>
      <c r="Y68" s="228"/>
    </row>
    <row r="69" spans="1:25">
      <c r="A69" s="1226">
        <v>36281</v>
      </c>
      <c r="B69" s="1370">
        <v>99.048737595777695</v>
      </c>
      <c r="C69" s="229">
        <f t="shared" si="3"/>
        <v>2.9407587534734603E-2</v>
      </c>
      <c r="D69" s="1380">
        <f t="shared" si="15"/>
        <v>1</v>
      </c>
      <c r="E69" s="247">
        <f t="shared" si="10"/>
        <v>99.011624230278287</v>
      </c>
      <c r="F69" s="248">
        <f t="shared" si="6"/>
        <v>6.5104926230091564E-2</v>
      </c>
      <c r="G69" s="247">
        <f t="shared" si="12"/>
        <v>98.744564821295754</v>
      </c>
      <c r="H69" s="248">
        <f t="shared" si="6"/>
        <v>0.14858490292670012</v>
      </c>
      <c r="I69" s="720" t="s">
        <v>340</v>
      </c>
      <c r="J69" s="1375" t="str">
        <f t="shared" si="0"/>
        <v>---</v>
      </c>
      <c r="K69" s="1373">
        <v>0</v>
      </c>
      <c r="L69" s="227"/>
      <c r="M69" s="197"/>
      <c r="N69" s="1226">
        <v>36281</v>
      </c>
      <c r="O69" s="232">
        <v>99.080830000000006</v>
      </c>
      <c r="P69" s="233">
        <f t="shared" si="1"/>
        <v>5.563000000000784E-2</v>
      </c>
      <c r="Q69" s="237">
        <f t="shared" si="16"/>
        <v>1.05</v>
      </c>
      <c r="R69" s="234">
        <f t="shared" si="14"/>
        <v>99.035723333333337</v>
      </c>
      <c r="S69" s="235">
        <f t="shared" si="7"/>
        <v>3.6116666666657693E-2</v>
      </c>
      <c r="T69" s="218">
        <f t="shared" si="13"/>
        <v>98.871342857142864</v>
      </c>
      <c r="U69" s="230">
        <f t="shared" si="11"/>
        <v>0.12366285714284686</v>
      </c>
      <c r="V69" s="226" t="str">
        <f t="shared" si="2"/>
        <v>---</v>
      </c>
      <c r="W69" s="1230">
        <v>0</v>
      </c>
      <c r="X69" s="227"/>
      <c r="Y69" s="228"/>
    </row>
    <row r="70" spans="1:25">
      <c r="A70" s="1226">
        <v>36312</v>
      </c>
      <c r="B70" s="1370">
        <v>99.102189776660438</v>
      </c>
      <c r="C70" s="229">
        <f t="shared" si="3"/>
        <v>5.3452180882743505E-2</v>
      </c>
      <c r="D70" s="1380">
        <f t="shared" si="15"/>
        <v>1.2</v>
      </c>
      <c r="E70" s="247">
        <f t="shared" si="10"/>
        <v>99.056752460227031</v>
      </c>
      <c r="F70" s="248">
        <f t="shared" si="6"/>
        <v>4.5128229948744547E-2</v>
      </c>
      <c r="G70" s="247">
        <f t="shared" si="12"/>
        <v>98.873187290428731</v>
      </c>
      <c r="H70" s="248">
        <f t="shared" si="6"/>
        <v>0.12862246913297781</v>
      </c>
      <c r="I70" s="720" t="s">
        <v>340</v>
      </c>
      <c r="J70" s="1375" t="str">
        <f t="shared" ref="J70:J133" si="17">IF(K70=1,"山",IF(K70=-1,"谷","---"))</f>
        <v>---</v>
      </c>
      <c r="K70" s="1373">
        <v>0</v>
      </c>
      <c r="L70" s="227"/>
      <c r="M70" s="197"/>
      <c r="N70" s="1226">
        <v>36312</v>
      </c>
      <c r="O70" s="232">
        <v>99.16122</v>
      </c>
      <c r="P70" s="233">
        <f t="shared" ref="P70:P133" si="18">O70-O69</f>
        <v>8.0389999999994188E-2</v>
      </c>
      <c r="Q70" s="237">
        <f t="shared" si="16"/>
        <v>1.22</v>
      </c>
      <c r="R70" s="234">
        <f t="shared" si="14"/>
        <v>99.089083333333335</v>
      </c>
      <c r="S70" s="235">
        <f t="shared" si="7"/>
        <v>5.3359999999997854E-2</v>
      </c>
      <c r="T70" s="218">
        <f t="shared" si="13"/>
        <v>98.973668571428576</v>
      </c>
      <c r="U70" s="230">
        <f t="shared" si="11"/>
        <v>0.10232571428571191</v>
      </c>
      <c r="V70" s="226" t="str">
        <f t="shared" ref="V70:V133" si="19">IF(W70=1,"山",IF(W70=-1,"谷","---"))</f>
        <v>---</v>
      </c>
      <c r="W70" s="1230">
        <v>0</v>
      </c>
      <c r="X70" s="227"/>
      <c r="Y70" s="228"/>
    </row>
    <row r="71" spans="1:25">
      <c r="A71" s="1226">
        <v>36342</v>
      </c>
      <c r="B71" s="1370">
        <v>99.177361082996455</v>
      </c>
      <c r="C71" s="229">
        <f t="shared" ref="C71:C134" si="20">B71-B70</f>
        <v>7.5171306336017096E-2</v>
      </c>
      <c r="D71" s="1380">
        <f t="shared" si="15"/>
        <v>1.4</v>
      </c>
      <c r="E71" s="247">
        <f t="shared" si="10"/>
        <v>99.109429485144858</v>
      </c>
      <c r="F71" s="248">
        <f t="shared" si="6"/>
        <v>5.2677024917826998E-2</v>
      </c>
      <c r="G71" s="247">
        <f t="shared" si="12"/>
        <v>98.977429562457502</v>
      </c>
      <c r="H71" s="248">
        <f t="shared" si="6"/>
        <v>0.10424227202877034</v>
      </c>
      <c r="I71" s="720" t="s">
        <v>340</v>
      </c>
      <c r="J71" s="1375" t="str">
        <f t="shared" si="17"/>
        <v>---</v>
      </c>
      <c r="K71" s="1373">
        <v>0</v>
      </c>
      <c r="L71" s="227"/>
      <c r="M71" s="197"/>
      <c r="N71" s="1226">
        <v>36342</v>
      </c>
      <c r="O71" s="232">
        <v>99.252899999999997</v>
      </c>
      <c r="P71" s="233">
        <f t="shared" si="18"/>
        <v>9.1679999999996653E-2</v>
      </c>
      <c r="Q71" s="237">
        <f t="shared" si="16"/>
        <v>1.36</v>
      </c>
      <c r="R71" s="234">
        <f t="shared" si="14"/>
        <v>99.164983333333339</v>
      </c>
      <c r="S71" s="235">
        <f t="shared" si="7"/>
        <v>7.5900000000004297E-2</v>
      </c>
      <c r="T71" s="218">
        <f t="shared" si="13"/>
        <v>99.053984285714279</v>
      </c>
      <c r="U71" s="230">
        <f t="shared" si="11"/>
        <v>8.0315714285703166E-2</v>
      </c>
      <c r="V71" s="226" t="str">
        <f t="shared" si="19"/>
        <v>---</v>
      </c>
      <c r="W71" s="1230">
        <v>0</v>
      </c>
      <c r="X71" s="227"/>
      <c r="Y71" s="228"/>
    </row>
    <row r="72" spans="1:25">
      <c r="A72" s="1226">
        <v>36373</v>
      </c>
      <c r="B72" s="1370">
        <v>99.270194182384387</v>
      </c>
      <c r="C72" s="229">
        <f t="shared" si="20"/>
        <v>9.2833099387931384E-2</v>
      </c>
      <c r="D72" s="1380">
        <f t="shared" si="15"/>
        <v>1.5</v>
      </c>
      <c r="E72" s="247">
        <f t="shared" si="10"/>
        <v>99.183248347347103</v>
      </c>
      <c r="F72" s="248">
        <f t="shared" ref="F72:F135" si="21">E72-E71</f>
        <v>7.3818862202244873E-2</v>
      </c>
      <c r="G72" s="247">
        <f t="shared" si="12"/>
        <v>99.062577221423354</v>
      </c>
      <c r="H72" s="248">
        <f t="shared" ref="H72:H135" si="22">G72-G71</f>
        <v>8.5147658965851747E-2</v>
      </c>
      <c r="I72" s="720" t="s">
        <v>340</v>
      </c>
      <c r="J72" s="1375" t="str">
        <f t="shared" si="17"/>
        <v>---</v>
      </c>
      <c r="K72" s="1373">
        <v>0</v>
      </c>
      <c r="L72" s="227"/>
      <c r="M72" s="197"/>
      <c r="N72" s="1226">
        <v>36373</v>
      </c>
      <c r="O72" s="232">
        <v>99.347319999999996</v>
      </c>
      <c r="P72" s="233">
        <f t="shared" si="18"/>
        <v>9.4419999999999504E-2</v>
      </c>
      <c r="Q72" s="237">
        <f t="shared" si="16"/>
        <v>1.42</v>
      </c>
      <c r="R72" s="234">
        <f t="shared" si="14"/>
        <v>99.253813333333326</v>
      </c>
      <c r="S72" s="235">
        <f t="shared" ref="S72:S135" si="23">R72-R71</f>
        <v>8.8829999999987308E-2</v>
      </c>
      <c r="T72" s="218">
        <f t="shared" si="13"/>
        <v>99.120155714285715</v>
      </c>
      <c r="U72" s="230">
        <f t="shared" si="11"/>
        <v>6.6171428571436763E-2</v>
      </c>
      <c r="V72" s="226" t="str">
        <f t="shared" si="19"/>
        <v>---</v>
      </c>
      <c r="W72" s="1230">
        <v>0</v>
      </c>
      <c r="X72" s="227"/>
      <c r="Y72" s="228"/>
    </row>
    <row r="73" spans="1:25">
      <c r="A73" s="1226">
        <v>36404</v>
      </c>
      <c r="B73" s="1370">
        <v>99.364621038386744</v>
      </c>
      <c r="C73" s="229">
        <f t="shared" si="20"/>
        <v>9.442685600235734E-2</v>
      </c>
      <c r="D73" s="1380">
        <f t="shared" si="15"/>
        <v>1.5</v>
      </c>
      <c r="E73" s="247">
        <f t="shared" si="10"/>
        <v>99.27072543458921</v>
      </c>
      <c r="F73" s="248">
        <f t="shared" si="21"/>
        <v>8.7477087242106677E-2</v>
      </c>
      <c r="G73" s="247">
        <f t="shared" si="12"/>
        <v>99.135605538751847</v>
      </c>
      <c r="H73" s="248">
        <f t="shared" si="22"/>
        <v>7.3028317328493131E-2</v>
      </c>
      <c r="I73" s="720" t="s">
        <v>340</v>
      </c>
      <c r="J73" s="1375" t="str">
        <f t="shared" si="17"/>
        <v>---</v>
      </c>
      <c r="K73" s="1373">
        <v>0</v>
      </c>
      <c r="L73" s="227"/>
      <c r="M73" s="197"/>
      <c r="N73" s="1226">
        <v>36404</v>
      </c>
      <c r="O73" s="232">
        <v>99.441180000000003</v>
      </c>
      <c r="P73" s="233">
        <f t="shared" si="18"/>
        <v>9.3860000000006494E-2</v>
      </c>
      <c r="Q73" s="237">
        <f t="shared" si="16"/>
        <v>1.41</v>
      </c>
      <c r="R73" s="234">
        <f t="shared" si="14"/>
        <v>99.347133333333318</v>
      </c>
      <c r="S73" s="235">
        <f t="shared" si="23"/>
        <v>9.331999999999141E-2</v>
      </c>
      <c r="T73" s="218">
        <f t="shared" si="13"/>
        <v>99.187112857142864</v>
      </c>
      <c r="U73" s="230">
        <f t="shared" si="11"/>
        <v>6.695714285714871E-2</v>
      </c>
      <c r="V73" s="226" t="str">
        <f t="shared" si="19"/>
        <v>---</v>
      </c>
      <c r="W73" s="1230">
        <v>0</v>
      </c>
      <c r="X73" s="227"/>
      <c r="Y73" s="228"/>
    </row>
    <row r="74" spans="1:25">
      <c r="A74" s="1226">
        <v>36434</v>
      </c>
      <c r="B74" s="1370">
        <v>99.436211486291441</v>
      </c>
      <c r="C74" s="229">
        <f t="shared" si="20"/>
        <v>7.159044790469693E-2</v>
      </c>
      <c r="D74" s="1380">
        <f t="shared" si="15"/>
        <v>1.5</v>
      </c>
      <c r="E74" s="247">
        <f t="shared" si="10"/>
        <v>99.357008902354195</v>
      </c>
      <c r="F74" s="248">
        <f t="shared" si="21"/>
        <v>8.6283467764985744E-2</v>
      </c>
      <c r="G74" s="247">
        <f t="shared" si="12"/>
        <v>99.202663595820013</v>
      </c>
      <c r="H74" s="248">
        <f t="shared" si="22"/>
        <v>6.7058057068166477E-2</v>
      </c>
      <c r="I74" s="720" t="s">
        <v>340</v>
      </c>
      <c r="J74" s="1375" t="str">
        <f t="shared" si="17"/>
        <v>---</v>
      </c>
      <c r="K74" s="1373">
        <v>0</v>
      </c>
      <c r="L74" s="227"/>
      <c r="M74" s="197"/>
      <c r="N74" s="1226">
        <v>36434</v>
      </c>
      <c r="O74" s="232">
        <v>99.533940000000001</v>
      </c>
      <c r="P74" s="233">
        <f t="shared" si="18"/>
        <v>9.2759999999998399E-2</v>
      </c>
      <c r="Q74" s="237">
        <f t="shared" si="16"/>
        <v>1.34</v>
      </c>
      <c r="R74" s="234">
        <f t="shared" si="14"/>
        <v>99.440813333333338</v>
      </c>
      <c r="S74" s="235">
        <f t="shared" si="23"/>
        <v>9.3680000000020414E-2</v>
      </c>
      <c r="T74" s="218">
        <f t="shared" si="13"/>
        <v>99.263227142857161</v>
      </c>
      <c r="U74" s="230">
        <f t="shared" si="11"/>
        <v>7.6114285714297125E-2</v>
      </c>
      <c r="V74" s="226" t="str">
        <f t="shared" si="19"/>
        <v>---</v>
      </c>
      <c r="W74" s="1230">
        <v>0</v>
      </c>
      <c r="X74" s="227"/>
      <c r="Y74" s="228"/>
    </row>
    <row r="75" spans="1:25">
      <c r="A75" s="1226">
        <v>36465</v>
      </c>
      <c r="B75" s="1370">
        <v>99.517289121869794</v>
      </c>
      <c r="C75" s="229">
        <f t="shared" si="20"/>
        <v>8.1077635578353124E-2</v>
      </c>
      <c r="D75" s="1380">
        <f t="shared" si="15"/>
        <v>1.3</v>
      </c>
      <c r="E75" s="247">
        <f t="shared" si="10"/>
        <v>99.439373882182664</v>
      </c>
      <c r="F75" s="248">
        <f t="shared" si="21"/>
        <v>8.2364979828469131E-2</v>
      </c>
      <c r="G75" s="247">
        <f t="shared" si="12"/>
        <v>99.273800612052426</v>
      </c>
      <c r="H75" s="248">
        <f t="shared" si="22"/>
        <v>7.1137016232412975E-2</v>
      </c>
      <c r="I75" s="720" t="s">
        <v>340</v>
      </c>
      <c r="J75" s="1375" t="str">
        <f t="shared" si="17"/>
        <v>---</v>
      </c>
      <c r="K75" s="1373">
        <v>0</v>
      </c>
      <c r="L75" s="227"/>
      <c r="M75" s="197"/>
      <c r="N75" s="1226">
        <v>36465</v>
      </c>
      <c r="O75" s="232">
        <v>99.625950000000003</v>
      </c>
      <c r="P75" s="233">
        <f t="shared" si="18"/>
        <v>9.2010000000001924E-2</v>
      </c>
      <c r="Q75" s="237">
        <f t="shared" si="16"/>
        <v>1.2</v>
      </c>
      <c r="R75" s="234">
        <f t="shared" si="14"/>
        <v>99.533689999999993</v>
      </c>
      <c r="S75" s="235">
        <f t="shared" si="23"/>
        <v>9.2876666666654728E-2</v>
      </c>
      <c r="T75" s="218">
        <f t="shared" si="13"/>
        <v>99.349048571428582</v>
      </c>
      <c r="U75" s="230">
        <f t="shared" si="11"/>
        <v>8.5821428571421166E-2</v>
      </c>
      <c r="V75" s="226" t="str">
        <f t="shared" si="19"/>
        <v>---</v>
      </c>
      <c r="W75" s="1230">
        <v>0</v>
      </c>
      <c r="X75" s="227"/>
      <c r="Y75" s="228"/>
    </row>
    <row r="76" spans="1:25">
      <c r="A76" s="1236">
        <v>36495</v>
      </c>
      <c r="B76" s="1376">
        <v>99.609982566828521</v>
      </c>
      <c r="C76" s="256">
        <f t="shared" si="20"/>
        <v>9.2693444958726445E-2</v>
      </c>
      <c r="D76" s="1381">
        <f t="shared" si="15"/>
        <v>1.2</v>
      </c>
      <c r="E76" s="259">
        <f t="shared" ref="E76:E139" si="24">SUM(B74:B76)/3</f>
        <v>99.521161058329923</v>
      </c>
      <c r="F76" s="260">
        <f t="shared" si="21"/>
        <v>8.1787176147258833E-2</v>
      </c>
      <c r="G76" s="259">
        <f t="shared" si="12"/>
        <v>99.353978465059683</v>
      </c>
      <c r="H76" s="260">
        <f t="shared" si="22"/>
        <v>8.0177853007256772E-2</v>
      </c>
      <c r="I76" s="721" t="s">
        <v>340</v>
      </c>
      <c r="J76" s="1378" t="str">
        <f t="shared" si="17"/>
        <v>---</v>
      </c>
      <c r="K76" s="1373">
        <v>0</v>
      </c>
      <c r="L76" s="227"/>
      <c r="M76" s="197"/>
      <c r="N76" s="1236">
        <v>36495</v>
      </c>
      <c r="O76" s="232">
        <v>99.717669999999998</v>
      </c>
      <c r="P76" s="233">
        <f t="shared" si="18"/>
        <v>9.1719999999995139E-2</v>
      </c>
      <c r="Q76" s="261">
        <f t="shared" si="16"/>
        <v>1.04</v>
      </c>
      <c r="R76" s="234">
        <f t="shared" si="14"/>
        <v>99.625853333333339</v>
      </c>
      <c r="S76" s="235">
        <f t="shared" si="23"/>
        <v>9.2163333333346031E-2</v>
      </c>
      <c r="T76" s="262">
        <f t="shared" si="13"/>
        <v>99.440025714285724</v>
      </c>
      <c r="U76" s="258">
        <f t="shared" ref="U76:U139" si="25">T76-T75</f>
        <v>9.0977142857141757E-2</v>
      </c>
      <c r="V76" s="226" t="str">
        <f t="shared" si="19"/>
        <v>---</v>
      </c>
      <c r="W76" s="1230">
        <v>0</v>
      </c>
      <c r="X76" s="227"/>
      <c r="Y76" s="228"/>
    </row>
    <row r="77" spans="1:25">
      <c r="A77" s="1226">
        <v>36526</v>
      </c>
      <c r="B77" s="1370">
        <v>99.746697599839663</v>
      </c>
      <c r="C77" s="229">
        <f t="shared" si="20"/>
        <v>0.13671503301114285</v>
      </c>
      <c r="D77" s="1380">
        <f t="shared" si="15"/>
        <v>1.1000000000000001</v>
      </c>
      <c r="E77" s="247">
        <f t="shared" si="24"/>
        <v>99.624656429512655</v>
      </c>
      <c r="F77" s="248">
        <f t="shared" si="21"/>
        <v>0.10349537118273133</v>
      </c>
      <c r="G77" s="247">
        <f t="shared" si="12"/>
        <v>99.44605101122815</v>
      </c>
      <c r="H77" s="248">
        <f t="shared" si="22"/>
        <v>9.2072546168466829E-2</v>
      </c>
      <c r="I77" s="720" t="s">
        <v>340</v>
      </c>
      <c r="J77" s="1372" t="str">
        <f t="shared" si="17"/>
        <v>---</v>
      </c>
      <c r="K77" s="1373">
        <v>0</v>
      </c>
      <c r="L77" s="227"/>
      <c r="M77" s="197"/>
      <c r="N77" s="1226">
        <v>36526</v>
      </c>
      <c r="O77" s="270">
        <v>99.809579999999997</v>
      </c>
      <c r="P77" s="271">
        <f t="shared" si="18"/>
        <v>9.1909999999998604E-2</v>
      </c>
      <c r="Q77" s="237">
        <f t="shared" si="16"/>
        <v>0.94</v>
      </c>
      <c r="R77" s="223">
        <f t="shared" si="14"/>
        <v>99.717733333333328</v>
      </c>
      <c r="S77" s="265">
        <f t="shared" si="23"/>
        <v>9.1879999999989082E-2</v>
      </c>
      <c r="T77" s="218">
        <f t="shared" si="13"/>
        <v>99.532648571428567</v>
      </c>
      <c r="U77" s="230">
        <f t="shared" si="25"/>
        <v>9.2622857142842463E-2</v>
      </c>
      <c r="V77" s="226" t="str">
        <f t="shared" si="19"/>
        <v>---</v>
      </c>
      <c r="W77" s="1230">
        <v>0</v>
      </c>
      <c r="X77" s="227"/>
      <c r="Y77" s="228"/>
    </row>
    <row r="78" spans="1:25">
      <c r="A78" s="1226">
        <v>36557</v>
      </c>
      <c r="B78" s="1370">
        <v>99.897168988307229</v>
      </c>
      <c r="C78" s="229">
        <f t="shared" si="20"/>
        <v>0.15047138846756525</v>
      </c>
      <c r="D78" s="1380">
        <f t="shared" si="15"/>
        <v>1.1000000000000001</v>
      </c>
      <c r="E78" s="247">
        <f t="shared" si="24"/>
        <v>99.751283051658461</v>
      </c>
      <c r="F78" s="248">
        <f t="shared" si="21"/>
        <v>0.12662662214580678</v>
      </c>
      <c r="G78" s="247">
        <f t="shared" si="12"/>
        <v>99.54888071198684</v>
      </c>
      <c r="H78" s="248">
        <f t="shared" si="22"/>
        <v>0.10282970075869002</v>
      </c>
      <c r="I78" s="720" t="s">
        <v>340</v>
      </c>
      <c r="J78" s="1375" t="str">
        <f t="shared" si="17"/>
        <v>---</v>
      </c>
      <c r="K78" s="1373">
        <v>0</v>
      </c>
      <c r="L78" s="227"/>
      <c r="M78" s="197"/>
      <c r="N78" s="1226">
        <v>36557</v>
      </c>
      <c r="O78" s="232">
        <v>99.902500000000003</v>
      </c>
      <c r="P78" s="233">
        <f t="shared" si="18"/>
        <v>9.2920000000006553E-2</v>
      </c>
      <c r="Q78" s="237">
        <f t="shared" si="16"/>
        <v>0.94</v>
      </c>
      <c r="R78" s="234">
        <f t="shared" si="14"/>
        <v>99.809916666666666</v>
      </c>
      <c r="S78" s="235">
        <f t="shared" si="23"/>
        <v>9.2183333333338169E-2</v>
      </c>
      <c r="T78" s="218">
        <f t="shared" si="13"/>
        <v>99.625448571428578</v>
      </c>
      <c r="U78" s="230">
        <f t="shared" si="25"/>
        <v>9.2800000000011096E-2</v>
      </c>
      <c r="V78" s="226" t="str">
        <f t="shared" si="19"/>
        <v>---</v>
      </c>
      <c r="W78" s="1230">
        <v>0</v>
      </c>
      <c r="X78" s="227"/>
      <c r="Y78" s="228"/>
    </row>
    <row r="79" spans="1:25">
      <c r="A79" s="1226">
        <v>36586</v>
      </c>
      <c r="B79" s="1370">
        <v>100.04349392755138</v>
      </c>
      <c r="C79" s="229">
        <f t="shared" si="20"/>
        <v>0.14632493924415257</v>
      </c>
      <c r="D79" s="1380">
        <f t="shared" si="15"/>
        <v>1.1000000000000001</v>
      </c>
      <c r="E79" s="247">
        <f t="shared" si="24"/>
        <v>99.895786838566096</v>
      </c>
      <c r="F79" s="248">
        <f t="shared" si="21"/>
        <v>0.14450378690763444</v>
      </c>
      <c r="G79" s="247">
        <f t="shared" si="12"/>
        <v>99.659352104153541</v>
      </c>
      <c r="H79" s="248">
        <f t="shared" si="22"/>
        <v>0.11047139216670132</v>
      </c>
      <c r="I79" s="720" t="s">
        <v>340</v>
      </c>
      <c r="J79" s="1375" t="str">
        <f t="shared" si="17"/>
        <v>---</v>
      </c>
      <c r="K79" s="1373">
        <v>0</v>
      </c>
      <c r="L79" s="227"/>
      <c r="M79" s="197"/>
      <c r="N79" s="1226">
        <v>36586</v>
      </c>
      <c r="O79" s="232">
        <v>99.997600000000006</v>
      </c>
      <c r="P79" s="233">
        <f t="shared" si="18"/>
        <v>9.5100000000002183E-2</v>
      </c>
      <c r="Q79" s="237">
        <f t="shared" si="16"/>
        <v>1.01</v>
      </c>
      <c r="R79" s="234">
        <f t="shared" si="14"/>
        <v>99.903226666666683</v>
      </c>
      <c r="S79" s="235">
        <f t="shared" si="23"/>
        <v>9.3310000000016657E-2</v>
      </c>
      <c r="T79" s="218">
        <f t="shared" si="13"/>
        <v>99.718345714285718</v>
      </c>
      <c r="U79" s="230">
        <f t="shared" si="25"/>
        <v>9.2897142857140125E-2</v>
      </c>
      <c r="V79" s="226" t="str">
        <f t="shared" si="19"/>
        <v>---</v>
      </c>
      <c r="W79" s="1230">
        <v>0</v>
      </c>
      <c r="X79" s="227"/>
      <c r="Y79" s="228"/>
    </row>
    <row r="80" spans="1:25">
      <c r="A80" s="1226">
        <v>36617</v>
      </c>
      <c r="B80" s="1370">
        <v>100.19505616255496</v>
      </c>
      <c r="C80" s="229">
        <f t="shared" si="20"/>
        <v>0.15156223500358124</v>
      </c>
      <c r="D80" s="1380">
        <f t="shared" si="15"/>
        <v>1.2</v>
      </c>
      <c r="E80" s="247">
        <f t="shared" si="24"/>
        <v>100.04523969280451</v>
      </c>
      <c r="F80" s="248">
        <f t="shared" si="21"/>
        <v>0.14945285423841881</v>
      </c>
      <c r="G80" s="247">
        <f t="shared" ref="G80:G143" si="26">SUM(B74:B80)/7</f>
        <v>99.777985693320417</v>
      </c>
      <c r="H80" s="248">
        <f t="shared" si="22"/>
        <v>0.11863358916687616</v>
      </c>
      <c r="I80" s="720" t="s">
        <v>340</v>
      </c>
      <c r="J80" s="1375" t="str">
        <f t="shared" si="17"/>
        <v>---</v>
      </c>
      <c r="K80" s="1373">
        <v>0</v>
      </c>
      <c r="L80" s="227"/>
      <c r="M80" s="197"/>
      <c r="N80" s="1240">
        <v>36617</v>
      </c>
      <c r="O80" s="277">
        <v>100.0955</v>
      </c>
      <c r="P80" s="275">
        <f t="shared" si="18"/>
        <v>9.7899999999995657E-2</v>
      </c>
      <c r="Q80" s="219">
        <f t="shared" si="16"/>
        <v>1.08</v>
      </c>
      <c r="R80" s="251">
        <f t="shared" si="14"/>
        <v>99.998533333333341</v>
      </c>
      <c r="S80" s="252">
        <f t="shared" si="23"/>
        <v>9.5306666666658657E-2</v>
      </c>
      <c r="T80" s="253">
        <f t="shared" ref="T80:T143" si="27">SUM(O74:O80)/7</f>
        <v>99.811820000000012</v>
      </c>
      <c r="U80" s="219">
        <f t="shared" si="25"/>
        <v>9.3474285714293615E-2</v>
      </c>
      <c r="V80" s="245" t="str">
        <f t="shared" si="19"/>
        <v>山</v>
      </c>
      <c r="W80" s="1235">
        <v>1</v>
      </c>
      <c r="X80" s="227"/>
      <c r="Y80" s="228"/>
    </row>
    <row r="81" spans="1:25">
      <c r="A81" s="1226">
        <v>36647</v>
      </c>
      <c r="B81" s="1370">
        <v>100.31060061739004</v>
      </c>
      <c r="C81" s="229">
        <f t="shared" si="20"/>
        <v>0.11554445483507436</v>
      </c>
      <c r="D81" s="1380">
        <f t="shared" si="15"/>
        <v>1.3</v>
      </c>
      <c r="E81" s="247">
        <f t="shared" si="24"/>
        <v>100.18305023583213</v>
      </c>
      <c r="F81" s="248">
        <f t="shared" si="21"/>
        <v>0.1378105430276122</v>
      </c>
      <c r="G81" s="247">
        <f t="shared" si="26"/>
        <v>99.902898426334517</v>
      </c>
      <c r="H81" s="248">
        <f t="shared" si="22"/>
        <v>0.12491273301409933</v>
      </c>
      <c r="I81" s="720" t="s">
        <v>340</v>
      </c>
      <c r="J81" s="1375" t="str">
        <f t="shared" si="17"/>
        <v>---</v>
      </c>
      <c r="K81" s="1373">
        <v>0</v>
      </c>
      <c r="L81" s="227"/>
      <c r="M81" s="197"/>
      <c r="N81" s="1226">
        <v>36647</v>
      </c>
      <c r="O81" s="232">
        <v>100.1931</v>
      </c>
      <c r="P81" s="233">
        <f t="shared" si="18"/>
        <v>9.7599999999999909E-2</v>
      </c>
      <c r="Q81" s="237">
        <f t="shared" si="16"/>
        <v>1.1200000000000001</v>
      </c>
      <c r="R81" s="234">
        <f t="shared" ref="R81:R144" si="28">SUM(O79:O81)/3</f>
        <v>100.0954</v>
      </c>
      <c r="S81" s="235">
        <f t="shared" si="23"/>
        <v>9.6866666666656442E-2</v>
      </c>
      <c r="T81" s="218">
        <f t="shared" si="27"/>
        <v>99.90598571428572</v>
      </c>
      <c r="U81" s="230">
        <f t="shared" si="25"/>
        <v>9.4165714285708191E-2</v>
      </c>
      <c r="V81" s="226" t="str">
        <f t="shared" si="19"/>
        <v>---</v>
      </c>
      <c r="W81" s="1230">
        <v>0</v>
      </c>
      <c r="X81" s="227"/>
      <c r="Y81" s="228"/>
    </row>
    <row r="82" spans="1:25">
      <c r="A82" s="1226">
        <v>36678</v>
      </c>
      <c r="B82" s="1370">
        <v>100.38189223016728</v>
      </c>
      <c r="C82" s="229">
        <f t="shared" si="20"/>
        <v>7.1291612777244495E-2</v>
      </c>
      <c r="D82" s="1380">
        <f t="shared" ref="D82:D145" si="29">ROUND((B82-B70)/B70*100,1)</f>
        <v>1.3</v>
      </c>
      <c r="E82" s="247">
        <f t="shared" si="24"/>
        <v>100.29584967003744</v>
      </c>
      <c r="F82" s="248">
        <f t="shared" si="21"/>
        <v>0.11279943420531424</v>
      </c>
      <c r="G82" s="247">
        <f t="shared" si="26"/>
        <v>100.02641315609129</v>
      </c>
      <c r="H82" s="248">
        <f t="shared" si="22"/>
        <v>0.1235147297567778</v>
      </c>
      <c r="I82" s="720" t="s">
        <v>340</v>
      </c>
      <c r="J82" s="1375" t="str">
        <f t="shared" si="17"/>
        <v>---</v>
      </c>
      <c r="K82" s="1373">
        <v>0</v>
      </c>
      <c r="L82" s="227"/>
      <c r="M82" s="197"/>
      <c r="N82" s="1226">
        <v>36678</v>
      </c>
      <c r="O82" s="232">
        <v>100.27760000000001</v>
      </c>
      <c r="P82" s="233">
        <f t="shared" si="18"/>
        <v>8.4500000000005571E-2</v>
      </c>
      <c r="Q82" s="237">
        <f t="shared" ref="Q82:Q145" si="30">ROUND((O82-O70)/O70*100,2)</f>
        <v>1.1299999999999999</v>
      </c>
      <c r="R82" s="234">
        <f t="shared" si="28"/>
        <v>100.18873333333333</v>
      </c>
      <c r="S82" s="235">
        <f t="shared" si="23"/>
        <v>9.3333333333333712E-2</v>
      </c>
      <c r="T82" s="218">
        <f t="shared" si="27"/>
        <v>99.999078571428569</v>
      </c>
      <c r="U82" s="230">
        <f t="shared" si="25"/>
        <v>9.3092857142849539E-2</v>
      </c>
      <c r="V82" s="226" t="str">
        <f t="shared" si="19"/>
        <v>---</v>
      </c>
      <c r="W82" s="1230">
        <v>0</v>
      </c>
      <c r="X82" s="227"/>
      <c r="Y82" s="228"/>
    </row>
    <row r="83" spans="1:25">
      <c r="A83" s="1272">
        <v>36708</v>
      </c>
      <c r="B83" s="1385">
        <v>100.42227368624741</v>
      </c>
      <c r="C83" s="1273">
        <f t="shared" si="20"/>
        <v>4.0381456080126554E-2</v>
      </c>
      <c r="D83" s="1386">
        <f t="shared" si="29"/>
        <v>1.3</v>
      </c>
      <c r="E83" s="730">
        <f t="shared" si="24"/>
        <v>100.37158884460159</v>
      </c>
      <c r="F83" s="731">
        <f t="shared" si="21"/>
        <v>7.573917456414847E-2</v>
      </c>
      <c r="G83" s="730">
        <f t="shared" si="26"/>
        <v>100.14245474457971</v>
      </c>
      <c r="H83" s="731">
        <f t="shared" si="22"/>
        <v>0.1160415884884145</v>
      </c>
      <c r="I83" s="732" t="s">
        <v>340</v>
      </c>
      <c r="J83" s="1387" t="str">
        <f t="shared" si="17"/>
        <v>山</v>
      </c>
      <c r="K83" s="1373">
        <v>1</v>
      </c>
      <c r="L83" s="227"/>
      <c r="M83" s="197"/>
      <c r="N83" s="1226">
        <v>36708</v>
      </c>
      <c r="O83" s="232">
        <v>100.321</v>
      </c>
      <c r="P83" s="233">
        <f t="shared" si="18"/>
        <v>4.3399999999991223E-2</v>
      </c>
      <c r="Q83" s="237">
        <f t="shared" si="30"/>
        <v>1.08</v>
      </c>
      <c r="R83" s="234">
        <f t="shared" si="28"/>
        <v>100.26389999999999</v>
      </c>
      <c r="S83" s="235">
        <f t="shared" si="23"/>
        <v>7.5166666666660831E-2</v>
      </c>
      <c r="T83" s="218">
        <f t="shared" si="27"/>
        <v>100.0852685714286</v>
      </c>
      <c r="U83" s="230">
        <f t="shared" si="25"/>
        <v>8.6190000000030409E-2</v>
      </c>
      <c r="V83" s="226" t="str">
        <f t="shared" si="19"/>
        <v>---</v>
      </c>
      <c r="W83" s="1230">
        <v>0</v>
      </c>
      <c r="X83" s="227"/>
      <c r="Y83" s="228"/>
    </row>
    <row r="84" spans="1:25">
      <c r="A84" s="1240">
        <v>36739</v>
      </c>
      <c r="B84" s="1388">
        <v>100.40776191434756</v>
      </c>
      <c r="C84" s="275">
        <f t="shared" si="20"/>
        <v>-1.4511771899847759E-2</v>
      </c>
      <c r="D84" s="1383">
        <f t="shared" si="29"/>
        <v>1.1000000000000001</v>
      </c>
      <c r="E84" s="251">
        <f t="shared" si="24"/>
        <v>100.40397594358741</v>
      </c>
      <c r="F84" s="252">
        <f t="shared" si="21"/>
        <v>3.2387098985822149E-2</v>
      </c>
      <c r="G84" s="251">
        <f t="shared" si="26"/>
        <v>100.23689250379513</v>
      </c>
      <c r="H84" s="252">
        <f t="shared" si="22"/>
        <v>9.4437759215423966E-2</v>
      </c>
      <c r="I84" s="729" t="s">
        <v>340</v>
      </c>
      <c r="J84" s="1384" t="str">
        <f t="shared" si="17"/>
        <v>---</v>
      </c>
      <c r="K84" s="1373">
        <v>0</v>
      </c>
      <c r="L84" s="227"/>
      <c r="M84" s="197"/>
      <c r="N84" s="1226">
        <v>36739</v>
      </c>
      <c r="O84" s="232">
        <v>100.2876</v>
      </c>
      <c r="P84" s="233">
        <f t="shared" si="18"/>
        <v>-3.3400000000000318E-2</v>
      </c>
      <c r="Q84" s="237">
        <f t="shared" si="30"/>
        <v>0.95</v>
      </c>
      <c r="R84" s="234">
        <f t="shared" si="28"/>
        <v>100.29540000000001</v>
      </c>
      <c r="S84" s="235">
        <f t="shared" si="23"/>
        <v>3.150000000002251E-2</v>
      </c>
      <c r="T84" s="236">
        <f t="shared" si="27"/>
        <v>100.15355714285715</v>
      </c>
      <c r="U84" s="237">
        <f t="shared" si="25"/>
        <v>6.8288571428553269E-2</v>
      </c>
      <c r="V84" s="226" t="str">
        <f t="shared" si="19"/>
        <v>---</v>
      </c>
      <c r="W84" s="1230">
        <v>0</v>
      </c>
      <c r="X84" s="227"/>
      <c r="Y84" s="228"/>
    </row>
    <row r="85" spans="1:25">
      <c r="A85" s="1226">
        <v>36770</v>
      </c>
      <c r="B85" s="1370">
        <v>100.35866947330504</v>
      </c>
      <c r="C85" s="229">
        <f t="shared" si="20"/>
        <v>-4.9092441042517976E-2</v>
      </c>
      <c r="D85" s="1380">
        <f t="shared" si="29"/>
        <v>1</v>
      </c>
      <c r="E85" s="247">
        <f t="shared" si="24"/>
        <v>100.39623502463333</v>
      </c>
      <c r="F85" s="248">
        <f t="shared" si="21"/>
        <v>-7.7409189540844636E-3</v>
      </c>
      <c r="G85" s="247">
        <f t="shared" si="26"/>
        <v>100.30282114450908</v>
      </c>
      <c r="H85" s="248">
        <f t="shared" si="22"/>
        <v>6.5928640713948994E-2</v>
      </c>
      <c r="I85" s="720" t="s">
        <v>340</v>
      </c>
      <c r="J85" s="1375" t="str">
        <f t="shared" si="17"/>
        <v>---</v>
      </c>
      <c r="K85" s="1373">
        <v>0</v>
      </c>
      <c r="L85" s="227"/>
      <c r="M85" s="197"/>
      <c r="N85" s="1226">
        <v>36770</v>
      </c>
      <c r="O85" s="232">
        <v>100.18219999999999</v>
      </c>
      <c r="P85" s="233">
        <f t="shared" si="18"/>
        <v>-0.10540000000000305</v>
      </c>
      <c r="Q85" s="237">
        <f t="shared" si="30"/>
        <v>0.75</v>
      </c>
      <c r="R85" s="234">
        <f t="shared" si="28"/>
        <v>100.2636</v>
      </c>
      <c r="S85" s="235">
        <f t="shared" si="23"/>
        <v>-3.1800000000018258E-2</v>
      </c>
      <c r="T85" s="218">
        <f t="shared" si="27"/>
        <v>100.19351428571429</v>
      </c>
      <c r="U85" s="230">
        <f t="shared" si="25"/>
        <v>3.9957142857133476E-2</v>
      </c>
      <c r="V85" s="226" t="str">
        <f t="shared" si="19"/>
        <v>---</v>
      </c>
      <c r="W85" s="1230">
        <v>0</v>
      </c>
      <c r="X85" s="227"/>
      <c r="Y85" s="228"/>
    </row>
    <row r="86" spans="1:25">
      <c r="A86" s="1226">
        <v>36800</v>
      </c>
      <c r="B86" s="1370">
        <v>100.29800926358173</v>
      </c>
      <c r="C86" s="229">
        <f t="shared" si="20"/>
        <v>-6.0660209723309322E-2</v>
      </c>
      <c r="D86" s="1380">
        <f t="shared" si="29"/>
        <v>0.9</v>
      </c>
      <c r="E86" s="247">
        <f t="shared" si="24"/>
        <v>100.35481355041145</v>
      </c>
      <c r="F86" s="248">
        <f t="shared" si="21"/>
        <v>-4.1421474221877475E-2</v>
      </c>
      <c r="G86" s="247">
        <f t="shared" si="26"/>
        <v>100.33918047822773</v>
      </c>
      <c r="H86" s="248">
        <f t="shared" si="22"/>
        <v>3.6359333718650078E-2</v>
      </c>
      <c r="I86" s="720" t="s">
        <v>793</v>
      </c>
      <c r="J86" s="1375" t="str">
        <f t="shared" si="17"/>
        <v>---</v>
      </c>
      <c r="K86" s="1373">
        <v>0</v>
      </c>
      <c r="L86" s="227"/>
      <c r="M86" s="197"/>
      <c r="N86" s="1226">
        <v>36800</v>
      </c>
      <c r="O86" s="232">
        <v>99.991950000000003</v>
      </c>
      <c r="P86" s="233">
        <f t="shared" si="18"/>
        <v>-0.19024999999999181</v>
      </c>
      <c r="Q86" s="237">
        <f t="shared" si="30"/>
        <v>0.46</v>
      </c>
      <c r="R86" s="234">
        <f t="shared" si="28"/>
        <v>100.15391666666666</v>
      </c>
      <c r="S86" s="235">
        <f t="shared" si="23"/>
        <v>-0.10968333333333646</v>
      </c>
      <c r="T86" s="218">
        <f t="shared" si="27"/>
        <v>100.19270714285713</v>
      </c>
      <c r="U86" s="230">
        <f t="shared" si="25"/>
        <v>-8.0714285715544065E-4</v>
      </c>
      <c r="V86" s="226" t="str">
        <f t="shared" si="19"/>
        <v>---</v>
      </c>
      <c r="W86" s="1230">
        <v>0</v>
      </c>
      <c r="X86" s="227"/>
      <c r="Y86" s="228"/>
    </row>
    <row r="87" spans="1:25">
      <c r="A87" s="1226">
        <v>36831</v>
      </c>
      <c r="B87" s="1370">
        <v>100.22021147499864</v>
      </c>
      <c r="C87" s="229">
        <f t="shared" si="20"/>
        <v>-7.7797788583097827E-2</v>
      </c>
      <c r="D87" s="1380">
        <f t="shared" si="29"/>
        <v>0.7</v>
      </c>
      <c r="E87" s="247">
        <f t="shared" si="24"/>
        <v>100.29229673729513</v>
      </c>
      <c r="F87" s="248">
        <f t="shared" si="21"/>
        <v>-6.2516813116317849E-2</v>
      </c>
      <c r="G87" s="247">
        <f t="shared" si="26"/>
        <v>100.34277409429112</v>
      </c>
      <c r="H87" s="248">
        <f t="shared" si="22"/>
        <v>3.5936160633838199E-3</v>
      </c>
      <c r="I87" s="720" t="s">
        <v>793</v>
      </c>
      <c r="J87" s="1375" t="str">
        <f t="shared" si="17"/>
        <v>---</v>
      </c>
      <c r="K87" s="1373">
        <v>0</v>
      </c>
      <c r="L87" s="227"/>
      <c r="M87" s="197"/>
      <c r="N87" s="1226">
        <v>36831</v>
      </c>
      <c r="O87" s="232">
        <v>99.699590000000001</v>
      </c>
      <c r="P87" s="233">
        <f t="shared" si="18"/>
        <v>-0.29236000000000217</v>
      </c>
      <c r="Q87" s="237">
        <f t="shared" si="30"/>
        <v>7.0000000000000007E-2</v>
      </c>
      <c r="R87" s="234">
        <f t="shared" si="28"/>
        <v>99.957913333333337</v>
      </c>
      <c r="S87" s="235">
        <f t="shared" si="23"/>
        <v>-0.19600333333332287</v>
      </c>
      <c r="T87" s="218">
        <f t="shared" si="27"/>
        <v>100.13614857142855</v>
      </c>
      <c r="U87" s="230">
        <f t="shared" si="25"/>
        <v>-5.6558571428581672E-2</v>
      </c>
      <c r="V87" s="226" t="str">
        <f t="shared" si="19"/>
        <v>---</v>
      </c>
      <c r="W87" s="1230">
        <v>0</v>
      </c>
      <c r="X87" s="227"/>
      <c r="Y87" s="228"/>
    </row>
    <row r="88" spans="1:25">
      <c r="A88" s="1226">
        <v>36861</v>
      </c>
      <c r="B88" s="1376">
        <v>100.12945267007913</v>
      </c>
      <c r="C88" s="229">
        <f t="shared" si="20"/>
        <v>-9.0758804919502722E-2</v>
      </c>
      <c r="D88" s="1380">
        <f t="shared" si="29"/>
        <v>0.5</v>
      </c>
      <c r="E88" s="247">
        <f t="shared" si="24"/>
        <v>100.21589113621984</v>
      </c>
      <c r="F88" s="248">
        <f t="shared" si="21"/>
        <v>-7.6405601075293816E-2</v>
      </c>
      <c r="G88" s="247">
        <f t="shared" si="26"/>
        <v>100.31689581610382</v>
      </c>
      <c r="H88" s="248">
        <f t="shared" si="22"/>
        <v>-2.5878278187292381E-2</v>
      </c>
      <c r="I88" s="720" t="s">
        <v>341</v>
      </c>
      <c r="J88" s="1375" t="str">
        <f t="shared" si="17"/>
        <v>---</v>
      </c>
      <c r="K88" s="1373">
        <v>0</v>
      </c>
      <c r="L88" s="227"/>
      <c r="M88" s="197"/>
      <c r="N88" s="1226">
        <v>36861</v>
      </c>
      <c r="O88" s="266">
        <v>99.381780000000006</v>
      </c>
      <c r="P88" s="267">
        <f t="shared" si="18"/>
        <v>-0.31780999999999437</v>
      </c>
      <c r="Q88" s="261">
        <f t="shared" si="30"/>
        <v>-0.34</v>
      </c>
      <c r="R88" s="268">
        <f t="shared" si="28"/>
        <v>99.69110666666667</v>
      </c>
      <c r="S88" s="269">
        <f t="shared" si="23"/>
        <v>-0.26680666666666752</v>
      </c>
      <c r="T88" s="218">
        <f t="shared" si="27"/>
        <v>100.02024571428571</v>
      </c>
      <c r="U88" s="230">
        <f t="shared" si="25"/>
        <v>-0.11590285714284221</v>
      </c>
      <c r="V88" s="226" t="str">
        <f t="shared" si="19"/>
        <v>---</v>
      </c>
      <c r="W88" s="1230">
        <v>0</v>
      </c>
      <c r="X88" s="227"/>
      <c r="Y88" s="228"/>
    </row>
    <row r="89" spans="1:25">
      <c r="A89" s="1270">
        <v>36892</v>
      </c>
      <c r="B89" s="1370">
        <v>99.986031316347649</v>
      </c>
      <c r="C89" s="723">
        <f t="shared" si="20"/>
        <v>-0.14342135373148324</v>
      </c>
      <c r="D89" s="1379">
        <f t="shared" si="29"/>
        <v>0.2</v>
      </c>
      <c r="E89" s="724">
        <f t="shared" si="24"/>
        <v>100.1118984871418</v>
      </c>
      <c r="F89" s="725">
        <f t="shared" si="21"/>
        <v>-0.1039926490780374</v>
      </c>
      <c r="G89" s="724">
        <f t="shared" si="26"/>
        <v>100.26034425698673</v>
      </c>
      <c r="H89" s="725">
        <f t="shared" si="22"/>
        <v>-5.6551559117096417E-2</v>
      </c>
      <c r="I89" s="726" t="s">
        <v>341</v>
      </c>
      <c r="J89" s="1375" t="str">
        <f t="shared" si="17"/>
        <v>---</v>
      </c>
      <c r="K89" s="1373">
        <v>0</v>
      </c>
      <c r="L89" s="227"/>
      <c r="M89" s="197"/>
      <c r="N89" s="1270">
        <v>36892</v>
      </c>
      <c r="O89" s="232">
        <v>99.133539999999996</v>
      </c>
      <c r="P89" s="233">
        <f t="shared" si="18"/>
        <v>-0.24824000000000979</v>
      </c>
      <c r="Q89" s="237">
        <f t="shared" si="30"/>
        <v>-0.68</v>
      </c>
      <c r="R89" s="234">
        <f t="shared" si="28"/>
        <v>99.404969999999992</v>
      </c>
      <c r="S89" s="235">
        <f t="shared" si="23"/>
        <v>-0.28613666666667825</v>
      </c>
      <c r="T89" s="225">
        <f t="shared" si="27"/>
        <v>99.856808571428573</v>
      </c>
      <c r="U89" s="286">
        <f t="shared" si="25"/>
        <v>-0.16343714285713418</v>
      </c>
      <c r="V89" s="226" t="str">
        <f t="shared" si="19"/>
        <v>---</v>
      </c>
      <c r="W89" s="1230">
        <v>0</v>
      </c>
      <c r="X89" s="227"/>
      <c r="Y89" s="228"/>
    </row>
    <row r="90" spans="1:25">
      <c r="A90" s="1226">
        <v>36923</v>
      </c>
      <c r="B90" s="1370">
        <v>99.802729957503203</v>
      </c>
      <c r="C90" s="229">
        <f t="shared" si="20"/>
        <v>-0.18330135884444587</v>
      </c>
      <c r="D90" s="1380">
        <f t="shared" si="29"/>
        <v>-0.1</v>
      </c>
      <c r="E90" s="247">
        <f t="shared" si="24"/>
        <v>99.972737981310004</v>
      </c>
      <c r="F90" s="248">
        <f t="shared" si="21"/>
        <v>-0.1391605058317964</v>
      </c>
      <c r="G90" s="247">
        <f t="shared" si="26"/>
        <v>100.17183801002328</v>
      </c>
      <c r="H90" s="248">
        <f t="shared" si="22"/>
        <v>-8.8506246963447666E-2</v>
      </c>
      <c r="I90" s="720" t="s">
        <v>341</v>
      </c>
      <c r="J90" s="1375" t="str">
        <f t="shared" si="17"/>
        <v>---</v>
      </c>
      <c r="K90" s="1373">
        <v>0</v>
      </c>
      <c r="L90" s="227"/>
      <c r="M90" s="197"/>
      <c r="N90" s="1226">
        <v>36923</v>
      </c>
      <c r="O90" s="232">
        <v>99.018219999999999</v>
      </c>
      <c r="P90" s="233">
        <f t="shared" si="18"/>
        <v>-0.11531999999999698</v>
      </c>
      <c r="Q90" s="237">
        <f t="shared" si="30"/>
        <v>-0.89</v>
      </c>
      <c r="R90" s="234">
        <f t="shared" si="28"/>
        <v>99.177846666666667</v>
      </c>
      <c r="S90" s="235">
        <f t="shared" si="23"/>
        <v>-0.22712333333332424</v>
      </c>
      <c r="T90" s="218">
        <f t="shared" si="27"/>
        <v>99.670697142857151</v>
      </c>
      <c r="U90" s="230">
        <f t="shared" si="25"/>
        <v>-0.18611142857142227</v>
      </c>
      <c r="V90" s="226" t="str">
        <f t="shared" si="19"/>
        <v>---</v>
      </c>
      <c r="W90" s="1230">
        <v>0</v>
      </c>
      <c r="X90" s="227"/>
      <c r="Y90" s="228"/>
    </row>
    <row r="91" spans="1:25">
      <c r="A91" s="1226">
        <v>36951</v>
      </c>
      <c r="B91" s="1370">
        <v>99.601619311679258</v>
      </c>
      <c r="C91" s="229">
        <f t="shared" si="20"/>
        <v>-0.20111064582394533</v>
      </c>
      <c r="D91" s="1380">
        <f t="shared" si="29"/>
        <v>-0.4</v>
      </c>
      <c r="E91" s="247">
        <f t="shared" si="24"/>
        <v>99.796793528510037</v>
      </c>
      <c r="F91" s="248">
        <f t="shared" si="21"/>
        <v>-0.17594445279996762</v>
      </c>
      <c r="G91" s="247">
        <f t="shared" si="26"/>
        <v>100.05667478107067</v>
      </c>
      <c r="H91" s="248">
        <f t="shared" si="22"/>
        <v>-0.11516322895261055</v>
      </c>
      <c r="I91" s="720" t="s">
        <v>341</v>
      </c>
      <c r="J91" s="1375" t="str">
        <f t="shared" si="17"/>
        <v>---</v>
      </c>
      <c r="K91" s="1373">
        <v>0</v>
      </c>
      <c r="L91" s="227"/>
      <c r="M91" s="197"/>
      <c r="N91" s="1226">
        <v>36951</v>
      </c>
      <c r="O91" s="232">
        <v>98.947829999999996</v>
      </c>
      <c r="P91" s="233">
        <f t="shared" si="18"/>
        <v>-7.0390000000003283E-2</v>
      </c>
      <c r="Q91" s="237">
        <f t="shared" si="30"/>
        <v>-1.05</v>
      </c>
      <c r="R91" s="234">
        <f t="shared" si="28"/>
        <v>99.033196666666655</v>
      </c>
      <c r="S91" s="235">
        <f t="shared" si="23"/>
        <v>-0.14465000000001282</v>
      </c>
      <c r="T91" s="218">
        <f t="shared" si="27"/>
        <v>99.479301428571418</v>
      </c>
      <c r="U91" s="230">
        <f t="shared" si="25"/>
        <v>-0.19139571428573277</v>
      </c>
      <c r="V91" s="226" t="str">
        <f t="shared" si="19"/>
        <v>---</v>
      </c>
      <c r="W91" s="1230">
        <v>0</v>
      </c>
      <c r="X91" s="227"/>
      <c r="Y91" s="228"/>
    </row>
    <row r="92" spans="1:25">
      <c r="A92" s="1226">
        <v>36982</v>
      </c>
      <c r="B92" s="1370">
        <v>99.428815581686536</v>
      </c>
      <c r="C92" s="229">
        <f t="shared" si="20"/>
        <v>-0.17280372999272231</v>
      </c>
      <c r="D92" s="1380">
        <f t="shared" si="29"/>
        <v>-0.8</v>
      </c>
      <c r="E92" s="247">
        <f t="shared" si="24"/>
        <v>99.61105495028967</v>
      </c>
      <c r="F92" s="248">
        <f t="shared" si="21"/>
        <v>-0.18573857822036643</v>
      </c>
      <c r="G92" s="247">
        <f t="shared" si="26"/>
        <v>99.923838510839445</v>
      </c>
      <c r="H92" s="248">
        <f t="shared" si="22"/>
        <v>-0.13283627023122335</v>
      </c>
      <c r="I92" s="720" t="s">
        <v>341</v>
      </c>
      <c r="J92" s="1375" t="str">
        <f t="shared" si="17"/>
        <v>---</v>
      </c>
      <c r="K92" s="1373">
        <v>0</v>
      </c>
      <c r="L92" s="227"/>
      <c r="M92" s="197"/>
      <c r="N92" s="1226">
        <v>36982</v>
      </c>
      <c r="O92" s="232">
        <v>98.798389999999998</v>
      </c>
      <c r="P92" s="233">
        <f t="shared" si="18"/>
        <v>-0.14943999999999846</v>
      </c>
      <c r="Q92" s="237">
        <f t="shared" si="30"/>
        <v>-1.3</v>
      </c>
      <c r="R92" s="234">
        <f t="shared" si="28"/>
        <v>98.921479999999988</v>
      </c>
      <c r="S92" s="235">
        <f t="shared" si="23"/>
        <v>-0.11171666666666624</v>
      </c>
      <c r="T92" s="218">
        <f t="shared" si="27"/>
        <v>99.281614285714298</v>
      </c>
      <c r="U92" s="230">
        <f t="shared" si="25"/>
        <v>-0.19768714285712008</v>
      </c>
      <c r="V92" s="226" t="str">
        <f t="shared" si="19"/>
        <v>---</v>
      </c>
      <c r="W92" s="1230">
        <v>0</v>
      </c>
      <c r="X92" s="227"/>
      <c r="Y92" s="228"/>
    </row>
    <row r="93" spans="1:25">
      <c r="A93" s="1226">
        <v>37012</v>
      </c>
      <c r="B93" s="1370">
        <v>99.273370335973965</v>
      </c>
      <c r="C93" s="229">
        <f t="shared" si="20"/>
        <v>-0.15544524571257057</v>
      </c>
      <c r="D93" s="1380">
        <f t="shared" si="29"/>
        <v>-1</v>
      </c>
      <c r="E93" s="247">
        <f t="shared" si="24"/>
        <v>99.434601743113262</v>
      </c>
      <c r="F93" s="248">
        <f t="shared" si="21"/>
        <v>-0.176453207176408</v>
      </c>
      <c r="G93" s="247">
        <f t="shared" si="26"/>
        <v>99.777461521181181</v>
      </c>
      <c r="H93" s="248">
        <f t="shared" si="22"/>
        <v>-0.14637698965826473</v>
      </c>
      <c r="I93" s="720" t="s">
        <v>341</v>
      </c>
      <c r="J93" s="1375" t="str">
        <f t="shared" si="17"/>
        <v>---</v>
      </c>
      <c r="K93" s="1373">
        <v>0</v>
      </c>
      <c r="L93" s="227"/>
      <c r="M93" s="197"/>
      <c r="N93" s="1226">
        <v>37012</v>
      </c>
      <c r="O93" s="232">
        <v>98.480270000000004</v>
      </c>
      <c r="P93" s="233">
        <f t="shared" si="18"/>
        <v>-0.3181199999999933</v>
      </c>
      <c r="Q93" s="237">
        <f t="shared" si="30"/>
        <v>-1.71</v>
      </c>
      <c r="R93" s="234">
        <f t="shared" si="28"/>
        <v>98.742163333333338</v>
      </c>
      <c r="S93" s="235">
        <f t="shared" si="23"/>
        <v>-0.1793166666666508</v>
      </c>
      <c r="T93" s="218">
        <f t="shared" si="27"/>
        <v>99.065659999999994</v>
      </c>
      <c r="U93" s="230">
        <f t="shared" si="25"/>
        <v>-0.21595428571430375</v>
      </c>
      <c r="V93" s="226" t="str">
        <f t="shared" si="19"/>
        <v>---</v>
      </c>
      <c r="W93" s="1230">
        <v>0</v>
      </c>
      <c r="X93" s="227"/>
      <c r="Y93" s="228"/>
    </row>
    <row r="94" spans="1:25">
      <c r="A94" s="1226">
        <v>37043</v>
      </c>
      <c r="B94" s="1370">
        <v>99.10283198547495</v>
      </c>
      <c r="C94" s="229">
        <f t="shared" si="20"/>
        <v>-0.17053835049901522</v>
      </c>
      <c r="D94" s="1380">
        <f t="shared" si="29"/>
        <v>-1.3</v>
      </c>
      <c r="E94" s="247">
        <f t="shared" si="24"/>
        <v>99.268339301045145</v>
      </c>
      <c r="F94" s="248">
        <f t="shared" si="21"/>
        <v>-0.16626244206811691</v>
      </c>
      <c r="G94" s="247">
        <f t="shared" si="26"/>
        <v>99.617835879820674</v>
      </c>
      <c r="H94" s="248">
        <f t="shared" si="22"/>
        <v>-0.15962564136050617</v>
      </c>
      <c r="I94" s="720" t="s">
        <v>341</v>
      </c>
      <c r="J94" s="1375" t="str">
        <f t="shared" si="17"/>
        <v>---</v>
      </c>
      <c r="K94" s="1373">
        <v>0</v>
      </c>
      <c r="L94" s="227"/>
      <c r="M94" s="197"/>
      <c r="N94" s="1226">
        <v>37043</v>
      </c>
      <c r="O94" s="232">
        <v>98.087720000000004</v>
      </c>
      <c r="P94" s="233">
        <f t="shared" si="18"/>
        <v>-0.39254999999999995</v>
      </c>
      <c r="Q94" s="237">
        <f t="shared" si="30"/>
        <v>-2.1800000000000002</v>
      </c>
      <c r="R94" s="234">
        <f t="shared" si="28"/>
        <v>98.455460000000002</v>
      </c>
      <c r="S94" s="235">
        <f t="shared" si="23"/>
        <v>-0.28670333333333531</v>
      </c>
      <c r="T94" s="218">
        <f t="shared" si="27"/>
        <v>98.835392857142864</v>
      </c>
      <c r="U94" s="230">
        <f t="shared" si="25"/>
        <v>-0.23026714285713012</v>
      </c>
      <c r="V94" s="226" t="str">
        <f t="shared" si="19"/>
        <v>---</v>
      </c>
      <c r="W94" s="1230">
        <v>0</v>
      </c>
      <c r="X94" s="227"/>
      <c r="Y94" s="228"/>
    </row>
    <row r="95" spans="1:25">
      <c r="A95" s="1226">
        <v>37073</v>
      </c>
      <c r="B95" s="1370">
        <v>98.885986011104151</v>
      </c>
      <c r="C95" s="229">
        <f t="shared" si="20"/>
        <v>-0.21684597437079844</v>
      </c>
      <c r="D95" s="1380">
        <f t="shared" si="29"/>
        <v>-1.5</v>
      </c>
      <c r="E95" s="247">
        <f t="shared" si="24"/>
        <v>99.087396110851031</v>
      </c>
      <c r="F95" s="248">
        <f t="shared" si="21"/>
        <v>-0.18094319019411387</v>
      </c>
      <c r="G95" s="247">
        <f t="shared" si="26"/>
        <v>99.440197785681377</v>
      </c>
      <c r="H95" s="248">
        <f t="shared" si="22"/>
        <v>-0.17763809413929721</v>
      </c>
      <c r="I95" s="720" t="s">
        <v>341</v>
      </c>
      <c r="J95" s="1375" t="str">
        <f t="shared" si="17"/>
        <v>---</v>
      </c>
      <c r="K95" s="1373">
        <v>0</v>
      </c>
      <c r="L95" s="227"/>
      <c r="M95" s="197"/>
      <c r="N95" s="1226">
        <v>37073</v>
      </c>
      <c r="O95" s="232">
        <v>97.757040000000003</v>
      </c>
      <c r="P95" s="233">
        <f t="shared" si="18"/>
        <v>-0.33068000000000097</v>
      </c>
      <c r="Q95" s="237">
        <f t="shared" si="30"/>
        <v>-2.56</v>
      </c>
      <c r="R95" s="234">
        <f t="shared" si="28"/>
        <v>98.108343333333337</v>
      </c>
      <c r="S95" s="235">
        <f t="shared" si="23"/>
        <v>-0.34711666666666474</v>
      </c>
      <c r="T95" s="218">
        <f t="shared" si="27"/>
        <v>98.603287142857127</v>
      </c>
      <c r="U95" s="230">
        <f t="shared" si="25"/>
        <v>-0.23210571428573701</v>
      </c>
      <c r="V95" s="226" t="str">
        <f t="shared" si="19"/>
        <v>---</v>
      </c>
      <c r="W95" s="1230">
        <v>0</v>
      </c>
      <c r="X95" s="227"/>
      <c r="Y95" s="228"/>
    </row>
    <row r="96" spans="1:25">
      <c r="A96" s="1226">
        <v>37104</v>
      </c>
      <c r="B96" s="1370">
        <v>98.627456994494224</v>
      </c>
      <c r="C96" s="229">
        <f t="shared" si="20"/>
        <v>-0.258529016609927</v>
      </c>
      <c r="D96" s="1380">
        <f t="shared" si="29"/>
        <v>-1.8</v>
      </c>
      <c r="E96" s="247">
        <f t="shared" si="24"/>
        <v>98.872091663691094</v>
      </c>
      <c r="F96" s="248">
        <f t="shared" si="21"/>
        <v>-0.21530444715993724</v>
      </c>
      <c r="G96" s="247">
        <f t="shared" si="26"/>
        <v>99.246115739702319</v>
      </c>
      <c r="H96" s="248">
        <f t="shared" si="22"/>
        <v>-0.19408204597905865</v>
      </c>
      <c r="I96" s="720" t="s">
        <v>341</v>
      </c>
      <c r="J96" s="1375" t="str">
        <f t="shared" si="17"/>
        <v>---</v>
      </c>
      <c r="K96" s="1373">
        <v>0</v>
      </c>
      <c r="L96" s="227"/>
      <c r="M96" s="197"/>
      <c r="N96" s="1226">
        <v>37104</v>
      </c>
      <c r="O96" s="232">
        <v>97.599329999999995</v>
      </c>
      <c r="P96" s="233">
        <f t="shared" si="18"/>
        <v>-0.15771000000000868</v>
      </c>
      <c r="Q96" s="237">
        <f t="shared" si="30"/>
        <v>-2.68</v>
      </c>
      <c r="R96" s="234">
        <f t="shared" si="28"/>
        <v>97.814696666666677</v>
      </c>
      <c r="S96" s="235">
        <f t="shared" si="23"/>
        <v>-0.29364666666666039</v>
      </c>
      <c r="T96" s="218">
        <f t="shared" si="27"/>
        <v>98.38411428571429</v>
      </c>
      <c r="U96" s="230">
        <f t="shared" si="25"/>
        <v>-0.21917285714283707</v>
      </c>
      <c r="V96" s="226" t="str">
        <f t="shared" si="19"/>
        <v>---</v>
      </c>
      <c r="W96" s="1230">
        <v>0</v>
      </c>
      <c r="X96" s="227"/>
      <c r="Y96" s="228"/>
    </row>
    <row r="97" spans="1:25">
      <c r="A97" s="1226">
        <v>37135</v>
      </c>
      <c r="B97" s="1370">
        <v>98.419084950293509</v>
      </c>
      <c r="C97" s="229">
        <f t="shared" si="20"/>
        <v>-0.20837204420071487</v>
      </c>
      <c r="D97" s="1380">
        <f t="shared" si="29"/>
        <v>-1.9</v>
      </c>
      <c r="E97" s="247">
        <f t="shared" si="24"/>
        <v>98.644175985297295</v>
      </c>
      <c r="F97" s="248">
        <f t="shared" si="21"/>
        <v>-0.22791567839379923</v>
      </c>
      <c r="G97" s="247">
        <f t="shared" si="26"/>
        <v>99.048452167243795</v>
      </c>
      <c r="H97" s="248">
        <f t="shared" si="22"/>
        <v>-0.19766357245852362</v>
      </c>
      <c r="I97" s="720" t="s">
        <v>341</v>
      </c>
      <c r="J97" s="1375" t="str">
        <f t="shared" si="17"/>
        <v>---</v>
      </c>
      <c r="K97" s="1373">
        <v>0</v>
      </c>
      <c r="L97" s="227"/>
      <c r="M97" s="197"/>
      <c r="N97" s="1226">
        <v>37135</v>
      </c>
      <c r="O97" s="232">
        <v>97.571290000000005</v>
      </c>
      <c r="P97" s="233">
        <f t="shared" si="18"/>
        <v>-2.8039999999990073E-2</v>
      </c>
      <c r="Q97" s="237">
        <f t="shared" si="30"/>
        <v>-2.61</v>
      </c>
      <c r="R97" s="234">
        <f t="shared" si="28"/>
        <v>97.642553333333339</v>
      </c>
      <c r="S97" s="235">
        <f t="shared" si="23"/>
        <v>-0.17214333333333798</v>
      </c>
      <c r="T97" s="218">
        <f t="shared" si="27"/>
        <v>98.177409999999995</v>
      </c>
      <c r="U97" s="230">
        <f t="shared" si="25"/>
        <v>-0.20670428571429511</v>
      </c>
      <c r="V97" s="226" t="str">
        <f t="shared" si="19"/>
        <v>---</v>
      </c>
      <c r="W97" s="1230">
        <v>0</v>
      </c>
      <c r="X97" s="227"/>
      <c r="Y97" s="228"/>
    </row>
    <row r="98" spans="1:25">
      <c r="A98" s="1226">
        <v>37165</v>
      </c>
      <c r="B98" s="1370">
        <v>98.272258237015095</v>
      </c>
      <c r="C98" s="229">
        <f t="shared" si="20"/>
        <v>-0.1468267132784149</v>
      </c>
      <c r="D98" s="1380">
        <f t="shared" si="29"/>
        <v>-2</v>
      </c>
      <c r="E98" s="247">
        <f t="shared" si="24"/>
        <v>98.439600060600938</v>
      </c>
      <c r="F98" s="248">
        <f t="shared" si="21"/>
        <v>-0.20457592469635699</v>
      </c>
      <c r="G98" s="247">
        <f t="shared" si="26"/>
        <v>98.858543442291761</v>
      </c>
      <c r="H98" s="248">
        <f t="shared" si="22"/>
        <v>-0.18990872495203348</v>
      </c>
      <c r="I98" s="720" t="s">
        <v>341</v>
      </c>
      <c r="J98" s="1375" t="str">
        <f t="shared" si="17"/>
        <v>---</v>
      </c>
      <c r="K98" s="1373">
        <v>0</v>
      </c>
      <c r="L98" s="227"/>
      <c r="M98" s="197"/>
      <c r="N98" s="1226">
        <v>37165</v>
      </c>
      <c r="O98" s="232">
        <v>97.632949999999994</v>
      </c>
      <c r="P98" s="233">
        <f t="shared" si="18"/>
        <v>6.1659999999989168E-2</v>
      </c>
      <c r="Q98" s="237">
        <f t="shared" si="30"/>
        <v>-2.36</v>
      </c>
      <c r="R98" s="234">
        <f t="shared" si="28"/>
        <v>97.601189999999988</v>
      </c>
      <c r="S98" s="235">
        <f t="shared" si="23"/>
        <v>-4.1363333333350738E-2</v>
      </c>
      <c r="T98" s="218">
        <f t="shared" si="27"/>
        <v>97.989569999999986</v>
      </c>
      <c r="U98" s="230">
        <f t="shared" si="25"/>
        <v>-0.18784000000000844</v>
      </c>
      <c r="V98" s="226" t="str">
        <f t="shared" si="19"/>
        <v>---</v>
      </c>
      <c r="W98" s="1230">
        <v>0</v>
      </c>
      <c r="X98" s="227"/>
      <c r="Y98" s="228"/>
    </row>
    <row r="99" spans="1:25">
      <c r="A99" s="1272">
        <v>37196</v>
      </c>
      <c r="B99" s="1385">
        <v>98.230023767748534</v>
      </c>
      <c r="C99" s="1273">
        <f t="shared" si="20"/>
        <v>-4.2234469266560382E-2</v>
      </c>
      <c r="D99" s="1386">
        <f t="shared" si="29"/>
        <v>-2</v>
      </c>
      <c r="E99" s="730">
        <f t="shared" si="24"/>
        <v>98.30712231835237</v>
      </c>
      <c r="F99" s="731">
        <f t="shared" si="21"/>
        <v>-0.13247774224856812</v>
      </c>
      <c r="G99" s="730">
        <f t="shared" si="26"/>
        <v>98.687287468872071</v>
      </c>
      <c r="H99" s="731">
        <f t="shared" si="22"/>
        <v>-0.17125597341969012</v>
      </c>
      <c r="I99" s="732" t="s">
        <v>341</v>
      </c>
      <c r="J99" s="1387" t="str">
        <f t="shared" si="17"/>
        <v>谷</v>
      </c>
      <c r="K99" s="1373">
        <v>-1</v>
      </c>
      <c r="L99" s="227"/>
      <c r="M99" s="197"/>
      <c r="N99" s="1240">
        <v>37196</v>
      </c>
      <c r="O99" s="277">
        <v>97.775700000000001</v>
      </c>
      <c r="P99" s="275">
        <f t="shared" si="18"/>
        <v>0.14275000000000659</v>
      </c>
      <c r="Q99" s="219">
        <f t="shared" si="30"/>
        <v>-1.93</v>
      </c>
      <c r="R99" s="251">
        <f t="shared" si="28"/>
        <v>97.659980000000004</v>
      </c>
      <c r="S99" s="252">
        <f t="shared" si="23"/>
        <v>5.8790000000016107E-2</v>
      </c>
      <c r="T99" s="253">
        <f t="shared" si="27"/>
        <v>97.843471428571434</v>
      </c>
      <c r="U99" s="219">
        <f t="shared" si="25"/>
        <v>-0.14609857142855276</v>
      </c>
      <c r="V99" s="245" t="str">
        <f t="shared" si="19"/>
        <v>谷</v>
      </c>
      <c r="W99" s="1235">
        <v>-1</v>
      </c>
      <c r="X99" s="227"/>
      <c r="Y99" s="228"/>
    </row>
    <row r="100" spans="1:25">
      <c r="A100" s="1231">
        <v>37226</v>
      </c>
      <c r="B100" s="1389">
        <v>98.254934740673036</v>
      </c>
      <c r="C100" s="238">
        <f t="shared" si="20"/>
        <v>2.4910972924502062E-2</v>
      </c>
      <c r="D100" s="1390">
        <f t="shared" si="29"/>
        <v>-1.9</v>
      </c>
      <c r="E100" s="733">
        <f t="shared" si="24"/>
        <v>98.252405581812226</v>
      </c>
      <c r="F100" s="244">
        <f t="shared" si="21"/>
        <v>-5.4716736540143529E-2</v>
      </c>
      <c r="G100" s="733">
        <f t="shared" si="26"/>
        <v>98.541796669543345</v>
      </c>
      <c r="H100" s="244">
        <f t="shared" si="22"/>
        <v>-0.14549079932872644</v>
      </c>
      <c r="I100" s="734" t="s">
        <v>341</v>
      </c>
      <c r="J100" s="1391" t="str">
        <f t="shared" si="17"/>
        <v>---</v>
      </c>
      <c r="K100" s="1373">
        <v>0</v>
      </c>
      <c r="L100" s="227"/>
      <c r="M100" s="197"/>
      <c r="N100" s="1236">
        <v>37226</v>
      </c>
      <c r="O100" s="232">
        <v>97.960660000000004</v>
      </c>
      <c r="P100" s="233">
        <f t="shared" si="18"/>
        <v>0.18496000000000379</v>
      </c>
      <c r="Q100" s="261">
        <f t="shared" si="30"/>
        <v>-1.43</v>
      </c>
      <c r="R100" s="234">
        <f t="shared" si="28"/>
        <v>97.78976999999999</v>
      </c>
      <c r="S100" s="235">
        <f t="shared" si="23"/>
        <v>0.12978999999998564</v>
      </c>
      <c r="T100" s="262">
        <f t="shared" si="27"/>
        <v>97.769241428571419</v>
      </c>
      <c r="U100" s="258">
        <f t="shared" si="25"/>
        <v>-7.4230000000014229E-2</v>
      </c>
      <c r="V100" s="226" t="str">
        <f t="shared" si="19"/>
        <v>---</v>
      </c>
      <c r="W100" s="1230">
        <v>0</v>
      </c>
      <c r="X100" s="227"/>
      <c r="Y100" s="228"/>
    </row>
    <row r="101" spans="1:25">
      <c r="A101" s="1226">
        <v>37257</v>
      </c>
      <c r="B101" s="1370">
        <v>98.319362658973731</v>
      </c>
      <c r="C101" s="229">
        <f t="shared" si="20"/>
        <v>6.4427918300694387E-2</v>
      </c>
      <c r="D101" s="1380">
        <f t="shared" si="29"/>
        <v>-1.7</v>
      </c>
      <c r="E101" s="247">
        <f t="shared" si="24"/>
        <v>98.268107055798438</v>
      </c>
      <c r="F101" s="248">
        <f t="shared" si="21"/>
        <v>1.5701473986212022E-2</v>
      </c>
      <c r="G101" s="247">
        <f t="shared" si="26"/>
        <v>98.429872480043187</v>
      </c>
      <c r="H101" s="248">
        <f t="shared" si="22"/>
        <v>-0.11192418950015792</v>
      </c>
      <c r="I101" s="720" t="s">
        <v>791</v>
      </c>
      <c r="J101" s="1372" t="str">
        <f t="shared" si="17"/>
        <v>---</v>
      </c>
      <c r="K101" s="1373">
        <v>0</v>
      </c>
      <c r="L101" s="227"/>
      <c r="M101" s="197"/>
      <c r="N101" s="1226">
        <v>37257</v>
      </c>
      <c r="O101" s="270">
        <v>98.159800000000004</v>
      </c>
      <c r="P101" s="271">
        <f t="shared" si="18"/>
        <v>0.19913999999999987</v>
      </c>
      <c r="Q101" s="237">
        <f t="shared" si="30"/>
        <v>-0.98</v>
      </c>
      <c r="R101" s="223">
        <f t="shared" si="28"/>
        <v>97.965386666666674</v>
      </c>
      <c r="S101" s="265">
        <f t="shared" si="23"/>
        <v>0.1756166666666843</v>
      </c>
      <c r="T101" s="218">
        <f t="shared" si="27"/>
        <v>97.779538571428574</v>
      </c>
      <c r="U101" s="230">
        <f t="shared" si="25"/>
        <v>1.0297142857154995E-2</v>
      </c>
      <c r="V101" s="226" t="str">
        <f t="shared" si="19"/>
        <v>---</v>
      </c>
      <c r="W101" s="1230">
        <v>0</v>
      </c>
      <c r="X101" s="227"/>
      <c r="Y101" s="228"/>
    </row>
    <row r="102" spans="1:25">
      <c r="A102" s="1226">
        <v>37288</v>
      </c>
      <c r="B102" s="1370">
        <v>98.413117514956923</v>
      </c>
      <c r="C102" s="229">
        <f t="shared" si="20"/>
        <v>9.3754855983192442E-2</v>
      </c>
      <c r="D102" s="1380">
        <f t="shared" si="29"/>
        <v>-1.4</v>
      </c>
      <c r="E102" s="247">
        <f t="shared" si="24"/>
        <v>98.329138304867897</v>
      </c>
      <c r="F102" s="248">
        <f t="shared" si="21"/>
        <v>6.1031249069458227E-2</v>
      </c>
      <c r="G102" s="247">
        <f t="shared" si="26"/>
        <v>98.36231983773645</v>
      </c>
      <c r="H102" s="248">
        <f t="shared" si="22"/>
        <v>-6.7552642306736743E-2</v>
      </c>
      <c r="I102" s="720" t="s">
        <v>791</v>
      </c>
      <c r="J102" s="1375" t="str">
        <f t="shared" si="17"/>
        <v>---</v>
      </c>
      <c r="K102" s="1373">
        <v>0</v>
      </c>
      <c r="L102" s="227"/>
      <c r="M102" s="197"/>
      <c r="N102" s="1226">
        <v>37288</v>
      </c>
      <c r="O102" s="232">
        <v>98.355000000000004</v>
      </c>
      <c r="P102" s="233">
        <f t="shared" si="18"/>
        <v>0.19519999999999982</v>
      </c>
      <c r="Q102" s="237">
        <f t="shared" si="30"/>
        <v>-0.67</v>
      </c>
      <c r="R102" s="234">
        <f t="shared" si="28"/>
        <v>98.158486666666661</v>
      </c>
      <c r="S102" s="235">
        <f t="shared" si="23"/>
        <v>0.19309999999998695</v>
      </c>
      <c r="T102" s="218">
        <f t="shared" si="27"/>
        <v>97.864961428571419</v>
      </c>
      <c r="U102" s="230">
        <f t="shared" si="25"/>
        <v>8.5422857142845032E-2</v>
      </c>
      <c r="V102" s="226" t="str">
        <f t="shared" si="19"/>
        <v>---</v>
      </c>
      <c r="W102" s="1230">
        <v>0</v>
      </c>
      <c r="X102" s="227"/>
      <c r="Y102" s="228"/>
    </row>
    <row r="103" spans="1:25">
      <c r="A103" s="1226">
        <v>37316</v>
      </c>
      <c r="B103" s="1370">
        <v>98.540403187934999</v>
      </c>
      <c r="C103" s="229">
        <f t="shared" si="20"/>
        <v>0.12728567297807558</v>
      </c>
      <c r="D103" s="1380">
        <f t="shared" si="29"/>
        <v>-1.1000000000000001</v>
      </c>
      <c r="E103" s="247">
        <f t="shared" si="24"/>
        <v>98.424294453955213</v>
      </c>
      <c r="F103" s="248">
        <f t="shared" si="21"/>
        <v>9.5156149087316066E-2</v>
      </c>
      <c r="G103" s="247">
        <f t="shared" si="26"/>
        <v>98.349883579656534</v>
      </c>
      <c r="H103" s="248">
        <f t="shared" si="22"/>
        <v>-1.2436258079915774E-2</v>
      </c>
      <c r="I103" s="720" t="s">
        <v>340</v>
      </c>
      <c r="J103" s="1375" t="str">
        <f t="shared" si="17"/>
        <v>---</v>
      </c>
      <c r="K103" s="1373">
        <v>0</v>
      </c>
      <c r="L103" s="227"/>
      <c r="M103" s="197"/>
      <c r="N103" s="1226">
        <v>37316</v>
      </c>
      <c r="O103" s="232">
        <v>98.522850000000005</v>
      </c>
      <c r="P103" s="233">
        <f t="shared" si="18"/>
        <v>0.16785000000000139</v>
      </c>
      <c r="Q103" s="237">
        <f t="shared" si="30"/>
        <v>-0.43</v>
      </c>
      <c r="R103" s="234">
        <f t="shared" si="28"/>
        <v>98.345883333333333</v>
      </c>
      <c r="S103" s="235">
        <f t="shared" si="23"/>
        <v>0.18739666666667176</v>
      </c>
      <c r="T103" s="218">
        <f t="shared" si="27"/>
        <v>97.996892857142868</v>
      </c>
      <c r="U103" s="230">
        <f t="shared" si="25"/>
        <v>0.13193142857144835</v>
      </c>
      <c r="V103" s="226" t="str">
        <f t="shared" si="19"/>
        <v>---</v>
      </c>
      <c r="W103" s="1230">
        <v>0</v>
      </c>
      <c r="X103" s="227"/>
      <c r="Y103" s="228"/>
    </row>
    <row r="104" spans="1:25">
      <c r="A104" s="1226">
        <v>37347</v>
      </c>
      <c r="B104" s="1370">
        <v>98.693936066703429</v>
      </c>
      <c r="C104" s="229">
        <f t="shared" si="20"/>
        <v>0.15353287876843069</v>
      </c>
      <c r="D104" s="1380">
        <f t="shared" si="29"/>
        <v>-0.7</v>
      </c>
      <c r="E104" s="247">
        <f t="shared" si="24"/>
        <v>98.549152256531784</v>
      </c>
      <c r="F104" s="248">
        <f t="shared" si="21"/>
        <v>0.12485780257657098</v>
      </c>
      <c r="G104" s="247">
        <f t="shared" si="26"/>
        <v>98.38914802485796</v>
      </c>
      <c r="H104" s="248">
        <f t="shared" si="22"/>
        <v>3.9264445201425247E-2</v>
      </c>
      <c r="I104" s="720" t="s">
        <v>340</v>
      </c>
      <c r="J104" s="1375" t="str">
        <f t="shared" si="17"/>
        <v>---</v>
      </c>
      <c r="K104" s="1373">
        <v>0</v>
      </c>
      <c r="L104" s="227"/>
      <c r="M104" s="197"/>
      <c r="N104" s="1226">
        <v>37347</v>
      </c>
      <c r="O104" s="232">
        <v>98.623289999999997</v>
      </c>
      <c r="P104" s="233">
        <f t="shared" si="18"/>
        <v>0.10043999999999187</v>
      </c>
      <c r="Q104" s="237">
        <f t="shared" si="30"/>
        <v>-0.18</v>
      </c>
      <c r="R104" s="234">
        <f t="shared" si="28"/>
        <v>98.500380000000007</v>
      </c>
      <c r="S104" s="235">
        <f t="shared" si="23"/>
        <v>0.15449666666667383</v>
      </c>
      <c r="T104" s="218">
        <f t="shared" si="27"/>
        <v>98.147178571428569</v>
      </c>
      <c r="U104" s="230">
        <f t="shared" si="25"/>
        <v>0.15028571428570103</v>
      </c>
      <c r="V104" s="226" t="str">
        <f t="shared" si="19"/>
        <v>---</v>
      </c>
      <c r="W104" s="1230">
        <v>0</v>
      </c>
      <c r="X104" s="227"/>
      <c r="Y104" s="228"/>
    </row>
    <row r="105" spans="1:25">
      <c r="A105" s="1226">
        <v>37377</v>
      </c>
      <c r="B105" s="1370">
        <v>98.847695219279487</v>
      </c>
      <c r="C105" s="229">
        <f t="shared" si="20"/>
        <v>0.15375915257605755</v>
      </c>
      <c r="D105" s="1380">
        <f t="shared" si="29"/>
        <v>-0.4</v>
      </c>
      <c r="E105" s="247">
        <f t="shared" si="24"/>
        <v>98.694011491305972</v>
      </c>
      <c r="F105" s="248">
        <f t="shared" si="21"/>
        <v>0.14485923477418794</v>
      </c>
      <c r="G105" s="247">
        <f t="shared" si="26"/>
        <v>98.471353308038587</v>
      </c>
      <c r="H105" s="248">
        <f t="shared" si="22"/>
        <v>8.2205283180627475E-2</v>
      </c>
      <c r="I105" s="720" t="s">
        <v>340</v>
      </c>
      <c r="J105" s="1375" t="str">
        <f t="shared" si="17"/>
        <v>---</v>
      </c>
      <c r="K105" s="1373">
        <v>0</v>
      </c>
      <c r="L105" s="227"/>
      <c r="M105" s="197"/>
      <c r="N105" s="1226">
        <v>37377</v>
      </c>
      <c r="O105" s="232">
        <v>98.615830000000003</v>
      </c>
      <c r="P105" s="233">
        <f t="shared" si="18"/>
        <v>-7.4599999999946931E-3</v>
      </c>
      <c r="Q105" s="237">
        <f t="shared" si="30"/>
        <v>0.14000000000000001</v>
      </c>
      <c r="R105" s="234">
        <f t="shared" si="28"/>
        <v>98.587323333333345</v>
      </c>
      <c r="S105" s="235">
        <f t="shared" si="23"/>
        <v>8.6943333333337591E-2</v>
      </c>
      <c r="T105" s="218">
        <f t="shared" si="27"/>
        <v>98.287590000000009</v>
      </c>
      <c r="U105" s="230">
        <f t="shared" si="25"/>
        <v>0.14041142857143996</v>
      </c>
      <c r="V105" s="226" t="str">
        <f t="shared" si="19"/>
        <v>---</v>
      </c>
      <c r="W105" s="1230">
        <v>0</v>
      </c>
      <c r="X105" s="227"/>
      <c r="Y105" s="228"/>
    </row>
    <row r="106" spans="1:25">
      <c r="A106" s="1226">
        <v>37408</v>
      </c>
      <c r="B106" s="1370">
        <v>99.001657905239583</v>
      </c>
      <c r="C106" s="229">
        <f t="shared" si="20"/>
        <v>0.15396268596009577</v>
      </c>
      <c r="D106" s="1380">
        <f t="shared" si="29"/>
        <v>-0.1</v>
      </c>
      <c r="E106" s="247">
        <f t="shared" si="24"/>
        <v>98.847763063740842</v>
      </c>
      <c r="F106" s="248">
        <f t="shared" si="21"/>
        <v>0.15375157243487081</v>
      </c>
      <c r="G106" s="247">
        <f t="shared" si="26"/>
        <v>98.581586756251582</v>
      </c>
      <c r="H106" s="248">
        <f t="shared" si="22"/>
        <v>0.11023344821299474</v>
      </c>
      <c r="I106" s="720" t="s">
        <v>340</v>
      </c>
      <c r="J106" s="1375" t="str">
        <f t="shared" si="17"/>
        <v>---</v>
      </c>
      <c r="K106" s="1373">
        <v>0</v>
      </c>
      <c r="L106" s="227"/>
      <c r="M106" s="197"/>
      <c r="N106" s="1226">
        <v>37408</v>
      </c>
      <c r="O106" s="232">
        <v>98.542950000000005</v>
      </c>
      <c r="P106" s="233">
        <f t="shared" si="18"/>
        <v>-7.2879999999997835E-2</v>
      </c>
      <c r="Q106" s="237">
        <f t="shared" si="30"/>
        <v>0.46</v>
      </c>
      <c r="R106" s="234">
        <f t="shared" si="28"/>
        <v>98.59402333333334</v>
      </c>
      <c r="S106" s="235">
        <f t="shared" si="23"/>
        <v>6.6999999999950433E-3</v>
      </c>
      <c r="T106" s="218">
        <f t="shared" si="27"/>
        <v>98.397197142857152</v>
      </c>
      <c r="U106" s="230">
        <f t="shared" si="25"/>
        <v>0.10960714285714346</v>
      </c>
      <c r="V106" s="226" t="str">
        <f t="shared" si="19"/>
        <v>---</v>
      </c>
      <c r="W106" s="1230">
        <v>0</v>
      </c>
      <c r="X106" s="227"/>
      <c r="Y106" s="228"/>
    </row>
    <row r="107" spans="1:25">
      <c r="A107" s="1226">
        <v>37438</v>
      </c>
      <c r="B107" s="1370">
        <v>99.159821549019611</v>
      </c>
      <c r="C107" s="229">
        <f t="shared" si="20"/>
        <v>0.15816364378002845</v>
      </c>
      <c r="D107" s="1380">
        <f t="shared" si="29"/>
        <v>0.3</v>
      </c>
      <c r="E107" s="247">
        <f t="shared" si="24"/>
        <v>99.003058224512884</v>
      </c>
      <c r="F107" s="248">
        <f t="shared" si="21"/>
        <v>0.15529516077204164</v>
      </c>
      <c r="G107" s="247">
        <f t="shared" si="26"/>
        <v>98.710856300301103</v>
      </c>
      <c r="H107" s="248">
        <f t="shared" si="22"/>
        <v>0.12926954404952085</v>
      </c>
      <c r="I107" s="720" t="s">
        <v>340</v>
      </c>
      <c r="J107" s="1375" t="str">
        <f t="shared" si="17"/>
        <v>---</v>
      </c>
      <c r="K107" s="1373">
        <v>0</v>
      </c>
      <c r="L107" s="227"/>
      <c r="M107" s="197"/>
      <c r="N107" s="1226">
        <v>37438</v>
      </c>
      <c r="O107" s="232">
        <v>98.445639999999997</v>
      </c>
      <c r="P107" s="233">
        <f t="shared" si="18"/>
        <v>-9.7310000000007335E-2</v>
      </c>
      <c r="Q107" s="237">
        <f t="shared" si="30"/>
        <v>0.7</v>
      </c>
      <c r="R107" s="234">
        <f t="shared" si="28"/>
        <v>98.534806666666668</v>
      </c>
      <c r="S107" s="235">
        <f t="shared" si="23"/>
        <v>-5.9216666666671358E-2</v>
      </c>
      <c r="T107" s="218">
        <f t="shared" si="27"/>
        <v>98.466480000000004</v>
      </c>
      <c r="U107" s="230">
        <f t="shared" si="25"/>
        <v>6.9282857142852095E-2</v>
      </c>
      <c r="V107" s="226" t="str">
        <f t="shared" si="19"/>
        <v>---</v>
      </c>
      <c r="W107" s="1230">
        <v>0</v>
      </c>
      <c r="X107" s="227"/>
      <c r="Y107" s="228"/>
    </row>
    <row r="108" spans="1:25">
      <c r="A108" s="1226">
        <v>37469</v>
      </c>
      <c r="B108" s="1370">
        <v>99.325203056338736</v>
      </c>
      <c r="C108" s="229">
        <f t="shared" si="20"/>
        <v>0.16538150731912538</v>
      </c>
      <c r="D108" s="1380">
        <f t="shared" si="29"/>
        <v>0.7</v>
      </c>
      <c r="E108" s="247">
        <f t="shared" si="24"/>
        <v>99.162227503532634</v>
      </c>
      <c r="F108" s="248">
        <f t="shared" si="21"/>
        <v>0.15916927901974987</v>
      </c>
      <c r="G108" s="247">
        <f t="shared" si="26"/>
        <v>98.854547785638971</v>
      </c>
      <c r="H108" s="248">
        <f t="shared" si="22"/>
        <v>0.14369148533786813</v>
      </c>
      <c r="I108" s="720" t="s">
        <v>340</v>
      </c>
      <c r="J108" s="1375" t="str">
        <f t="shared" si="17"/>
        <v>---</v>
      </c>
      <c r="K108" s="1373">
        <v>0</v>
      </c>
      <c r="L108" s="227"/>
      <c r="M108" s="197"/>
      <c r="N108" s="1226">
        <v>37469</v>
      </c>
      <c r="O108" s="232">
        <v>98.344329999999999</v>
      </c>
      <c r="P108" s="233">
        <f t="shared" si="18"/>
        <v>-0.10130999999999801</v>
      </c>
      <c r="Q108" s="237">
        <f t="shared" si="30"/>
        <v>0.76</v>
      </c>
      <c r="R108" s="234">
        <f t="shared" si="28"/>
        <v>98.444306666666662</v>
      </c>
      <c r="S108" s="235">
        <f t="shared" si="23"/>
        <v>-9.0500000000005798E-2</v>
      </c>
      <c r="T108" s="218">
        <f t="shared" si="27"/>
        <v>98.492841428571438</v>
      </c>
      <c r="U108" s="230">
        <f t="shared" si="25"/>
        <v>2.6361428571433976E-2</v>
      </c>
      <c r="V108" s="226" t="str">
        <f t="shared" si="19"/>
        <v>---</v>
      </c>
      <c r="W108" s="1230">
        <v>0</v>
      </c>
      <c r="X108" s="227"/>
      <c r="Y108" s="228"/>
    </row>
    <row r="109" spans="1:25">
      <c r="A109" s="1226">
        <v>37500</v>
      </c>
      <c r="B109" s="1370">
        <v>99.479270623316708</v>
      </c>
      <c r="C109" s="229">
        <f t="shared" si="20"/>
        <v>0.15406756697797164</v>
      </c>
      <c r="D109" s="1380">
        <f t="shared" si="29"/>
        <v>1.1000000000000001</v>
      </c>
      <c r="E109" s="247">
        <f t="shared" si="24"/>
        <v>99.321431742891676</v>
      </c>
      <c r="F109" s="248">
        <f t="shared" si="21"/>
        <v>0.15920423935904182</v>
      </c>
      <c r="G109" s="247">
        <f t="shared" si="26"/>
        <v>99.006855372547506</v>
      </c>
      <c r="H109" s="248">
        <f t="shared" si="22"/>
        <v>0.15230758690853463</v>
      </c>
      <c r="I109" s="720" t="s">
        <v>340</v>
      </c>
      <c r="J109" s="1375" t="str">
        <f t="shared" si="17"/>
        <v>---</v>
      </c>
      <c r="K109" s="1373">
        <v>0</v>
      </c>
      <c r="L109" s="227"/>
      <c r="M109" s="197"/>
      <c r="N109" s="1226">
        <v>37500</v>
      </c>
      <c r="O109" s="232">
        <v>98.244169999999997</v>
      </c>
      <c r="P109" s="233">
        <f t="shared" si="18"/>
        <v>-0.10016000000000247</v>
      </c>
      <c r="Q109" s="237">
        <f t="shared" si="30"/>
        <v>0.69</v>
      </c>
      <c r="R109" s="234">
        <f t="shared" si="28"/>
        <v>98.344713333333331</v>
      </c>
      <c r="S109" s="235">
        <f t="shared" si="23"/>
        <v>-9.9593333333331202E-2</v>
      </c>
      <c r="T109" s="218">
        <f t="shared" si="27"/>
        <v>98.47700857142857</v>
      </c>
      <c r="U109" s="230">
        <f t="shared" si="25"/>
        <v>-1.5832857142868306E-2</v>
      </c>
      <c r="V109" s="226" t="str">
        <f t="shared" si="19"/>
        <v>---</v>
      </c>
      <c r="W109" s="1230">
        <v>0</v>
      </c>
      <c r="X109" s="227"/>
      <c r="Y109" s="228"/>
    </row>
    <row r="110" spans="1:25">
      <c r="A110" s="1226">
        <v>37530</v>
      </c>
      <c r="B110" s="1370">
        <v>99.60352091811113</v>
      </c>
      <c r="C110" s="229">
        <f t="shared" si="20"/>
        <v>0.12425029479442173</v>
      </c>
      <c r="D110" s="1380">
        <f t="shared" si="29"/>
        <v>1.4</v>
      </c>
      <c r="E110" s="247">
        <f t="shared" si="24"/>
        <v>99.469331532588853</v>
      </c>
      <c r="F110" s="248">
        <f t="shared" si="21"/>
        <v>0.14789978969717765</v>
      </c>
      <c r="G110" s="247">
        <f t="shared" si="26"/>
        <v>99.158729334001251</v>
      </c>
      <c r="H110" s="248">
        <f t="shared" si="22"/>
        <v>0.15187396145374521</v>
      </c>
      <c r="I110" s="720" t="s">
        <v>340</v>
      </c>
      <c r="J110" s="1375" t="str">
        <f t="shared" si="17"/>
        <v>---</v>
      </c>
      <c r="K110" s="1373">
        <v>0</v>
      </c>
      <c r="L110" s="227"/>
      <c r="M110" s="197"/>
      <c r="N110" s="1226">
        <v>37530</v>
      </c>
      <c r="O110" s="232">
        <v>98.144419999999997</v>
      </c>
      <c r="P110" s="233">
        <f t="shared" si="18"/>
        <v>-9.9750000000000227E-2</v>
      </c>
      <c r="Q110" s="237">
        <f t="shared" si="30"/>
        <v>0.52</v>
      </c>
      <c r="R110" s="234">
        <f t="shared" si="28"/>
        <v>98.244306666666674</v>
      </c>
      <c r="S110" s="235">
        <f t="shared" si="23"/>
        <v>-0.10040666666665743</v>
      </c>
      <c r="T110" s="218">
        <f t="shared" si="27"/>
        <v>98.422947142857126</v>
      </c>
      <c r="U110" s="230">
        <f t="shared" si="25"/>
        <v>-5.4061428571444026E-2</v>
      </c>
      <c r="V110" s="226" t="str">
        <f t="shared" si="19"/>
        <v>---</v>
      </c>
      <c r="W110" s="1230">
        <v>0</v>
      </c>
      <c r="X110" s="227"/>
      <c r="Y110" s="228"/>
    </row>
    <row r="111" spans="1:25">
      <c r="A111" s="1226">
        <v>37561</v>
      </c>
      <c r="B111" s="1370">
        <v>99.674261159229658</v>
      </c>
      <c r="C111" s="229">
        <f t="shared" si="20"/>
        <v>7.0740241118528502E-2</v>
      </c>
      <c r="D111" s="1380">
        <f t="shared" si="29"/>
        <v>1.5</v>
      </c>
      <c r="E111" s="247">
        <f t="shared" si="24"/>
        <v>99.585684233552499</v>
      </c>
      <c r="F111" s="248">
        <f t="shared" si="21"/>
        <v>0.11635270096364536</v>
      </c>
      <c r="G111" s="247">
        <f t="shared" si="26"/>
        <v>99.298775775790702</v>
      </c>
      <c r="H111" s="248">
        <f t="shared" si="22"/>
        <v>0.14004644178945114</v>
      </c>
      <c r="I111" s="720" t="s">
        <v>340</v>
      </c>
      <c r="J111" s="1375" t="str">
        <f t="shared" si="17"/>
        <v>---</v>
      </c>
      <c r="K111" s="1373">
        <v>0</v>
      </c>
      <c r="L111" s="227"/>
      <c r="M111" s="197"/>
      <c r="N111" s="1226">
        <v>37561</v>
      </c>
      <c r="O111" s="232">
        <v>98.046620000000004</v>
      </c>
      <c r="P111" s="233">
        <f t="shared" si="18"/>
        <v>-9.7799999999992338E-2</v>
      </c>
      <c r="Q111" s="237">
        <f t="shared" si="30"/>
        <v>0.28000000000000003</v>
      </c>
      <c r="R111" s="234">
        <f t="shared" si="28"/>
        <v>98.14506999999999</v>
      </c>
      <c r="S111" s="235">
        <f t="shared" si="23"/>
        <v>-9.9236666666683959E-2</v>
      </c>
      <c r="T111" s="218">
        <f t="shared" si="27"/>
        <v>98.340565714285717</v>
      </c>
      <c r="U111" s="230">
        <f t="shared" si="25"/>
        <v>-8.2381428571409288E-2</v>
      </c>
      <c r="V111" s="226" t="str">
        <f t="shared" si="19"/>
        <v>---</v>
      </c>
      <c r="W111" s="1230">
        <v>0</v>
      </c>
      <c r="X111" s="227"/>
      <c r="Y111" s="228"/>
    </row>
    <row r="112" spans="1:25">
      <c r="A112" s="1226">
        <v>37591</v>
      </c>
      <c r="B112" s="1376">
        <v>99.701358508651268</v>
      </c>
      <c r="C112" s="229">
        <f t="shared" si="20"/>
        <v>2.7097349421609351E-2</v>
      </c>
      <c r="D112" s="1380">
        <f t="shared" si="29"/>
        <v>1.5</v>
      </c>
      <c r="E112" s="247">
        <f t="shared" si="24"/>
        <v>99.659713528664028</v>
      </c>
      <c r="F112" s="248">
        <f t="shared" si="21"/>
        <v>7.4029295111529336E-2</v>
      </c>
      <c r="G112" s="247">
        <f t="shared" si="26"/>
        <v>99.420727674272385</v>
      </c>
      <c r="H112" s="248">
        <f t="shared" si="22"/>
        <v>0.12195189848168297</v>
      </c>
      <c r="I112" s="720" t="s">
        <v>340</v>
      </c>
      <c r="J112" s="1375" t="str">
        <f t="shared" si="17"/>
        <v>---</v>
      </c>
      <c r="K112" s="1373">
        <v>0</v>
      </c>
      <c r="L112" s="227"/>
      <c r="M112" s="197"/>
      <c r="N112" s="1226">
        <v>37591</v>
      </c>
      <c r="O112" s="266">
        <v>97.962329999999994</v>
      </c>
      <c r="P112" s="267">
        <f t="shared" si="18"/>
        <v>-8.4290000000009968E-2</v>
      </c>
      <c r="Q112" s="261">
        <f t="shared" si="30"/>
        <v>0</v>
      </c>
      <c r="R112" s="268">
        <f t="shared" si="28"/>
        <v>98.051123333333337</v>
      </c>
      <c r="S112" s="269">
        <f t="shared" si="23"/>
        <v>-9.39466666666533E-2</v>
      </c>
      <c r="T112" s="218">
        <f t="shared" si="27"/>
        <v>98.247208571428558</v>
      </c>
      <c r="U112" s="230">
        <f t="shared" si="25"/>
        <v>-9.3357142857158237E-2</v>
      </c>
      <c r="V112" s="226" t="str">
        <f t="shared" si="19"/>
        <v>---</v>
      </c>
      <c r="W112" s="1230">
        <v>0</v>
      </c>
      <c r="X112" s="227"/>
      <c r="Y112" s="228"/>
    </row>
    <row r="113" spans="1:25">
      <c r="A113" s="1270">
        <v>37622</v>
      </c>
      <c r="B113" s="1370">
        <v>99.679701337198154</v>
      </c>
      <c r="C113" s="723">
        <f t="shared" si="20"/>
        <v>-2.1657171453114188E-2</v>
      </c>
      <c r="D113" s="1379">
        <f t="shared" si="29"/>
        <v>1.4</v>
      </c>
      <c r="E113" s="724">
        <f t="shared" si="24"/>
        <v>99.685107001693027</v>
      </c>
      <c r="F113" s="725">
        <f t="shared" si="21"/>
        <v>2.5393473028998415E-2</v>
      </c>
      <c r="G113" s="724">
        <f t="shared" si="26"/>
        <v>99.51759102169504</v>
      </c>
      <c r="H113" s="725">
        <f t="shared" si="22"/>
        <v>9.6863347422655011E-2</v>
      </c>
      <c r="I113" s="726" t="s">
        <v>793</v>
      </c>
      <c r="J113" s="1375" t="str">
        <f t="shared" si="17"/>
        <v>---</v>
      </c>
      <c r="K113" s="1373">
        <v>0</v>
      </c>
      <c r="L113" s="227"/>
      <c r="M113" s="197"/>
      <c r="N113" s="1270">
        <v>37622</v>
      </c>
      <c r="O113" s="232">
        <v>97.919039999999995</v>
      </c>
      <c r="P113" s="233">
        <f t="shared" si="18"/>
        <v>-4.328999999999894E-2</v>
      </c>
      <c r="Q113" s="237">
        <f t="shared" si="30"/>
        <v>-0.25</v>
      </c>
      <c r="R113" s="234">
        <f t="shared" si="28"/>
        <v>97.975996666666674</v>
      </c>
      <c r="S113" s="235">
        <f t="shared" si="23"/>
        <v>-7.5126666666662345E-2</v>
      </c>
      <c r="T113" s="225">
        <f t="shared" si="27"/>
        <v>98.158078571428561</v>
      </c>
      <c r="U113" s="286">
        <f t="shared" si="25"/>
        <v>-8.9129999999997267E-2</v>
      </c>
      <c r="V113" s="226" t="str">
        <f t="shared" si="19"/>
        <v>---</v>
      </c>
      <c r="W113" s="1230">
        <v>0</v>
      </c>
      <c r="X113" s="227"/>
      <c r="Y113" s="228"/>
    </row>
    <row r="114" spans="1:25">
      <c r="A114" s="1226">
        <v>37653</v>
      </c>
      <c r="B114" s="1370">
        <v>99.644776949214076</v>
      </c>
      <c r="C114" s="229">
        <f t="shared" si="20"/>
        <v>-3.4924387984077043E-2</v>
      </c>
      <c r="D114" s="1380">
        <f t="shared" si="29"/>
        <v>1.3</v>
      </c>
      <c r="E114" s="247">
        <f t="shared" si="24"/>
        <v>99.675278931687828</v>
      </c>
      <c r="F114" s="248">
        <f t="shared" si="21"/>
        <v>-9.8280700051986969E-3</v>
      </c>
      <c r="G114" s="247">
        <f t="shared" si="26"/>
        <v>99.58687036457998</v>
      </c>
      <c r="H114" s="248">
        <f t="shared" si="22"/>
        <v>6.9279342884939865E-2</v>
      </c>
      <c r="I114" s="720" t="s">
        <v>793</v>
      </c>
      <c r="J114" s="1375" t="str">
        <f t="shared" si="17"/>
        <v>---</v>
      </c>
      <c r="K114" s="1373">
        <v>0</v>
      </c>
      <c r="L114" s="227"/>
      <c r="M114" s="197"/>
      <c r="N114" s="1226">
        <v>37653</v>
      </c>
      <c r="O114" s="232">
        <v>97.952420000000004</v>
      </c>
      <c r="P114" s="233">
        <f t="shared" si="18"/>
        <v>3.3380000000008181E-2</v>
      </c>
      <c r="Q114" s="237">
        <f t="shared" si="30"/>
        <v>-0.41</v>
      </c>
      <c r="R114" s="234">
        <f t="shared" si="28"/>
        <v>97.944596666666669</v>
      </c>
      <c r="S114" s="235">
        <f t="shared" si="23"/>
        <v>-3.1400000000004979E-2</v>
      </c>
      <c r="T114" s="218">
        <f t="shared" si="27"/>
        <v>98.087618571428578</v>
      </c>
      <c r="U114" s="230">
        <f t="shared" si="25"/>
        <v>-7.045999999998287E-2</v>
      </c>
      <c r="V114" s="226" t="str">
        <f t="shared" si="19"/>
        <v>---</v>
      </c>
      <c r="W114" s="1230">
        <v>0</v>
      </c>
      <c r="X114" s="227"/>
      <c r="Y114" s="228"/>
    </row>
    <row r="115" spans="1:25">
      <c r="A115" s="1226">
        <v>37681</v>
      </c>
      <c r="B115" s="1370">
        <v>99.594732638441755</v>
      </c>
      <c r="C115" s="229">
        <f t="shared" si="20"/>
        <v>-5.004431077232141E-2</v>
      </c>
      <c r="D115" s="1380">
        <f t="shared" si="29"/>
        <v>1.1000000000000001</v>
      </c>
      <c r="E115" s="247">
        <f t="shared" si="24"/>
        <v>99.639736974951333</v>
      </c>
      <c r="F115" s="248">
        <f t="shared" si="21"/>
        <v>-3.554195673649474E-2</v>
      </c>
      <c r="G115" s="247">
        <f t="shared" si="26"/>
        <v>99.625374590594674</v>
      </c>
      <c r="H115" s="248">
        <f t="shared" si="22"/>
        <v>3.8504226014694609E-2</v>
      </c>
      <c r="I115" s="720" t="s">
        <v>341</v>
      </c>
      <c r="J115" s="1375" t="str">
        <f t="shared" si="17"/>
        <v>---</v>
      </c>
      <c r="K115" s="1373">
        <v>0</v>
      </c>
      <c r="L115" s="227"/>
      <c r="M115" s="197"/>
      <c r="N115" s="1226">
        <v>37681</v>
      </c>
      <c r="O115" s="232">
        <v>98.057699999999997</v>
      </c>
      <c r="P115" s="233">
        <f t="shared" si="18"/>
        <v>0.10527999999999338</v>
      </c>
      <c r="Q115" s="237">
        <f t="shared" si="30"/>
        <v>-0.47</v>
      </c>
      <c r="R115" s="234">
        <f t="shared" si="28"/>
        <v>97.97638666666667</v>
      </c>
      <c r="S115" s="235">
        <f t="shared" si="23"/>
        <v>3.1790000000000873E-2</v>
      </c>
      <c r="T115" s="218">
        <f t="shared" si="27"/>
        <v>98.046671428571429</v>
      </c>
      <c r="U115" s="230">
        <f t="shared" si="25"/>
        <v>-4.0947142857149288E-2</v>
      </c>
      <c r="V115" s="226" t="str">
        <f t="shared" si="19"/>
        <v>---</v>
      </c>
      <c r="W115" s="1230">
        <v>0</v>
      </c>
      <c r="X115" s="227"/>
      <c r="Y115" s="228"/>
    </row>
    <row r="116" spans="1:25">
      <c r="A116" s="1226">
        <v>37712</v>
      </c>
      <c r="B116" s="1370">
        <v>99.529822469631796</v>
      </c>
      <c r="C116" s="229">
        <f t="shared" si="20"/>
        <v>-6.4910168809959146E-2</v>
      </c>
      <c r="D116" s="1380">
        <f t="shared" si="29"/>
        <v>0.8</v>
      </c>
      <c r="E116" s="247">
        <f t="shared" si="24"/>
        <v>99.589777352429223</v>
      </c>
      <c r="F116" s="248">
        <f t="shared" si="21"/>
        <v>-4.9959622522109726E-2</v>
      </c>
      <c r="G116" s="247">
        <f t="shared" si="26"/>
        <v>99.632596282925405</v>
      </c>
      <c r="H116" s="248">
        <f t="shared" si="22"/>
        <v>7.2216923307308889E-3</v>
      </c>
      <c r="I116" s="720" t="s">
        <v>341</v>
      </c>
      <c r="J116" s="1375" t="str">
        <f t="shared" si="17"/>
        <v>---</v>
      </c>
      <c r="K116" s="1373">
        <v>0</v>
      </c>
      <c r="L116" s="227"/>
      <c r="M116" s="197"/>
      <c r="N116" s="1226">
        <v>37712</v>
      </c>
      <c r="O116" s="232">
        <v>98.248189999999994</v>
      </c>
      <c r="P116" s="233">
        <f t="shared" si="18"/>
        <v>0.19048999999999694</v>
      </c>
      <c r="Q116" s="237">
        <f t="shared" si="30"/>
        <v>-0.38</v>
      </c>
      <c r="R116" s="234">
        <f t="shared" si="28"/>
        <v>98.086103333333327</v>
      </c>
      <c r="S116" s="235">
        <f t="shared" si="23"/>
        <v>0.10971666666665669</v>
      </c>
      <c r="T116" s="218">
        <f t="shared" si="27"/>
        <v>98.047245714285722</v>
      </c>
      <c r="U116" s="230">
        <f t="shared" si="25"/>
        <v>5.7428571429340991E-4</v>
      </c>
      <c r="V116" s="226" t="str">
        <f t="shared" si="19"/>
        <v>---</v>
      </c>
      <c r="W116" s="1230">
        <v>0</v>
      </c>
      <c r="X116" s="227"/>
      <c r="Y116" s="228"/>
    </row>
    <row r="117" spans="1:25">
      <c r="A117" s="1226">
        <v>37742</v>
      </c>
      <c r="B117" s="1370">
        <v>99.493177947034553</v>
      </c>
      <c r="C117" s="229">
        <f t="shared" si="20"/>
        <v>-3.6644522597242712E-2</v>
      </c>
      <c r="D117" s="1380">
        <f t="shared" si="29"/>
        <v>0.7</v>
      </c>
      <c r="E117" s="247">
        <f t="shared" si="24"/>
        <v>99.539244351702692</v>
      </c>
      <c r="F117" s="248">
        <f t="shared" si="21"/>
        <v>-5.0533000726531441E-2</v>
      </c>
      <c r="G117" s="247">
        <f t="shared" si="26"/>
        <v>99.616833001343039</v>
      </c>
      <c r="H117" s="248">
        <f t="shared" si="22"/>
        <v>-1.5763281582366062E-2</v>
      </c>
      <c r="I117" s="720" t="s">
        <v>341</v>
      </c>
      <c r="J117" s="1375" t="str">
        <f t="shared" si="17"/>
        <v>---</v>
      </c>
      <c r="K117" s="1373">
        <v>0</v>
      </c>
      <c r="L117" s="227"/>
      <c r="M117" s="197"/>
      <c r="N117" s="1226">
        <v>37742</v>
      </c>
      <c r="O117" s="232">
        <v>98.542010000000005</v>
      </c>
      <c r="P117" s="233">
        <f t="shared" si="18"/>
        <v>0.29382000000001085</v>
      </c>
      <c r="Q117" s="237">
        <f t="shared" si="30"/>
        <v>-7.0000000000000007E-2</v>
      </c>
      <c r="R117" s="234">
        <f t="shared" si="28"/>
        <v>98.282633333333322</v>
      </c>
      <c r="S117" s="235">
        <f t="shared" si="23"/>
        <v>0.19652999999999565</v>
      </c>
      <c r="T117" s="218">
        <f t="shared" si="27"/>
        <v>98.104044285714295</v>
      </c>
      <c r="U117" s="230">
        <f t="shared" si="25"/>
        <v>5.6798571428572586E-2</v>
      </c>
      <c r="V117" s="226" t="str">
        <f t="shared" si="19"/>
        <v>---</v>
      </c>
      <c r="W117" s="1230">
        <v>0</v>
      </c>
      <c r="X117" s="227"/>
      <c r="Y117" s="228"/>
    </row>
    <row r="118" spans="1:25">
      <c r="A118" s="1226">
        <v>37773</v>
      </c>
      <c r="B118" s="1370">
        <v>99.49290988130474</v>
      </c>
      <c r="C118" s="229">
        <f t="shared" si="20"/>
        <v>-2.6806572981286081E-4</v>
      </c>
      <c r="D118" s="1380">
        <f t="shared" si="29"/>
        <v>0.5</v>
      </c>
      <c r="E118" s="247">
        <f t="shared" si="24"/>
        <v>99.505303432657044</v>
      </c>
      <c r="F118" s="248">
        <f t="shared" si="21"/>
        <v>-3.3940919045647888E-2</v>
      </c>
      <c r="G118" s="247">
        <f t="shared" si="26"/>
        <v>99.590925675925192</v>
      </c>
      <c r="H118" s="248">
        <f t="shared" si="22"/>
        <v>-2.590732541784746E-2</v>
      </c>
      <c r="I118" s="720" t="s">
        <v>341</v>
      </c>
      <c r="J118" s="1375" t="str">
        <f t="shared" si="17"/>
        <v>---</v>
      </c>
      <c r="K118" s="1373">
        <v>0</v>
      </c>
      <c r="L118" s="227"/>
      <c r="M118" s="197"/>
      <c r="N118" s="1226">
        <v>37773</v>
      </c>
      <c r="O118" s="232">
        <v>98.863590000000002</v>
      </c>
      <c r="P118" s="233">
        <f t="shared" si="18"/>
        <v>0.32157999999999731</v>
      </c>
      <c r="Q118" s="237">
        <f t="shared" si="30"/>
        <v>0.33</v>
      </c>
      <c r="R118" s="234">
        <f t="shared" si="28"/>
        <v>98.551263333333338</v>
      </c>
      <c r="S118" s="235">
        <f t="shared" si="23"/>
        <v>0.26863000000001591</v>
      </c>
      <c r="T118" s="218">
        <f t="shared" si="27"/>
        <v>98.220754285714293</v>
      </c>
      <c r="U118" s="230">
        <f t="shared" si="25"/>
        <v>0.11670999999999765</v>
      </c>
      <c r="V118" s="226" t="str">
        <f t="shared" si="19"/>
        <v>---</v>
      </c>
      <c r="W118" s="1230">
        <v>0</v>
      </c>
      <c r="X118" s="227"/>
      <c r="Y118" s="228"/>
    </row>
    <row r="119" spans="1:25">
      <c r="A119" s="1226">
        <v>37803</v>
      </c>
      <c r="B119" s="1370">
        <v>99.528515005517292</v>
      </c>
      <c r="C119" s="229">
        <f t="shared" si="20"/>
        <v>3.5605124212551686E-2</v>
      </c>
      <c r="D119" s="1380">
        <f t="shared" si="29"/>
        <v>0.4</v>
      </c>
      <c r="E119" s="247">
        <f t="shared" si="24"/>
        <v>99.504867611285533</v>
      </c>
      <c r="F119" s="248">
        <f t="shared" si="21"/>
        <v>-4.358213715107695E-4</v>
      </c>
      <c r="G119" s="247">
        <f t="shared" si="26"/>
        <v>99.56623374690605</v>
      </c>
      <c r="H119" s="248">
        <f t="shared" si="22"/>
        <v>-2.4691929019141412E-2</v>
      </c>
      <c r="I119" s="720" t="s">
        <v>791</v>
      </c>
      <c r="J119" s="1375" t="str">
        <f t="shared" si="17"/>
        <v>---</v>
      </c>
      <c r="K119" s="1373">
        <v>0</v>
      </c>
      <c r="L119" s="227"/>
      <c r="M119" s="197"/>
      <c r="N119" s="1226">
        <v>37803</v>
      </c>
      <c r="O119" s="232">
        <v>99.117670000000004</v>
      </c>
      <c r="P119" s="233">
        <f t="shared" si="18"/>
        <v>0.25408000000000186</v>
      </c>
      <c r="Q119" s="237">
        <f t="shared" si="30"/>
        <v>0.68</v>
      </c>
      <c r="R119" s="234">
        <f t="shared" si="28"/>
        <v>98.841090000000008</v>
      </c>
      <c r="S119" s="235">
        <f t="shared" si="23"/>
        <v>0.28982666666667001</v>
      </c>
      <c r="T119" s="218">
        <f t="shared" si="27"/>
        <v>98.385802857142863</v>
      </c>
      <c r="U119" s="230">
        <f t="shared" si="25"/>
        <v>0.16504857142857077</v>
      </c>
      <c r="V119" s="226" t="str">
        <f t="shared" si="19"/>
        <v>---</v>
      </c>
      <c r="W119" s="1230">
        <v>0</v>
      </c>
      <c r="X119" s="227"/>
      <c r="Y119" s="228"/>
    </row>
    <row r="120" spans="1:25">
      <c r="A120" s="1226">
        <v>37834</v>
      </c>
      <c r="B120" s="1370">
        <v>99.598294845849367</v>
      </c>
      <c r="C120" s="229">
        <f t="shared" si="20"/>
        <v>6.9779840332074627E-2</v>
      </c>
      <c r="D120" s="1380">
        <f t="shared" si="29"/>
        <v>0.3</v>
      </c>
      <c r="E120" s="247">
        <f t="shared" si="24"/>
        <v>99.539906577557133</v>
      </c>
      <c r="F120" s="248">
        <f t="shared" si="21"/>
        <v>3.5038966271599747E-2</v>
      </c>
      <c r="G120" s="247">
        <f t="shared" si="26"/>
        <v>99.554604248141942</v>
      </c>
      <c r="H120" s="248">
        <f t="shared" si="22"/>
        <v>-1.1629498764108348E-2</v>
      </c>
      <c r="I120" s="720" t="s">
        <v>791</v>
      </c>
      <c r="J120" s="1375" t="str">
        <f t="shared" si="17"/>
        <v>---</v>
      </c>
      <c r="K120" s="1373">
        <v>0</v>
      </c>
      <c r="L120" s="227"/>
      <c r="M120" s="197"/>
      <c r="N120" s="1226">
        <v>37834</v>
      </c>
      <c r="O120" s="232">
        <v>99.235690000000005</v>
      </c>
      <c r="P120" s="233">
        <f t="shared" si="18"/>
        <v>0.11802000000000135</v>
      </c>
      <c r="Q120" s="237">
        <f t="shared" si="30"/>
        <v>0.91</v>
      </c>
      <c r="R120" s="234">
        <f t="shared" si="28"/>
        <v>99.072316666666666</v>
      </c>
      <c r="S120" s="235">
        <f t="shared" si="23"/>
        <v>0.23122666666665737</v>
      </c>
      <c r="T120" s="218">
        <f t="shared" si="27"/>
        <v>98.573895714285712</v>
      </c>
      <c r="U120" s="230">
        <f t="shared" si="25"/>
        <v>0.1880928571428484</v>
      </c>
      <c r="V120" s="226" t="str">
        <f t="shared" si="19"/>
        <v>---</v>
      </c>
      <c r="W120" s="1230">
        <v>0</v>
      </c>
      <c r="X120" s="227"/>
      <c r="Y120" s="228"/>
    </row>
    <row r="121" spans="1:25">
      <c r="A121" s="1226">
        <v>37865</v>
      </c>
      <c r="B121" s="1370">
        <v>99.708889100074458</v>
      </c>
      <c r="C121" s="229">
        <f t="shared" si="20"/>
        <v>0.1105942542250915</v>
      </c>
      <c r="D121" s="1380">
        <f t="shared" si="29"/>
        <v>0.2</v>
      </c>
      <c r="E121" s="247">
        <f t="shared" si="24"/>
        <v>99.611899650480382</v>
      </c>
      <c r="F121" s="248">
        <f t="shared" si="21"/>
        <v>7.1993072923248747E-2</v>
      </c>
      <c r="G121" s="247">
        <f t="shared" si="26"/>
        <v>99.563763126836278</v>
      </c>
      <c r="H121" s="248">
        <f t="shared" si="22"/>
        <v>9.1588786943361811E-3</v>
      </c>
      <c r="I121" s="720" t="s">
        <v>340</v>
      </c>
      <c r="J121" s="1375" t="str">
        <f t="shared" si="17"/>
        <v>---</v>
      </c>
      <c r="K121" s="1373">
        <v>0</v>
      </c>
      <c r="L121" s="227"/>
      <c r="M121" s="197"/>
      <c r="N121" s="1226">
        <v>37865</v>
      </c>
      <c r="O121" s="232">
        <v>99.289519999999996</v>
      </c>
      <c r="P121" s="233">
        <f t="shared" si="18"/>
        <v>5.3829999999990719E-2</v>
      </c>
      <c r="Q121" s="237">
        <f t="shared" si="30"/>
        <v>1.06</v>
      </c>
      <c r="R121" s="234">
        <f t="shared" si="28"/>
        <v>99.21429333333333</v>
      </c>
      <c r="S121" s="235">
        <f t="shared" si="23"/>
        <v>0.14197666666666464</v>
      </c>
      <c r="T121" s="218">
        <f t="shared" si="27"/>
        <v>98.76491</v>
      </c>
      <c r="U121" s="230">
        <f t="shared" si="25"/>
        <v>0.19101428571428869</v>
      </c>
      <c r="V121" s="226" t="str">
        <f t="shared" si="19"/>
        <v>---</v>
      </c>
      <c r="W121" s="1230">
        <v>0</v>
      </c>
      <c r="X121" s="227"/>
      <c r="Y121" s="228"/>
    </row>
    <row r="122" spans="1:25">
      <c r="A122" s="1226">
        <v>37895</v>
      </c>
      <c r="B122" s="1370">
        <v>99.83390177811755</v>
      </c>
      <c r="C122" s="229">
        <f t="shared" si="20"/>
        <v>0.1250126780430918</v>
      </c>
      <c r="D122" s="1380">
        <f t="shared" si="29"/>
        <v>0.2</v>
      </c>
      <c r="E122" s="247">
        <f t="shared" si="24"/>
        <v>99.713695241347125</v>
      </c>
      <c r="F122" s="248">
        <f t="shared" si="21"/>
        <v>0.10179559086674317</v>
      </c>
      <c r="G122" s="247">
        <f t="shared" si="26"/>
        <v>99.597930146789977</v>
      </c>
      <c r="H122" s="248">
        <f t="shared" si="22"/>
        <v>3.4167019953699196E-2</v>
      </c>
      <c r="I122" s="720" t="s">
        <v>340</v>
      </c>
      <c r="J122" s="1375" t="str">
        <f t="shared" si="17"/>
        <v>---</v>
      </c>
      <c r="K122" s="1373">
        <v>0</v>
      </c>
      <c r="L122" s="227"/>
      <c r="M122" s="197"/>
      <c r="N122" s="1226">
        <v>37895</v>
      </c>
      <c r="O122" s="232">
        <v>99.373469999999998</v>
      </c>
      <c r="P122" s="233">
        <f t="shared" si="18"/>
        <v>8.3950000000001523E-2</v>
      </c>
      <c r="Q122" s="237">
        <f t="shared" si="30"/>
        <v>1.25</v>
      </c>
      <c r="R122" s="234">
        <f t="shared" si="28"/>
        <v>99.29956</v>
      </c>
      <c r="S122" s="235">
        <f t="shared" si="23"/>
        <v>8.5266666666669266E-2</v>
      </c>
      <c r="T122" s="218">
        <f t="shared" si="27"/>
        <v>98.952877142857147</v>
      </c>
      <c r="U122" s="230">
        <f t="shared" si="25"/>
        <v>0.187967142857147</v>
      </c>
      <c r="V122" s="226" t="str">
        <f t="shared" si="19"/>
        <v>---</v>
      </c>
      <c r="W122" s="1230">
        <v>0</v>
      </c>
      <c r="X122" s="227"/>
      <c r="Y122" s="228"/>
    </row>
    <row r="123" spans="1:25">
      <c r="A123" s="1226">
        <v>37926</v>
      </c>
      <c r="B123" s="1370">
        <v>99.931647617374168</v>
      </c>
      <c r="C123" s="229">
        <f t="shared" si="20"/>
        <v>9.7745839256617728E-2</v>
      </c>
      <c r="D123" s="1380">
        <f t="shared" si="29"/>
        <v>0.3</v>
      </c>
      <c r="E123" s="247">
        <f t="shared" si="24"/>
        <v>99.824812831855397</v>
      </c>
      <c r="F123" s="248">
        <f t="shared" si="21"/>
        <v>0.11111759050827175</v>
      </c>
      <c r="G123" s="247">
        <f t="shared" si="26"/>
        <v>99.655333739324604</v>
      </c>
      <c r="H123" s="248">
        <f t="shared" si="22"/>
        <v>5.7403592534626569E-2</v>
      </c>
      <c r="I123" s="720" t="s">
        <v>340</v>
      </c>
      <c r="J123" s="1375" t="str">
        <f t="shared" si="17"/>
        <v>---</v>
      </c>
      <c r="K123" s="1373">
        <v>0</v>
      </c>
      <c r="L123" s="227"/>
      <c r="M123" s="197"/>
      <c r="N123" s="1226">
        <v>37926</v>
      </c>
      <c r="O123" s="232">
        <v>99.550420000000003</v>
      </c>
      <c r="P123" s="233">
        <f t="shared" si="18"/>
        <v>0.17695000000000505</v>
      </c>
      <c r="Q123" s="237">
        <f t="shared" si="30"/>
        <v>1.53</v>
      </c>
      <c r="R123" s="234">
        <f t="shared" si="28"/>
        <v>99.404469999999989</v>
      </c>
      <c r="S123" s="235">
        <f t="shared" si="23"/>
        <v>0.10490999999998962</v>
      </c>
      <c r="T123" s="218">
        <f t="shared" si="27"/>
        <v>99.138909999999996</v>
      </c>
      <c r="U123" s="230">
        <f t="shared" si="25"/>
        <v>0.18603285714284823</v>
      </c>
      <c r="V123" s="226" t="str">
        <f t="shared" si="19"/>
        <v>---</v>
      </c>
      <c r="W123" s="1230">
        <v>0</v>
      </c>
      <c r="X123" s="227"/>
      <c r="Y123" s="228"/>
    </row>
    <row r="124" spans="1:25">
      <c r="A124" s="1236">
        <v>37956</v>
      </c>
      <c r="B124" s="1376">
        <v>100.02366173921725</v>
      </c>
      <c r="C124" s="256">
        <f t="shared" si="20"/>
        <v>9.2014121843078556E-2</v>
      </c>
      <c r="D124" s="1381">
        <f t="shared" si="29"/>
        <v>0.3</v>
      </c>
      <c r="E124" s="259">
        <f t="shared" si="24"/>
        <v>99.929737044902993</v>
      </c>
      <c r="F124" s="260">
        <f t="shared" si="21"/>
        <v>0.10492421304759603</v>
      </c>
      <c r="G124" s="259">
        <f t="shared" si="26"/>
        <v>99.731117138207836</v>
      </c>
      <c r="H124" s="260">
        <f t="shared" si="22"/>
        <v>7.5783398883231712E-2</v>
      </c>
      <c r="I124" s="721" t="s">
        <v>340</v>
      </c>
      <c r="J124" s="1378" t="str">
        <f t="shared" si="17"/>
        <v>---</v>
      </c>
      <c r="K124" s="1373">
        <v>0</v>
      </c>
      <c r="L124" s="227"/>
      <c r="M124" s="197"/>
      <c r="N124" s="1236">
        <v>37956</v>
      </c>
      <c r="O124" s="232">
        <v>99.767960000000002</v>
      </c>
      <c r="P124" s="233">
        <f t="shared" si="18"/>
        <v>0.21753999999999962</v>
      </c>
      <c r="Q124" s="261">
        <f t="shared" si="30"/>
        <v>1.84</v>
      </c>
      <c r="R124" s="234">
        <f t="shared" si="28"/>
        <v>99.563949999999991</v>
      </c>
      <c r="S124" s="235">
        <f t="shared" si="23"/>
        <v>0.15948000000000206</v>
      </c>
      <c r="T124" s="262">
        <f t="shared" si="27"/>
        <v>99.314045714285712</v>
      </c>
      <c r="U124" s="258">
        <f t="shared" si="25"/>
        <v>0.17513571428571595</v>
      </c>
      <c r="V124" s="226" t="str">
        <f t="shared" si="19"/>
        <v>---</v>
      </c>
      <c r="W124" s="1230">
        <v>0</v>
      </c>
      <c r="X124" s="227"/>
      <c r="Y124" s="228"/>
    </row>
    <row r="125" spans="1:25">
      <c r="A125" s="1226">
        <v>37987</v>
      </c>
      <c r="B125" s="1370">
        <v>100.11575450774684</v>
      </c>
      <c r="C125" s="229">
        <f t="shared" si="20"/>
        <v>9.2092768529596469E-2</v>
      </c>
      <c r="D125" s="1380">
        <f t="shared" si="29"/>
        <v>0.4</v>
      </c>
      <c r="E125" s="247">
        <f t="shared" si="24"/>
        <v>100.02368795477942</v>
      </c>
      <c r="F125" s="248">
        <f t="shared" si="21"/>
        <v>9.3950909876426181E-2</v>
      </c>
      <c r="G125" s="247">
        <f t="shared" si="26"/>
        <v>99.820094941985275</v>
      </c>
      <c r="H125" s="248">
        <f t="shared" si="22"/>
        <v>8.8977803777439135E-2</v>
      </c>
      <c r="I125" s="720" t="s">
        <v>340</v>
      </c>
      <c r="J125" s="1372" t="str">
        <f t="shared" si="17"/>
        <v>---</v>
      </c>
      <c r="K125" s="1373">
        <v>0</v>
      </c>
      <c r="L125" s="227"/>
      <c r="M125" s="197"/>
      <c r="N125" s="1226">
        <v>37987</v>
      </c>
      <c r="O125" s="270">
        <v>99.957239999999999</v>
      </c>
      <c r="P125" s="271">
        <f t="shared" si="18"/>
        <v>0.18927999999999656</v>
      </c>
      <c r="Q125" s="237">
        <f t="shared" si="30"/>
        <v>2.08</v>
      </c>
      <c r="R125" s="223">
        <f t="shared" si="28"/>
        <v>99.758539999999996</v>
      </c>
      <c r="S125" s="265">
        <f t="shared" si="23"/>
        <v>0.19459000000000515</v>
      </c>
      <c r="T125" s="218">
        <f t="shared" si="27"/>
        <v>99.470281428571425</v>
      </c>
      <c r="U125" s="230">
        <f t="shared" si="25"/>
        <v>0.15623571428571381</v>
      </c>
      <c r="V125" s="226" t="str">
        <f t="shared" si="19"/>
        <v>---</v>
      </c>
      <c r="W125" s="1230">
        <v>0</v>
      </c>
      <c r="X125" s="227"/>
      <c r="Y125" s="228"/>
    </row>
    <row r="126" spans="1:25">
      <c r="A126" s="1226">
        <v>38018</v>
      </c>
      <c r="B126" s="1370">
        <v>100.21215005078561</v>
      </c>
      <c r="C126" s="229">
        <f t="shared" si="20"/>
        <v>9.6395543038767073E-2</v>
      </c>
      <c r="D126" s="1380">
        <f t="shared" si="29"/>
        <v>0.6</v>
      </c>
      <c r="E126" s="247">
        <f t="shared" si="24"/>
        <v>100.11718876591657</v>
      </c>
      <c r="F126" s="248">
        <f t="shared" si="21"/>
        <v>9.3500811137147366E-2</v>
      </c>
      <c r="G126" s="247">
        <f t="shared" si="26"/>
        <v>99.917757091309312</v>
      </c>
      <c r="H126" s="248">
        <f t="shared" si="22"/>
        <v>9.7662149324037273E-2</v>
      </c>
      <c r="I126" s="720" t="s">
        <v>340</v>
      </c>
      <c r="J126" s="1375" t="str">
        <f t="shared" si="17"/>
        <v>---</v>
      </c>
      <c r="K126" s="1373">
        <v>0</v>
      </c>
      <c r="L126" s="227"/>
      <c r="M126" s="197"/>
      <c r="N126" s="1226">
        <v>38018</v>
      </c>
      <c r="O126" s="232">
        <v>100.0915</v>
      </c>
      <c r="P126" s="233">
        <f t="shared" si="18"/>
        <v>0.1342599999999976</v>
      </c>
      <c r="Q126" s="237">
        <f t="shared" si="30"/>
        <v>2.1800000000000002</v>
      </c>
      <c r="R126" s="234">
        <f t="shared" si="28"/>
        <v>99.93889999999999</v>
      </c>
      <c r="S126" s="235">
        <f t="shared" si="23"/>
        <v>0.18035999999999319</v>
      </c>
      <c r="T126" s="218">
        <f t="shared" si="27"/>
        <v>99.609400000000008</v>
      </c>
      <c r="U126" s="230">
        <f t="shared" si="25"/>
        <v>0.13911857142858253</v>
      </c>
      <c r="V126" s="226" t="str">
        <f t="shared" si="19"/>
        <v>---</v>
      </c>
      <c r="W126" s="1230">
        <v>0</v>
      </c>
      <c r="X126" s="227"/>
      <c r="Y126" s="228"/>
    </row>
    <row r="127" spans="1:25">
      <c r="A127" s="1226">
        <v>38047</v>
      </c>
      <c r="B127" s="1370">
        <v>100.31819030013617</v>
      </c>
      <c r="C127" s="229">
        <f t="shared" si="20"/>
        <v>0.10604024935055634</v>
      </c>
      <c r="D127" s="1380">
        <f t="shared" si="29"/>
        <v>0.7</v>
      </c>
      <c r="E127" s="247">
        <f t="shared" si="24"/>
        <v>100.21536495288954</v>
      </c>
      <c r="F127" s="248">
        <f t="shared" si="21"/>
        <v>9.817618697297803E-2</v>
      </c>
      <c r="G127" s="247">
        <f t="shared" si="26"/>
        <v>100.02059929906457</v>
      </c>
      <c r="H127" s="248">
        <f t="shared" si="22"/>
        <v>0.1028422077552591</v>
      </c>
      <c r="I127" s="720" t="s">
        <v>340</v>
      </c>
      <c r="J127" s="1375" t="str">
        <f t="shared" si="17"/>
        <v>---</v>
      </c>
      <c r="K127" s="1373">
        <v>0</v>
      </c>
      <c r="L127" s="227"/>
      <c r="M127" s="197"/>
      <c r="N127" s="1226">
        <v>38047</v>
      </c>
      <c r="O127" s="232">
        <v>100.2724</v>
      </c>
      <c r="P127" s="233">
        <f t="shared" si="18"/>
        <v>0.18090000000000828</v>
      </c>
      <c r="Q127" s="237">
        <f t="shared" si="30"/>
        <v>2.2599999999999998</v>
      </c>
      <c r="R127" s="234">
        <f t="shared" si="28"/>
        <v>100.10704666666668</v>
      </c>
      <c r="S127" s="235">
        <f t="shared" si="23"/>
        <v>0.16814666666668643</v>
      </c>
      <c r="T127" s="218">
        <f t="shared" si="27"/>
        <v>99.75750142857143</v>
      </c>
      <c r="U127" s="230">
        <f t="shared" si="25"/>
        <v>0.14810142857142239</v>
      </c>
      <c r="V127" s="226" t="str">
        <f t="shared" si="19"/>
        <v>---</v>
      </c>
      <c r="W127" s="1230">
        <v>0</v>
      </c>
      <c r="X127" s="227"/>
      <c r="Y127" s="228"/>
    </row>
    <row r="128" spans="1:25">
      <c r="A128" s="1226">
        <v>38078</v>
      </c>
      <c r="B128" s="1370">
        <v>100.41938536641439</v>
      </c>
      <c r="C128" s="229">
        <f t="shared" si="20"/>
        <v>0.10119506627822261</v>
      </c>
      <c r="D128" s="1380">
        <f t="shared" si="29"/>
        <v>0.9</v>
      </c>
      <c r="E128" s="247">
        <f t="shared" si="24"/>
        <v>100.31657523911205</v>
      </c>
      <c r="F128" s="248">
        <f t="shared" si="21"/>
        <v>0.1012102862225106</v>
      </c>
      <c r="G128" s="247">
        <f t="shared" si="26"/>
        <v>100.12209876568457</v>
      </c>
      <c r="H128" s="248">
        <f t="shared" si="22"/>
        <v>0.1014994666199982</v>
      </c>
      <c r="I128" s="720" t="s">
        <v>340</v>
      </c>
      <c r="J128" s="1375" t="str">
        <f t="shared" si="17"/>
        <v>---</v>
      </c>
      <c r="K128" s="1373">
        <v>0</v>
      </c>
      <c r="L128" s="227"/>
      <c r="M128" s="197"/>
      <c r="N128" s="1226">
        <v>38078</v>
      </c>
      <c r="O128" s="232">
        <v>100.59610000000001</v>
      </c>
      <c r="P128" s="233">
        <f t="shared" si="18"/>
        <v>0.32370000000000232</v>
      </c>
      <c r="Q128" s="237">
        <f t="shared" si="30"/>
        <v>2.39</v>
      </c>
      <c r="R128" s="234">
        <f t="shared" si="28"/>
        <v>100.32000000000001</v>
      </c>
      <c r="S128" s="235">
        <f t="shared" si="23"/>
        <v>0.21295333333333133</v>
      </c>
      <c r="T128" s="218">
        <f t="shared" si="27"/>
        <v>99.944155714285699</v>
      </c>
      <c r="U128" s="230">
        <f t="shared" si="25"/>
        <v>0.18665428571426901</v>
      </c>
      <c r="V128" s="226" t="str">
        <f t="shared" si="19"/>
        <v>---</v>
      </c>
      <c r="W128" s="1230">
        <v>0</v>
      </c>
      <c r="X128" s="227"/>
      <c r="Y128" s="228"/>
    </row>
    <row r="129" spans="1:25">
      <c r="A129" s="1226">
        <v>38108</v>
      </c>
      <c r="B129" s="1370">
        <v>100.53788729108412</v>
      </c>
      <c r="C129" s="229">
        <f t="shared" si="20"/>
        <v>0.11850192466972942</v>
      </c>
      <c r="D129" s="1380">
        <f t="shared" si="29"/>
        <v>1.1000000000000001</v>
      </c>
      <c r="E129" s="247">
        <f t="shared" si="24"/>
        <v>100.42515431921156</v>
      </c>
      <c r="F129" s="248">
        <f t="shared" si="21"/>
        <v>0.10857908009950279</v>
      </c>
      <c r="G129" s="247">
        <f t="shared" si="26"/>
        <v>100.22266812467979</v>
      </c>
      <c r="H129" s="248">
        <f t="shared" si="22"/>
        <v>0.10056935899521591</v>
      </c>
      <c r="I129" s="720" t="s">
        <v>340</v>
      </c>
      <c r="J129" s="1375" t="str">
        <f t="shared" si="17"/>
        <v>---</v>
      </c>
      <c r="K129" s="1373">
        <v>0</v>
      </c>
      <c r="L129" s="227"/>
      <c r="M129" s="197"/>
      <c r="N129" s="1226">
        <v>38108</v>
      </c>
      <c r="O129" s="232">
        <v>100.8897</v>
      </c>
      <c r="P129" s="233">
        <f t="shared" si="18"/>
        <v>0.29359999999999786</v>
      </c>
      <c r="Q129" s="237">
        <f t="shared" si="30"/>
        <v>2.38</v>
      </c>
      <c r="R129" s="234">
        <f t="shared" si="28"/>
        <v>100.58606666666667</v>
      </c>
      <c r="S129" s="235">
        <f t="shared" si="23"/>
        <v>0.26606666666666001</v>
      </c>
      <c r="T129" s="218">
        <f t="shared" si="27"/>
        <v>100.16076000000001</v>
      </c>
      <c r="U129" s="230">
        <f t="shared" si="25"/>
        <v>0.21660428571431112</v>
      </c>
      <c r="V129" s="226" t="str">
        <f t="shared" si="19"/>
        <v>---</v>
      </c>
      <c r="W129" s="1230">
        <v>0</v>
      </c>
      <c r="X129" s="227"/>
      <c r="Y129" s="228"/>
    </row>
    <row r="130" spans="1:25">
      <c r="A130" s="1226">
        <v>38139</v>
      </c>
      <c r="B130" s="1370">
        <v>100.64458276354772</v>
      </c>
      <c r="C130" s="229">
        <f t="shared" si="20"/>
        <v>0.10669547246359912</v>
      </c>
      <c r="D130" s="1380">
        <f t="shared" si="29"/>
        <v>1.2</v>
      </c>
      <c r="E130" s="247">
        <f t="shared" si="24"/>
        <v>100.5339518070154</v>
      </c>
      <c r="F130" s="248">
        <f t="shared" si="21"/>
        <v>0.10879748780384091</v>
      </c>
      <c r="G130" s="247">
        <f t="shared" si="26"/>
        <v>100.32451600270458</v>
      </c>
      <c r="H130" s="248">
        <f t="shared" si="22"/>
        <v>0.10184787802479889</v>
      </c>
      <c r="I130" s="720" t="s">
        <v>340</v>
      </c>
      <c r="J130" s="1375" t="str">
        <f t="shared" si="17"/>
        <v>---</v>
      </c>
      <c r="K130" s="1373">
        <v>0</v>
      </c>
      <c r="L130" s="227"/>
      <c r="M130" s="197"/>
      <c r="N130" s="1240">
        <v>38139</v>
      </c>
      <c r="O130" s="277">
        <v>101.0491</v>
      </c>
      <c r="P130" s="275">
        <f t="shared" si="18"/>
        <v>0.15939999999999088</v>
      </c>
      <c r="Q130" s="219">
        <f t="shared" si="30"/>
        <v>2.21</v>
      </c>
      <c r="R130" s="251">
        <f t="shared" si="28"/>
        <v>100.84496666666666</v>
      </c>
      <c r="S130" s="252">
        <f t="shared" si="23"/>
        <v>0.25889999999999702</v>
      </c>
      <c r="T130" s="253">
        <f t="shared" si="27"/>
        <v>100.37485714285715</v>
      </c>
      <c r="U130" s="219">
        <f t="shared" si="25"/>
        <v>0.21409714285714188</v>
      </c>
      <c r="V130" s="245" t="str">
        <f t="shared" si="19"/>
        <v>山</v>
      </c>
      <c r="W130" s="1235">
        <v>1</v>
      </c>
      <c r="X130" s="227"/>
      <c r="Y130" s="228"/>
    </row>
    <row r="131" spans="1:25">
      <c r="A131" s="1226">
        <v>38169</v>
      </c>
      <c r="B131" s="1370">
        <v>100.73357805182589</v>
      </c>
      <c r="C131" s="229">
        <f t="shared" si="20"/>
        <v>8.8995288278169937E-2</v>
      </c>
      <c r="D131" s="1380">
        <f t="shared" si="29"/>
        <v>1.2</v>
      </c>
      <c r="E131" s="247">
        <f t="shared" si="24"/>
        <v>100.63868270215256</v>
      </c>
      <c r="F131" s="248">
        <f t="shared" si="21"/>
        <v>0.10473089513716616</v>
      </c>
      <c r="G131" s="247">
        <f t="shared" si="26"/>
        <v>100.42593261879153</v>
      </c>
      <c r="H131" s="248">
        <f t="shared" si="22"/>
        <v>0.10141661608695074</v>
      </c>
      <c r="I131" s="720" t="s">
        <v>340</v>
      </c>
      <c r="J131" s="1375" t="str">
        <f t="shared" si="17"/>
        <v>---</v>
      </c>
      <c r="K131" s="1373">
        <v>0</v>
      </c>
      <c r="L131" s="227"/>
      <c r="M131" s="197"/>
      <c r="N131" s="1226">
        <v>38169</v>
      </c>
      <c r="O131" s="232">
        <v>101.35290000000001</v>
      </c>
      <c r="P131" s="233">
        <f t="shared" si="18"/>
        <v>0.30380000000000962</v>
      </c>
      <c r="Q131" s="237">
        <f t="shared" si="30"/>
        <v>2.2599999999999998</v>
      </c>
      <c r="R131" s="234">
        <f t="shared" si="28"/>
        <v>101.09723333333334</v>
      </c>
      <c r="S131" s="235">
        <f t="shared" si="23"/>
        <v>0.25226666666667086</v>
      </c>
      <c r="T131" s="218">
        <f t="shared" si="27"/>
        <v>100.60127714285714</v>
      </c>
      <c r="U131" s="230">
        <f t="shared" si="25"/>
        <v>0.2264199999999903</v>
      </c>
      <c r="V131" s="226" t="str">
        <f t="shared" si="19"/>
        <v>---</v>
      </c>
      <c r="W131" s="1230">
        <v>0</v>
      </c>
      <c r="X131" s="227"/>
      <c r="Y131" s="228"/>
    </row>
    <row r="132" spans="1:25">
      <c r="A132" s="1226">
        <v>38200</v>
      </c>
      <c r="B132" s="1370">
        <v>100.83510888904716</v>
      </c>
      <c r="C132" s="229">
        <f t="shared" si="20"/>
        <v>0.10153083722127576</v>
      </c>
      <c r="D132" s="1380">
        <f t="shared" si="29"/>
        <v>1.2</v>
      </c>
      <c r="E132" s="247">
        <f t="shared" si="24"/>
        <v>100.73775656814026</v>
      </c>
      <c r="F132" s="248">
        <f t="shared" si="21"/>
        <v>9.9073865987691079E-2</v>
      </c>
      <c r="G132" s="247">
        <f t="shared" si="26"/>
        <v>100.52869753040588</v>
      </c>
      <c r="H132" s="248">
        <f t="shared" si="22"/>
        <v>0.10276491161434365</v>
      </c>
      <c r="I132" s="720" t="s">
        <v>340</v>
      </c>
      <c r="J132" s="1375" t="str">
        <f t="shared" si="17"/>
        <v>---</v>
      </c>
      <c r="K132" s="1373">
        <v>0</v>
      </c>
      <c r="L132" s="227"/>
      <c r="M132" s="197"/>
      <c r="N132" s="1226">
        <v>38200</v>
      </c>
      <c r="O132" s="232">
        <v>101.4751</v>
      </c>
      <c r="P132" s="233">
        <f t="shared" si="18"/>
        <v>0.12219999999999231</v>
      </c>
      <c r="Q132" s="237">
        <f t="shared" si="30"/>
        <v>2.2599999999999998</v>
      </c>
      <c r="R132" s="234">
        <f t="shared" si="28"/>
        <v>101.29236666666667</v>
      </c>
      <c r="S132" s="235">
        <f t="shared" si="23"/>
        <v>0.19513333333333094</v>
      </c>
      <c r="T132" s="218">
        <f t="shared" si="27"/>
        <v>100.81811428571429</v>
      </c>
      <c r="U132" s="230">
        <f t="shared" si="25"/>
        <v>0.21683714285714473</v>
      </c>
      <c r="V132" s="226" t="str">
        <f t="shared" si="19"/>
        <v>---</v>
      </c>
      <c r="W132" s="1230">
        <v>0</v>
      </c>
      <c r="X132" s="227"/>
      <c r="Y132" s="228"/>
    </row>
    <row r="133" spans="1:25">
      <c r="A133" s="1226">
        <v>38231</v>
      </c>
      <c r="B133" s="1370">
        <v>100.97139386322411</v>
      </c>
      <c r="C133" s="229">
        <f t="shared" si="20"/>
        <v>0.13628497417694518</v>
      </c>
      <c r="D133" s="1380">
        <f t="shared" si="29"/>
        <v>1.3</v>
      </c>
      <c r="E133" s="247">
        <f t="shared" si="24"/>
        <v>100.84669360136571</v>
      </c>
      <c r="F133" s="248">
        <f t="shared" si="21"/>
        <v>0.10893703322545889</v>
      </c>
      <c r="G133" s="247">
        <f t="shared" si="26"/>
        <v>100.63716093218279</v>
      </c>
      <c r="H133" s="248">
        <f t="shared" si="22"/>
        <v>0.10846340177691616</v>
      </c>
      <c r="I133" s="720" t="s">
        <v>340</v>
      </c>
      <c r="J133" s="1375" t="str">
        <f t="shared" si="17"/>
        <v>---</v>
      </c>
      <c r="K133" s="1373">
        <v>0</v>
      </c>
      <c r="L133" s="227"/>
      <c r="M133" s="197"/>
      <c r="N133" s="1226">
        <v>38231</v>
      </c>
      <c r="O133" s="232">
        <v>101.39570000000001</v>
      </c>
      <c r="P133" s="233">
        <f t="shared" si="18"/>
        <v>-7.9399999999992588E-2</v>
      </c>
      <c r="Q133" s="237">
        <f t="shared" si="30"/>
        <v>2.12</v>
      </c>
      <c r="R133" s="234">
        <f t="shared" si="28"/>
        <v>101.4079</v>
      </c>
      <c r="S133" s="235">
        <f t="shared" si="23"/>
        <v>0.11553333333333171</v>
      </c>
      <c r="T133" s="218">
        <f t="shared" si="27"/>
        <v>101.00442857142858</v>
      </c>
      <c r="U133" s="230">
        <f t="shared" si="25"/>
        <v>0.18631428571428899</v>
      </c>
      <c r="V133" s="226" t="str">
        <f t="shared" si="19"/>
        <v>---</v>
      </c>
      <c r="W133" s="1230">
        <v>0</v>
      </c>
      <c r="X133" s="227"/>
      <c r="Y133" s="228"/>
    </row>
    <row r="134" spans="1:25">
      <c r="A134" s="1226">
        <v>38261</v>
      </c>
      <c r="B134" s="1370">
        <v>101.10237727643162</v>
      </c>
      <c r="C134" s="229">
        <f t="shared" si="20"/>
        <v>0.13098341320751672</v>
      </c>
      <c r="D134" s="1380">
        <f t="shared" si="29"/>
        <v>1.3</v>
      </c>
      <c r="E134" s="247">
        <f t="shared" si="24"/>
        <v>100.96962667623431</v>
      </c>
      <c r="F134" s="248">
        <f t="shared" si="21"/>
        <v>0.12293307486859817</v>
      </c>
      <c r="G134" s="247">
        <f t="shared" si="26"/>
        <v>100.74918764308214</v>
      </c>
      <c r="H134" s="248">
        <f t="shared" si="22"/>
        <v>0.11202671089934313</v>
      </c>
      <c r="I134" s="720" t="s">
        <v>340</v>
      </c>
      <c r="J134" s="1375" t="str">
        <f t="shared" ref="J134:J197" si="31">IF(K134=1,"山",IF(K134=-1,"谷","---"))</f>
        <v>---</v>
      </c>
      <c r="K134" s="1373">
        <v>0</v>
      </c>
      <c r="L134" s="227"/>
      <c r="M134" s="197"/>
      <c r="N134" s="1226">
        <v>38261</v>
      </c>
      <c r="O134" s="232">
        <v>101.38809999999999</v>
      </c>
      <c r="P134" s="233">
        <f t="shared" ref="P134:P197" si="32">O134-O133</f>
        <v>-7.6000000000107093E-3</v>
      </c>
      <c r="Q134" s="237">
        <f t="shared" si="30"/>
        <v>2.0299999999999998</v>
      </c>
      <c r="R134" s="234">
        <f t="shared" si="28"/>
        <v>101.41963333333332</v>
      </c>
      <c r="S134" s="235">
        <f t="shared" si="23"/>
        <v>1.1733333333324936E-2</v>
      </c>
      <c r="T134" s="218">
        <f t="shared" si="27"/>
        <v>101.16381428571428</v>
      </c>
      <c r="U134" s="230">
        <f t="shared" si="25"/>
        <v>0.15938571428570469</v>
      </c>
      <c r="V134" s="226" t="str">
        <f t="shared" ref="V134:V197" si="33">IF(W134=1,"山",IF(W134=-1,"谷","---"))</f>
        <v>---</v>
      </c>
      <c r="W134" s="1230">
        <v>0</v>
      </c>
      <c r="X134" s="227"/>
      <c r="Y134" s="228"/>
    </row>
    <row r="135" spans="1:25">
      <c r="A135" s="1226">
        <v>38292</v>
      </c>
      <c r="B135" s="1370">
        <v>101.19353782919779</v>
      </c>
      <c r="C135" s="233">
        <f t="shared" ref="C135:C198" si="34">B135-B134</f>
        <v>9.1160552766169189E-2</v>
      </c>
      <c r="D135" s="1392">
        <f t="shared" si="29"/>
        <v>1.3</v>
      </c>
      <c r="E135" s="234">
        <f t="shared" si="24"/>
        <v>101.08910298961784</v>
      </c>
      <c r="F135" s="235">
        <f t="shared" si="21"/>
        <v>0.11947631338352949</v>
      </c>
      <c r="G135" s="234">
        <f t="shared" si="26"/>
        <v>100.8597808520512</v>
      </c>
      <c r="H135" s="235">
        <f t="shared" si="22"/>
        <v>0.11059320896906399</v>
      </c>
      <c r="I135" s="735" t="s">
        <v>340</v>
      </c>
      <c r="J135" s="1393" t="str">
        <f t="shared" si="31"/>
        <v>---</v>
      </c>
      <c r="K135" s="1373">
        <v>0</v>
      </c>
      <c r="L135" s="227"/>
      <c r="M135" s="197"/>
      <c r="N135" s="1226">
        <v>38292</v>
      </c>
      <c r="O135" s="232">
        <v>101.29900000000001</v>
      </c>
      <c r="P135" s="233">
        <f t="shared" si="32"/>
        <v>-8.9099999999987745E-2</v>
      </c>
      <c r="Q135" s="237">
        <f t="shared" si="30"/>
        <v>1.76</v>
      </c>
      <c r="R135" s="234">
        <f t="shared" si="28"/>
        <v>101.36093333333334</v>
      </c>
      <c r="S135" s="235">
        <f t="shared" si="23"/>
        <v>-5.869999999998754E-2</v>
      </c>
      <c r="T135" s="236">
        <f t="shared" si="27"/>
        <v>101.26422857142857</v>
      </c>
      <c r="U135" s="237">
        <f t="shared" si="25"/>
        <v>0.10041428571429378</v>
      </c>
      <c r="V135" s="226" t="str">
        <f t="shared" si="33"/>
        <v>---</v>
      </c>
      <c r="W135" s="1230">
        <v>0</v>
      </c>
      <c r="X135" s="227"/>
      <c r="Y135" s="228"/>
    </row>
    <row r="136" spans="1:25">
      <c r="A136" s="1240">
        <v>38322</v>
      </c>
      <c r="B136" s="1389">
        <v>101.21678276811301</v>
      </c>
      <c r="C136" s="275">
        <f t="shared" si="34"/>
        <v>2.3244938915212288E-2</v>
      </c>
      <c r="D136" s="1383">
        <f t="shared" si="29"/>
        <v>1.2</v>
      </c>
      <c r="E136" s="251">
        <f t="shared" si="24"/>
        <v>101.17089929124749</v>
      </c>
      <c r="F136" s="252">
        <f t="shared" ref="F136:F199" si="35">E136-E135</f>
        <v>8.179630162965168E-2</v>
      </c>
      <c r="G136" s="251">
        <f t="shared" si="26"/>
        <v>100.95676592019819</v>
      </c>
      <c r="H136" s="252">
        <f t="shared" ref="H136:H199" si="36">G136-G135</f>
        <v>9.6985068146992148E-2</v>
      </c>
      <c r="I136" s="734" t="s">
        <v>340</v>
      </c>
      <c r="J136" s="1384" t="str">
        <f t="shared" si="31"/>
        <v>山</v>
      </c>
      <c r="K136" s="1373">
        <v>1</v>
      </c>
      <c r="L136" s="227"/>
      <c r="M136" s="197"/>
      <c r="N136" s="1226">
        <v>38322</v>
      </c>
      <c r="O136" s="266">
        <v>101.1353</v>
      </c>
      <c r="P136" s="267">
        <f t="shared" si="32"/>
        <v>-0.16370000000000573</v>
      </c>
      <c r="Q136" s="261">
        <f t="shared" si="30"/>
        <v>1.37</v>
      </c>
      <c r="R136" s="268">
        <f t="shared" si="28"/>
        <v>101.27413333333334</v>
      </c>
      <c r="S136" s="269">
        <f t="shared" ref="S136:S199" si="37">R136-R135</f>
        <v>-8.6799999999996658E-2</v>
      </c>
      <c r="T136" s="218">
        <f t="shared" si="27"/>
        <v>101.29931428571429</v>
      </c>
      <c r="U136" s="230">
        <f t="shared" si="25"/>
        <v>3.5085714285713721E-2</v>
      </c>
      <c r="V136" s="226" t="str">
        <f t="shared" si="33"/>
        <v>---</v>
      </c>
      <c r="W136" s="1230">
        <v>0</v>
      </c>
      <c r="X136" s="227"/>
      <c r="Y136" s="228"/>
    </row>
    <row r="137" spans="1:25">
      <c r="A137" s="1270">
        <v>38353</v>
      </c>
      <c r="B137" s="1370">
        <v>101.15560882274012</v>
      </c>
      <c r="C137" s="723">
        <f t="shared" si="34"/>
        <v>-6.1173945372885896E-2</v>
      </c>
      <c r="D137" s="1379">
        <f t="shared" si="29"/>
        <v>1</v>
      </c>
      <c r="E137" s="724">
        <f t="shared" si="24"/>
        <v>101.18864314001696</v>
      </c>
      <c r="F137" s="725">
        <f t="shared" si="35"/>
        <v>1.7743848769470105E-2</v>
      </c>
      <c r="G137" s="724">
        <f t="shared" si="26"/>
        <v>101.02976964293995</v>
      </c>
      <c r="H137" s="725">
        <f t="shared" si="36"/>
        <v>7.3003722741759702E-2</v>
      </c>
      <c r="I137" s="720" t="s">
        <v>793</v>
      </c>
      <c r="J137" s="1375" t="str">
        <f t="shared" si="31"/>
        <v>---</v>
      </c>
      <c r="K137" s="1373">
        <v>0</v>
      </c>
      <c r="L137" s="227"/>
      <c r="M137" s="197"/>
      <c r="N137" s="1270">
        <v>38353</v>
      </c>
      <c r="O137" s="232">
        <v>101.15300000000001</v>
      </c>
      <c r="P137" s="233">
        <f t="shared" si="32"/>
        <v>1.7700000000004934E-2</v>
      </c>
      <c r="Q137" s="237">
        <f t="shared" si="30"/>
        <v>1.2</v>
      </c>
      <c r="R137" s="234">
        <f t="shared" si="28"/>
        <v>101.19576666666667</v>
      </c>
      <c r="S137" s="235">
        <f t="shared" si="37"/>
        <v>-7.8366666666667584E-2</v>
      </c>
      <c r="T137" s="225">
        <f t="shared" si="27"/>
        <v>101.31415714285716</v>
      </c>
      <c r="U137" s="286">
        <f t="shared" si="25"/>
        <v>1.4842857142866706E-2</v>
      </c>
      <c r="V137" s="226" t="str">
        <f t="shared" si="33"/>
        <v>---</v>
      </c>
      <c r="W137" s="1230">
        <v>0</v>
      </c>
      <c r="X137" s="227"/>
      <c r="Y137" s="228"/>
    </row>
    <row r="138" spans="1:25">
      <c r="A138" s="1226">
        <v>38384</v>
      </c>
      <c r="B138" s="1370">
        <v>101.04890577317288</v>
      </c>
      <c r="C138" s="229">
        <f t="shared" si="34"/>
        <v>-0.10670304956724408</v>
      </c>
      <c r="D138" s="1380">
        <f t="shared" si="29"/>
        <v>0.8</v>
      </c>
      <c r="E138" s="247">
        <f t="shared" si="24"/>
        <v>101.14043245467532</v>
      </c>
      <c r="F138" s="248">
        <f t="shared" si="35"/>
        <v>-4.8210685341643966E-2</v>
      </c>
      <c r="G138" s="247">
        <f t="shared" si="26"/>
        <v>101.07481646027524</v>
      </c>
      <c r="H138" s="248">
        <f t="shared" si="36"/>
        <v>4.5046817335290257E-2</v>
      </c>
      <c r="I138" s="720" t="s">
        <v>793</v>
      </c>
      <c r="J138" s="1375" t="str">
        <f t="shared" si="31"/>
        <v>---</v>
      </c>
      <c r="K138" s="1373">
        <v>0</v>
      </c>
      <c r="L138" s="227"/>
      <c r="M138" s="197"/>
      <c r="N138" s="1226">
        <v>38384</v>
      </c>
      <c r="O138" s="232">
        <v>101.11060000000001</v>
      </c>
      <c r="P138" s="233">
        <f t="shared" si="32"/>
        <v>-4.2400000000000659E-2</v>
      </c>
      <c r="Q138" s="237">
        <f t="shared" si="30"/>
        <v>1.02</v>
      </c>
      <c r="R138" s="234">
        <f t="shared" si="28"/>
        <v>101.13296666666668</v>
      </c>
      <c r="S138" s="235">
        <f t="shared" si="37"/>
        <v>-6.2799999999995748E-2</v>
      </c>
      <c r="T138" s="218">
        <f t="shared" si="27"/>
        <v>101.27954285714286</v>
      </c>
      <c r="U138" s="230">
        <f t="shared" si="25"/>
        <v>-3.4614285714297921E-2</v>
      </c>
      <c r="V138" s="226" t="str">
        <f t="shared" si="33"/>
        <v>---</v>
      </c>
      <c r="W138" s="1230">
        <v>0</v>
      </c>
      <c r="X138" s="227"/>
      <c r="Y138" s="228"/>
    </row>
    <row r="139" spans="1:25">
      <c r="A139" s="1226">
        <v>38412</v>
      </c>
      <c r="B139" s="1370">
        <v>100.94411890346218</v>
      </c>
      <c r="C139" s="229">
        <f t="shared" si="34"/>
        <v>-0.10478686971069351</v>
      </c>
      <c r="D139" s="1380">
        <f t="shared" si="29"/>
        <v>0.6</v>
      </c>
      <c r="E139" s="247">
        <f t="shared" si="24"/>
        <v>101.04954449979174</v>
      </c>
      <c r="F139" s="248">
        <f t="shared" si="35"/>
        <v>-9.0887954883584143E-2</v>
      </c>
      <c r="G139" s="247">
        <f t="shared" si="26"/>
        <v>101.09038931947738</v>
      </c>
      <c r="H139" s="248">
        <f t="shared" si="36"/>
        <v>1.5572859202137579E-2</v>
      </c>
      <c r="I139" s="720" t="s">
        <v>341</v>
      </c>
      <c r="J139" s="1375" t="str">
        <f t="shared" si="31"/>
        <v>---</v>
      </c>
      <c r="K139" s="1373">
        <v>0</v>
      </c>
      <c r="L139" s="227"/>
      <c r="M139" s="197"/>
      <c r="N139" s="1226">
        <v>38412</v>
      </c>
      <c r="O139" s="232">
        <v>100.996</v>
      </c>
      <c r="P139" s="233">
        <f t="shared" si="32"/>
        <v>-0.11460000000001003</v>
      </c>
      <c r="Q139" s="237">
        <f t="shared" si="30"/>
        <v>0.72</v>
      </c>
      <c r="R139" s="234">
        <f t="shared" si="28"/>
        <v>101.08653333333332</v>
      </c>
      <c r="S139" s="235">
        <f t="shared" si="37"/>
        <v>-4.6433333333354199E-2</v>
      </c>
      <c r="T139" s="218">
        <f t="shared" si="27"/>
        <v>101.2111</v>
      </c>
      <c r="U139" s="230">
        <f t="shared" si="25"/>
        <v>-6.8442857142855473E-2</v>
      </c>
      <c r="V139" s="226" t="str">
        <f t="shared" si="33"/>
        <v>---</v>
      </c>
      <c r="W139" s="1230">
        <v>0</v>
      </c>
      <c r="X139" s="227"/>
      <c r="Y139" s="228"/>
    </row>
    <row r="140" spans="1:25">
      <c r="A140" s="1226">
        <v>38443</v>
      </c>
      <c r="B140" s="1370">
        <v>100.85698081593101</v>
      </c>
      <c r="C140" s="229">
        <f t="shared" si="34"/>
        <v>-8.7138087531172914E-2</v>
      </c>
      <c r="D140" s="1380">
        <f t="shared" si="29"/>
        <v>0.4</v>
      </c>
      <c r="E140" s="247">
        <f t="shared" ref="E140:E203" si="38">SUM(B138:B140)/3</f>
        <v>100.95000183085536</v>
      </c>
      <c r="F140" s="248">
        <f t="shared" si="35"/>
        <v>-9.9542668936379641E-2</v>
      </c>
      <c r="G140" s="247">
        <f t="shared" si="26"/>
        <v>101.07404459843552</v>
      </c>
      <c r="H140" s="248">
        <f t="shared" si="36"/>
        <v>-1.6344721041861021E-2</v>
      </c>
      <c r="I140" s="720" t="s">
        <v>341</v>
      </c>
      <c r="J140" s="1375" t="str">
        <f t="shared" si="31"/>
        <v>---</v>
      </c>
      <c r="K140" s="1373">
        <v>0</v>
      </c>
      <c r="L140" s="227"/>
      <c r="M140" s="197"/>
      <c r="N140" s="1240">
        <v>38443</v>
      </c>
      <c r="O140" s="277">
        <v>101.0694</v>
      </c>
      <c r="P140" s="275">
        <f t="shared" si="32"/>
        <v>7.3400000000006571E-2</v>
      </c>
      <c r="Q140" s="219">
        <f t="shared" si="30"/>
        <v>0.47</v>
      </c>
      <c r="R140" s="251">
        <f t="shared" si="28"/>
        <v>101.05866666666668</v>
      </c>
      <c r="S140" s="252">
        <f t="shared" si="37"/>
        <v>-2.7866666666639617E-2</v>
      </c>
      <c r="T140" s="253">
        <f t="shared" si="27"/>
        <v>101.1644857142857</v>
      </c>
      <c r="U140" s="219">
        <f t="shared" ref="U140:U203" si="39">T140-T139</f>
        <v>-4.6614285714298376E-2</v>
      </c>
      <c r="V140" s="245" t="str">
        <f t="shared" si="33"/>
        <v>谷</v>
      </c>
      <c r="W140" s="1235">
        <v>-1</v>
      </c>
      <c r="X140" s="227"/>
      <c r="Y140" s="228"/>
    </row>
    <row r="141" spans="1:25">
      <c r="A141" s="1226">
        <v>38473</v>
      </c>
      <c r="B141" s="1370">
        <v>100.77002227825685</v>
      </c>
      <c r="C141" s="229">
        <f t="shared" si="34"/>
        <v>-8.6958537674163949E-2</v>
      </c>
      <c r="D141" s="1380">
        <f t="shared" si="29"/>
        <v>0.2</v>
      </c>
      <c r="E141" s="247">
        <f t="shared" si="38"/>
        <v>100.85704066588335</v>
      </c>
      <c r="F141" s="248">
        <f t="shared" si="35"/>
        <v>-9.2961164972010124E-2</v>
      </c>
      <c r="G141" s="247">
        <f t="shared" si="26"/>
        <v>101.02656531298199</v>
      </c>
      <c r="H141" s="248">
        <f t="shared" si="36"/>
        <v>-4.7479285453533748E-2</v>
      </c>
      <c r="I141" s="720" t="s">
        <v>341</v>
      </c>
      <c r="J141" s="1375" t="str">
        <f t="shared" si="31"/>
        <v>---</v>
      </c>
      <c r="K141" s="1373">
        <v>0</v>
      </c>
      <c r="L141" s="227"/>
      <c r="M141" s="197"/>
      <c r="N141" s="1226">
        <v>38473</v>
      </c>
      <c r="O141" s="232">
        <v>101.1498</v>
      </c>
      <c r="P141" s="233">
        <f t="shared" si="32"/>
        <v>8.0399999999997362E-2</v>
      </c>
      <c r="Q141" s="237">
        <f t="shared" si="30"/>
        <v>0.26</v>
      </c>
      <c r="R141" s="234">
        <f t="shared" si="28"/>
        <v>101.07173333333333</v>
      </c>
      <c r="S141" s="235">
        <f t="shared" si="37"/>
        <v>1.3066666666645688E-2</v>
      </c>
      <c r="T141" s="218">
        <f t="shared" si="27"/>
        <v>101.13044285714285</v>
      </c>
      <c r="U141" s="230">
        <f t="shared" si="39"/>
        <v>-3.404285714285038E-2</v>
      </c>
      <c r="V141" s="226" t="str">
        <f t="shared" si="33"/>
        <v>---</v>
      </c>
      <c r="W141" s="1230">
        <v>0</v>
      </c>
      <c r="X141" s="227"/>
      <c r="Y141" s="228"/>
    </row>
    <row r="142" spans="1:25">
      <c r="A142" s="1226">
        <v>38504</v>
      </c>
      <c r="B142" s="1370">
        <v>100.66530245064368</v>
      </c>
      <c r="C142" s="229">
        <f t="shared" si="34"/>
        <v>-0.10471982761316667</v>
      </c>
      <c r="D142" s="1380">
        <f t="shared" si="29"/>
        <v>0</v>
      </c>
      <c r="E142" s="247">
        <f t="shared" si="38"/>
        <v>100.76410184827716</v>
      </c>
      <c r="F142" s="248">
        <f t="shared" si="35"/>
        <v>-9.2938817606182056E-2</v>
      </c>
      <c r="G142" s="247">
        <f t="shared" si="26"/>
        <v>100.95110311604569</v>
      </c>
      <c r="H142" s="248">
        <f t="shared" si="36"/>
        <v>-7.5462196936300074E-2</v>
      </c>
      <c r="I142" s="720" t="s">
        <v>341</v>
      </c>
      <c r="J142" s="1375" t="str">
        <f t="shared" si="31"/>
        <v>---</v>
      </c>
      <c r="K142" s="1373">
        <v>0</v>
      </c>
      <c r="L142" s="227"/>
      <c r="M142" s="197"/>
      <c r="N142" s="1226">
        <v>38504</v>
      </c>
      <c r="O142" s="232">
        <v>101.2038</v>
      </c>
      <c r="P142" s="233">
        <f t="shared" si="32"/>
        <v>5.4000000000002046E-2</v>
      </c>
      <c r="Q142" s="237">
        <f t="shared" si="30"/>
        <v>0.15</v>
      </c>
      <c r="R142" s="234">
        <f t="shared" si="28"/>
        <v>101.14100000000001</v>
      </c>
      <c r="S142" s="235">
        <f t="shared" si="37"/>
        <v>6.9266666666678134E-2</v>
      </c>
      <c r="T142" s="218">
        <f t="shared" si="27"/>
        <v>101.11684285714286</v>
      </c>
      <c r="U142" s="230">
        <f t="shared" si="39"/>
        <v>-1.3599999999996726E-2</v>
      </c>
      <c r="V142" s="226" t="str">
        <f t="shared" si="33"/>
        <v>---</v>
      </c>
      <c r="W142" s="1230">
        <v>0</v>
      </c>
      <c r="X142" s="227"/>
      <c r="Y142" s="228"/>
    </row>
    <row r="143" spans="1:25">
      <c r="A143" s="1226">
        <v>38534</v>
      </c>
      <c r="B143" s="1370">
        <v>100.56086316374474</v>
      </c>
      <c r="C143" s="229">
        <f t="shared" si="34"/>
        <v>-0.10443928689893767</v>
      </c>
      <c r="D143" s="1380">
        <f t="shared" si="29"/>
        <v>-0.2</v>
      </c>
      <c r="E143" s="247">
        <f t="shared" si="38"/>
        <v>100.66539596421508</v>
      </c>
      <c r="F143" s="248">
        <f t="shared" si="35"/>
        <v>-9.8705884062084692E-2</v>
      </c>
      <c r="G143" s="247">
        <f t="shared" si="26"/>
        <v>100.85740031542164</v>
      </c>
      <c r="H143" s="248">
        <f t="shared" si="36"/>
        <v>-9.3702800624043903E-2</v>
      </c>
      <c r="I143" s="720" t="s">
        <v>341</v>
      </c>
      <c r="J143" s="1375" t="str">
        <f t="shared" si="31"/>
        <v>---</v>
      </c>
      <c r="K143" s="1373">
        <v>0</v>
      </c>
      <c r="L143" s="227"/>
      <c r="M143" s="197"/>
      <c r="N143" s="1226">
        <v>38534</v>
      </c>
      <c r="O143" s="232">
        <v>101.3207</v>
      </c>
      <c r="P143" s="233">
        <f t="shared" si="32"/>
        <v>0.11690000000000111</v>
      </c>
      <c r="Q143" s="237">
        <f t="shared" si="30"/>
        <v>-0.03</v>
      </c>
      <c r="R143" s="234">
        <f t="shared" si="28"/>
        <v>101.22476666666667</v>
      </c>
      <c r="S143" s="235">
        <f t="shared" si="37"/>
        <v>8.3766666666662104E-2</v>
      </c>
      <c r="T143" s="218">
        <f t="shared" si="27"/>
        <v>101.14332857142857</v>
      </c>
      <c r="U143" s="230">
        <f t="shared" si="39"/>
        <v>2.6485714285712447E-2</v>
      </c>
      <c r="V143" s="226" t="str">
        <f t="shared" si="33"/>
        <v>---</v>
      </c>
      <c r="W143" s="1230">
        <v>0</v>
      </c>
      <c r="X143" s="227"/>
      <c r="Y143" s="228"/>
    </row>
    <row r="144" spans="1:25">
      <c r="A144" s="1226">
        <v>38565</v>
      </c>
      <c r="B144" s="1370">
        <v>100.47758366823972</v>
      </c>
      <c r="C144" s="229">
        <f t="shared" si="34"/>
        <v>-8.327949550502467E-2</v>
      </c>
      <c r="D144" s="1380">
        <f t="shared" si="29"/>
        <v>-0.4</v>
      </c>
      <c r="E144" s="247">
        <f t="shared" si="38"/>
        <v>100.56791642754273</v>
      </c>
      <c r="F144" s="248">
        <f t="shared" si="35"/>
        <v>-9.7479536672352651E-2</v>
      </c>
      <c r="G144" s="247">
        <f t="shared" ref="G144:G207" si="40">SUM(B138:B144)/7</f>
        <v>100.76053957906446</v>
      </c>
      <c r="H144" s="248">
        <f t="shared" si="36"/>
        <v>-9.6860736357186283E-2</v>
      </c>
      <c r="I144" s="720" t="s">
        <v>341</v>
      </c>
      <c r="J144" s="1375" t="str">
        <f t="shared" si="31"/>
        <v>---</v>
      </c>
      <c r="K144" s="1373">
        <v>0</v>
      </c>
      <c r="L144" s="227"/>
      <c r="M144" s="197"/>
      <c r="N144" s="1226">
        <v>38565</v>
      </c>
      <c r="O144" s="232">
        <v>101.327</v>
      </c>
      <c r="P144" s="233">
        <f t="shared" si="32"/>
        <v>6.2999999999959755E-3</v>
      </c>
      <c r="Q144" s="237">
        <f t="shared" si="30"/>
        <v>-0.15</v>
      </c>
      <c r="R144" s="234">
        <f t="shared" si="28"/>
        <v>101.28383333333333</v>
      </c>
      <c r="S144" s="235">
        <f t="shared" si="37"/>
        <v>5.9066666666666379E-2</v>
      </c>
      <c r="T144" s="218">
        <f t="shared" ref="T144:T207" si="41">SUM(O138:O144)/7</f>
        <v>101.16818571428573</v>
      </c>
      <c r="U144" s="230">
        <f t="shared" si="39"/>
        <v>2.485714285715801E-2</v>
      </c>
      <c r="V144" s="226" t="str">
        <f t="shared" si="33"/>
        <v>---</v>
      </c>
      <c r="W144" s="1230">
        <v>0</v>
      </c>
      <c r="X144" s="227"/>
      <c r="Y144" s="228"/>
    </row>
    <row r="145" spans="1:25">
      <c r="A145" s="1226">
        <v>38596</v>
      </c>
      <c r="B145" s="1370">
        <v>100.43549639477943</v>
      </c>
      <c r="C145" s="229">
        <f t="shared" si="34"/>
        <v>-4.2087273460282404E-2</v>
      </c>
      <c r="D145" s="1380">
        <f t="shared" si="29"/>
        <v>-0.5</v>
      </c>
      <c r="E145" s="247">
        <f t="shared" si="38"/>
        <v>100.4913144089213</v>
      </c>
      <c r="F145" s="248">
        <f t="shared" si="35"/>
        <v>-7.6602018621429124E-2</v>
      </c>
      <c r="G145" s="247">
        <f t="shared" si="40"/>
        <v>100.67290966786537</v>
      </c>
      <c r="H145" s="248">
        <f t="shared" si="36"/>
        <v>-8.7629911199087474E-2</v>
      </c>
      <c r="I145" s="720" t="s">
        <v>341</v>
      </c>
      <c r="J145" s="1375" t="str">
        <f t="shared" si="31"/>
        <v>---</v>
      </c>
      <c r="K145" s="1373">
        <v>0</v>
      </c>
      <c r="L145" s="227"/>
      <c r="M145" s="197"/>
      <c r="N145" s="1226">
        <v>38596</v>
      </c>
      <c r="O145" s="232">
        <v>101.24930000000001</v>
      </c>
      <c r="P145" s="233">
        <f t="shared" si="32"/>
        <v>-7.7699999999992997E-2</v>
      </c>
      <c r="Q145" s="237">
        <f t="shared" si="30"/>
        <v>-0.14000000000000001</v>
      </c>
      <c r="R145" s="234">
        <f t="shared" ref="R145:R159" si="42">SUM(O143:O145)/3</f>
        <v>101.29899999999999</v>
      </c>
      <c r="S145" s="235">
        <f t="shared" si="37"/>
        <v>1.5166666666658557E-2</v>
      </c>
      <c r="T145" s="218">
        <f t="shared" si="41"/>
        <v>101.188</v>
      </c>
      <c r="U145" s="230">
        <f t="shared" si="39"/>
        <v>1.981428571427557E-2</v>
      </c>
      <c r="V145" s="226" t="str">
        <f t="shared" si="33"/>
        <v>---</v>
      </c>
      <c r="W145" s="1230">
        <v>0</v>
      </c>
      <c r="X145" s="227"/>
      <c r="Y145" s="228"/>
    </row>
    <row r="146" spans="1:25">
      <c r="A146" s="1226">
        <v>38626</v>
      </c>
      <c r="B146" s="1370">
        <v>100.47207793115652</v>
      </c>
      <c r="C146" s="229">
        <f t="shared" si="34"/>
        <v>3.6581536377084944E-2</v>
      </c>
      <c r="D146" s="1380">
        <f t="shared" ref="D146:D209" si="43">ROUND((B146-B134)/B134*100,1)</f>
        <v>-0.6</v>
      </c>
      <c r="E146" s="247">
        <f t="shared" si="38"/>
        <v>100.46171933139188</v>
      </c>
      <c r="F146" s="248">
        <f t="shared" si="35"/>
        <v>-2.9595077529421587E-2</v>
      </c>
      <c r="G146" s="247">
        <f t="shared" si="40"/>
        <v>100.60547524325027</v>
      </c>
      <c r="H146" s="248">
        <f t="shared" si="36"/>
        <v>-6.7434424615100852E-2</v>
      </c>
      <c r="I146" s="720" t="s">
        <v>341</v>
      </c>
      <c r="J146" s="1375" t="str">
        <f t="shared" si="31"/>
        <v>---</v>
      </c>
      <c r="K146" s="1373">
        <v>0</v>
      </c>
      <c r="L146" s="227"/>
      <c r="M146" s="197"/>
      <c r="N146" s="1226">
        <v>38626</v>
      </c>
      <c r="O146" s="232">
        <v>101.363</v>
      </c>
      <c r="P146" s="233">
        <f t="shared" si="32"/>
        <v>0.11369999999999436</v>
      </c>
      <c r="Q146" s="237">
        <f t="shared" ref="Q146:Q209" si="44">ROUND((O146-O134)/O134*100,2)</f>
        <v>-0.02</v>
      </c>
      <c r="R146" s="234">
        <f t="shared" si="42"/>
        <v>101.31310000000001</v>
      </c>
      <c r="S146" s="235">
        <f t="shared" si="37"/>
        <v>1.4100000000013324E-2</v>
      </c>
      <c r="T146" s="218">
        <f t="shared" si="41"/>
        <v>101.24042857142857</v>
      </c>
      <c r="U146" s="230">
        <f t="shared" si="39"/>
        <v>5.2428571428563941E-2</v>
      </c>
      <c r="V146" s="226" t="str">
        <f t="shared" si="33"/>
        <v>---</v>
      </c>
      <c r="W146" s="1230">
        <v>0</v>
      </c>
      <c r="X146" s="227"/>
      <c r="Y146" s="228"/>
    </row>
    <row r="147" spans="1:25">
      <c r="A147" s="1226">
        <v>38657</v>
      </c>
      <c r="B147" s="1370">
        <v>100.60480348246583</v>
      </c>
      <c r="C147" s="229">
        <f t="shared" si="34"/>
        <v>0.13272555130930641</v>
      </c>
      <c r="D147" s="1380">
        <f t="shared" si="43"/>
        <v>-0.6</v>
      </c>
      <c r="E147" s="247">
        <f t="shared" si="38"/>
        <v>100.50412593613392</v>
      </c>
      <c r="F147" s="248">
        <f t="shared" si="35"/>
        <v>4.2406604742041054E-2</v>
      </c>
      <c r="G147" s="247">
        <f t="shared" si="40"/>
        <v>100.56944990989811</v>
      </c>
      <c r="H147" s="248">
        <f t="shared" si="36"/>
        <v>-3.6025333352156963E-2</v>
      </c>
      <c r="I147" s="720" t="s">
        <v>791</v>
      </c>
      <c r="J147" s="1375" t="str">
        <f t="shared" si="31"/>
        <v>---</v>
      </c>
      <c r="K147" s="1373">
        <v>0</v>
      </c>
      <c r="L147" s="227"/>
      <c r="M147" s="197"/>
      <c r="N147" s="1226">
        <v>38657</v>
      </c>
      <c r="O147" s="232">
        <v>101.4971</v>
      </c>
      <c r="P147" s="233">
        <f t="shared" si="32"/>
        <v>0.13410000000000366</v>
      </c>
      <c r="Q147" s="237">
        <f t="shared" si="44"/>
        <v>0.2</v>
      </c>
      <c r="R147" s="234">
        <f t="shared" si="42"/>
        <v>101.3698</v>
      </c>
      <c r="S147" s="235">
        <f t="shared" si="37"/>
        <v>5.6699999999992201E-2</v>
      </c>
      <c r="T147" s="218">
        <f t="shared" si="41"/>
        <v>101.30152857142858</v>
      </c>
      <c r="U147" s="230">
        <f t="shared" si="39"/>
        <v>6.1100000000010368E-2</v>
      </c>
      <c r="V147" s="226" t="str">
        <f t="shared" si="33"/>
        <v>---</v>
      </c>
      <c r="W147" s="1230">
        <v>0</v>
      </c>
      <c r="X147" s="227"/>
      <c r="Y147" s="228"/>
    </row>
    <row r="148" spans="1:25">
      <c r="A148" s="1236">
        <v>38687</v>
      </c>
      <c r="B148" s="1376">
        <v>100.80593590713526</v>
      </c>
      <c r="C148" s="256">
        <f t="shared" si="34"/>
        <v>0.20113242466943859</v>
      </c>
      <c r="D148" s="1381">
        <f t="shared" si="43"/>
        <v>-0.4</v>
      </c>
      <c r="E148" s="259">
        <f t="shared" si="38"/>
        <v>100.62760577358587</v>
      </c>
      <c r="F148" s="260">
        <f t="shared" si="35"/>
        <v>0.12347983745195279</v>
      </c>
      <c r="G148" s="259">
        <f t="shared" si="40"/>
        <v>100.57458042830932</v>
      </c>
      <c r="H148" s="260">
        <f t="shared" si="36"/>
        <v>5.1305184112067082E-3</v>
      </c>
      <c r="I148" s="721" t="s">
        <v>791</v>
      </c>
      <c r="J148" s="1378" t="str">
        <f t="shared" si="31"/>
        <v>---</v>
      </c>
      <c r="K148" s="1373">
        <v>0</v>
      </c>
      <c r="L148" s="227"/>
      <c r="M148" s="197"/>
      <c r="N148" s="1236">
        <v>38687</v>
      </c>
      <c r="O148" s="232">
        <v>101.611</v>
      </c>
      <c r="P148" s="233">
        <f t="shared" si="32"/>
        <v>0.113900000000001</v>
      </c>
      <c r="Q148" s="261">
        <f t="shared" si="44"/>
        <v>0.47</v>
      </c>
      <c r="R148" s="234">
        <f t="shared" si="42"/>
        <v>101.49036666666666</v>
      </c>
      <c r="S148" s="235">
        <f t="shared" si="37"/>
        <v>0.1205666666666616</v>
      </c>
      <c r="T148" s="262">
        <f t="shared" si="41"/>
        <v>101.36741428571429</v>
      </c>
      <c r="U148" s="258">
        <f t="shared" si="39"/>
        <v>6.5885714285712993E-2</v>
      </c>
      <c r="V148" s="226" t="str">
        <f t="shared" si="33"/>
        <v>---</v>
      </c>
      <c r="W148" s="1230">
        <v>0</v>
      </c>
      <c r="X148" s="227"/>
      <c r="Y148" s="228"/>
    </row>
    <row r="149" spans="1:25">
      <c r="A149" s="1226">
        <v>38718</v>
      </c>
      <c r="B149" s="1370">
        <v>101.08156456485524</v>
      </c>
      <c r="C149" s="229">
        <f t="shared" si="34"/>
        <v>0.27562865771997735</v>
      </c>
      <c r="D149" s="1380">
        <f t="shared" si="43"/>
        <v>-0.1</v>
      </c>
      <c r="E149" s="247">
        <f t="shared" si="38"/>
        <v>100.83076798481876</v>
      </c>
      <c r="F149" s="248">
        <f t="shared" si="35"/>
        <v>0.20316221123289324</v>
      </c>
      <c r="G149" s="247">
        <f t="shared" si="40"/>
        <v>100.63404644462526</v>
      </c>
      <c r="H149" s="248">
        <f t="shared" si="36"/>
        <v>5.9466016315937509E-2</v>
      </c>
      <c r="I149" s="720" t="s">
        <v>340</v>
      </c>
      <c r="J149" s="1372" t="str">
        <f t="shared" si="31"/>
        <v>---</v>
      </c>
      <c r="K149" s="1373">
        <v>0</v>
      </c>
      <c r="L149" s="227"/>
      <c r="M149" s="197"/>
      <c r="N149" s="1226">
        <v>38718</v>
      </c>
      <c r="O149" s="270">
        <v>101.7978</v>
      </c>
      <c r="P149" s="271">
        <f t="shared" si="32"/>
        <v>0.18679999999999097</v>
      </c>
      <c r="Q149" s="237">
        <f t="shared" si="44"/>
        <v>0.64</v>
      </c>
      <c r="R149" s="223">
        <f t="shared" si="42"/>
        <v>101.63529999999999</v>
      </c>
      <c r="S149" s="265">
        <f t="shared" si="37"/>
        <v>0.14493333333332714</v>
      </c>
      <c r="T149" s="218">
        <f t="shared" si="41"/>
        <v>101.45227142857142</v>
      </c>
      <c r="U149" s="230">
        <f t="shared" si="39"/>
        <v>8.4857142857131862E-2</v>
      </c>
      <c r="V149" s="226" t="str">
        <f t="shared" si="33"/>
        <v>---</v>
      </c>
      <c r="W149" s="1230">
        <v>0</v>
      </c>
      <c r="X149" s="227"/>
      <c r="Y149" s="228"/>
    </row>
    <row r="150" spans="1:25">
      <c r="A150" s="1226">
        <v>38749</v>
      </c>
      <c r="B150" s="1370">
        <v>101.35728266211031</v>
      </c>
      <c r="C150" s="229">
        <f t="shared" si="34"/>
        <v>0.27571809725506569</v>
      </c>
      <c r="D150" s="1380">
        <f t="shared" si="43"/>
        <v>0.3</v>
      </c>
      <c r="E150" s="247">
        <f t="shared" si="38"/>
        <v>101.08159437803361</v>
      </c>
      <c r="F150" s="248">
        <f t="shared" si="35"/>
        <v>0.2508263932148509</v>
      </c>
      <c r="G150" s="247">
        <f t="shared" si="40"/>
        <v>100.74782065867747</v>
      </c>
      <c r="H150" s="248">
        <f t="shared" si="36"/>
        <v>0.11377421405221355</v>
      </c>
      <c r="I150" s="720" t="s">
        <v>340</v>
      </c>
      <c r="J150" s="1375" t="str">
        <f t="shared" si="31"/>
        <v>---</v>
      </c>
      <c r="K150" s="1373">
        <v>0</v>
      </c>
      <c r="L150" s="227"/>
      <c r="M150" s="197"/>
      <c r="N150" s="1226">
        <v>38749</v>
      </c>
      <c r="O150" s="232">
        <v>101.83929999999999</v>
      </c>
      <c r="P150" s="233">
        <f t="shared" si="32"/>
        <v>4.1499999999999204E-2</v>
      </c>
      <c r="Q150" s="237">
        <f t="shared" si="44"/>
        <v>0.72</v>
      </c>
      <c r="R150" s="234">
        <f t="shared" si="42"/>
        <v>101.74936666666666</v>
      </c>
      <c r="S150" s="235">
        <f t="shared" si="37"/>
        <v>0.1140666666666732</v>
      </c>
      <c r="T150" s="218">
        <f t="shared" si="41"/>
        <v>101.52635714285714</v>
      </c>
      <c r="U150" s="230">
        <f t="shared" si="39"/>
        <v>7.4085714285715198E-2</v>
      </c>
      <c r="V150" s="226" t="str">
        <f t="shared" si="33"/>
        <v>---</v>
      </c>
      <c r="W150" s="1230">
        <v>0</v>
      </c>
      <c r="X150" s="227"/>
      <c r="Y150" s="228"/>
    </row>
    <row r="151" spans="1:25">
      <c r="A151" s="1226">
        <v>38777</v>
      </c>
      <c r="B151" s="1370">
        <v>101.5860733375424</v>
      </c>
      <c r="C151" s="229">
        <f t="shared" si="34"/>
        <v>0.2287906754320943</v>
      </c>
      <c r="D151" s="1380">
        <f t="shared" si="43"/>
        <v>0.6</v>
      </c>
      <c r="E151" s="247">
        <f t="shared" si="38"/>
        <v>101.34164018816932</v>
      </c>
      <c r="F151" s="248">
        <f t="shared" si="35"/>
        <v>0.26004581013570771</v>
      </c>
      <c r="G151" s="247">
        <f t="shared" si="40"/>
        <v>100.90617632572071</v>
      </c>
      <c r="H151" s="248">
        <f t="shared" si="36"/>
        <v>0.15835566704323867</v>
      </c>
      <c r="I151" s="720" t="s">
        <v>340</v>
      </c>
      <c r="J151" s="1375" t="str">
        <f t="shared" si="31"/>
        <v>---</v>
      </c>
      <c r="K151" s="1373">
        <v>0</v>
      </c>
      <c r="L151" s="227"/>
      <c r="M151" s="197"/>
      <c r="N151" s="1226">
        <v>38777</v>
      </c>
      <c r="O151" s="232">
        <v>101.73690000000001</v>
      </c>
      <c r="P151" s="233">
        <f t="shared" si="32"/>
        <v>-0.10239999999998872</v>
      </c>
      <c r="Q151" s="237">
        <f t="shared" si="44"/>
        <v>0.73</v>
      </c>
      <c r="R151" s="234">
        <f t="shared" si="42"/>
        <v>101.79133333333333</v>
      </c>
      <c r="S151" s="235">
        <f t="shared" si="37"/>
        <v>4.1966666666667152E-2</v>
      </c>
      <c r="T151" s="218">
        <f t="shared" si="41"/>
        <v>101.58491428571428</v>
      </c>
      <c r="U151" s="230">
        <f t="shared" si="39"/>
        <v>5.8557142857139866E-2</v>
      </c>
      <c r="V151" s="226" t="str">
        <f t="shared" si="33"/>
        <v>---</v>
      </c>
      <c r="W151" s="1230">
        <v>0</v>
      </c>
      <c r="X151" s="227"/>
      <c r="Y151" s="228"/>
    </row>
    <row r="152" spans="1:25">
      <c r="A152" s="1226">
        <v>38808</v>
      </c>
      <c r="B152" s="1370">
        <v>101.75612606868745</v>
      </c>
      <c r="C152" s="229">
        <f t="shared" si="34"/>
        <v>0.1700527311450486</v>
      </c>
      <c r="D152" s="1380">
        <f t="shared" si="43"/>
        <v>0.9</v>
      </c>
      <c r="E152" s="247">
        <f t="shared" si="38"/>
        <v>101.56649402278005</v>
      </c>
      <c r="F152" s="248">
        <f t="shared" si="35"/>
        <v>0.22485383461072672</v>
      </c>
      <c r="G152" s="247">
        <f t="shared" si="40"/>
        <v>101.09483770770757</v>
      </c>
      <c r="H152" s="248">
        <f t="shared" si="36"/>
        <v>0.18866138198686144</v>
      </c>
      <c r="I152" s="720" t="s">
        <v>340</v>
      </c>
      <c r="J152" s="1375" t="str">
        <f t="shared" si="31"/>
        <v>---</v>
      </c>
      <c r="K152" s="1373">
        <v>0</v>
      </c>
      <c r="L152" s="227"/>
      <c r="M152" s="197"/>
      <c r="N152" s="1226">
        <v>38808</v>
      </c>
      <c r="O152" s="232">
        <v>101.6977</v>
      </c>
      <c r="P152" s="233">
        <f t="shared" si="32"/>
        <v>-3.9200000000008117E-2</v>
      </c>
      <c r="Q152" s="237">
        <f t="shared" si="44"/>
        <v>0.62</v>
      </c>
      <c r="R152" s="234">
        <f t="shared" si="42"/>
        <v>101.75796666666668</v>
      </c>
      <c r="S152" s="235">
        <f t="shared" si="37"/>
        <v>-3.3366666666651668E-2</v>
      </c>
      <c r="T152" s="218">
        <f t="shared" si="41"/>
        <v>101.64897142857141</v>
      </c>
      <c r="U152" s="230">
        <f t="shared" si="39"/>
        <v>6.4057142857137706E-2</v>
      </c>
      <c r="V152" s="226" t="str">
        <f t="shared" si="33"/>
        <v>---</v>
      </c>
      <c r="W152" s="1230">
        <v>0</v>
      </c>
      <c r="X152" s="227"/>
      <c r="Y152" s="228"/>
    </row>
    <row r="153" spans="1:25">
      <c r="A153" s="1226">
        <v>38838</v>
      </c>
      <c r="B153" s="1370">
        <v>101.87160273051803</v>
      </c>
      <c r="C153" s="229">
        <f t="shared" si="34"/>
        <v>0.11547666183058425</v>
      </c>
      <c r="D153" s="1380">
        <f t="shared" si="43"/>
        <v>1.1000000000000001</v>
      </c>
      <c r="E153" s="247">
        <f t="shared" si="38"/>
        <v>101.73793404558262</v>
      </c>
      <c r="F153" s="248">
        <f t="shared" si="35"/>
        <v>0.17144002280257098</v>
      </c>
      <c r="G153" s="247">
        <f t="shared" si="40"/>
        <v>101.29476982190207</v>
      </c>
      <c r="H153" s="248">
        <f t="shared" si="36"/>
        <v>0.19993211419449608</v>
      </c>
      <c r="I153" s="720" t="s">
        <v>340</v>
      </c>
      <c r="J153" s="1375" t="str">
        <f t="shared" si="31"/>
        <v>---</v>
      </c>
      <c r="K153" s="1373">
        <v>0</v>
      </c>
      <c r="L153" s="227"/>
      <c r="M153" s="197"/>
      <c r="N153" s="1226">
        <v>38838</v>
      </c>
      <c r="O153" s="232">
        <v>101.5744</v>
      </c>
      <c r="P153" s="233">
        <f t="shared" si="32"/>
        <v>-0.12330000000000041</v>
      </c>
      <c r="Q153" s="237">
        <f t="shared" si="44"/>
        <v>0.42</v>
      </c>
      <c r="R153" s="234">
        <f t="shared" si="42"/>
        <v>101.66966666666667</v>
      </c>
      <c r="S153" s="235">
        <f t="shared" si="37"/>
        <v>-8.830000000000382E-2</v>
      </c>
      <c r="T153" s="218">
        <f t="shared" si="41"/>
        <v>101.67917142857141</v>
      </c>
      <c r="U153" s="230">
        <f t="shared" si="39"/>
        <v>3.0199999999993565E-2</v>
      </c>
      <c r="V153" s="226" t="str">
        <f t="shared" si="33"/>
        <v>---</v>
      </c>
      <c r="W153" s="1230">
        <v>0</v>
      </c>
      <c r="X153" s="227"/>
      <c r="Y153" s="228"/>
    </row>
    <row r="154" spans="1:25">
      <c r="A154" s="1226">
        <v>38869</v>
      </c>
      <c r="B154" s="1370">
        <v>101.94127591468387</v>
      </c>
      <c r="C154" s="229">
        <f t="shared" si="34"/>
        <v>6.9673184165836233E-2</v>
      </c>
      <c r="D154" s="1380">
        <f t="shared" si="43"/>
        <v>1.3</v>
      </c>
      <c r="E154" s="247">
        <f t="shared" si="38"/>
        <v>101.8563349046298</v>
      </c>
      <c r="F154" s="248">
        <f t="shared" si="35"/>
        <v>0.11840085904718478</v>
      </c>
      <c r="G154" s="247">
        <f t="shared" si="40"/>
        <v>101.48569445507609</v>
      </c>
      <c r="H154" s="248">
        <f t="shared" si="36"/>
        <v>0.19092463317402064</v>
      </c>
      <c r="I154" s="720" t="s">
        <v>340</v>
      </c>
      <c r="J154" s="1375" t="str">
        <f t="shared" si="31"/>
        <v>---</v>
      </c>
      <c r="K154" s="1373">
        <v>0</v>
      </c>
      <c r="L154" s="227"/>
      <c r="M154" s="197"/>
      <c r="N154" s="1226">
        <v>38869</v>
      </c>
      <c r="O154" s="232">
        <v>101.4011</v>
      </c>
      <c r="P154" s="233">
        <f t="shared" si="32"/>
        <v>-0.17329999999999757</v>
      </c>
      <c r="Q154" s="237">
        <f t="shared" si="44"/>
        <v>0.19</v>
      </c>
      <c r="R154" s="234">
        <f t="shared" si="42"/>
        <v>101.55773333333333</v>
      </c>
      <c r="S154" s="235">
        <f t="shared" si="37"/>
        <v>-0.1119333333333401</v>
      </c>
      <c r="T154" s="218">
        <f t="shared" si="41"/>
        <v>101.66545714285714</v>
      </c>
      <c r="U154" s="230">
        <f t="shared" si="39"/>
        <v>-1.3714285714272023E-2</v>
      </c>
      <c r="V154" s="226" t="str">
        <f t="shared" si="33"/>
        <v>---</v>
      </c>
      <c r="W154" s="1230">
        <v>0</v>
      </c>
      <c r="X154" s="227"/>
      <c r="Y154" s="228"/>
    </row>
    <row r="155" spans="1:25">
      <c r="A155" s="1226">
        <v>38899</v>
      </c>
      <c r="B155" s="1370">
        <v>101.97278622860763</v>
      </c>
      <c r="C155" s="229">
        <f t="shared" si="34"/>
        <v>3.1510313923760691E-2</v>
      </c>
      <c r="D155" s="1380">
        <f t="shared" si="43"/>
        <v>1.4</v>
      </c>
      <c r="E155" s="247">
        <f t="shared" si="38"/>
        <v>101.92855495793651</v>
      </c>
      <c r="F155" s="248">
        <f t="shared" si="35"/>
        <v>7.222005330670811E-2</v>
      </c>
      <c r="G155" s="247">
        <f t="shared" si="40"/>
        <v>101.65238735814356</v>
      </c>
      <c r="H155" s="248">
        <f t="shared" si="36"/>
        <v>0.16669290306747087</v>
      </c>
      <c r="I155" s="720" t="s">
        <v>340</v>
      </c>
      <c r="J155" s="1375" t="str">
        <f t="shared" si="31"/>
        <v>---</v>
      </c>
      <c r="K155" s="1373">
        <v>0</v>
      </c>
      <c r="L155" s="227"/>
      <c r="M155" s="197"/>
      <c r="N155" s="1226">
        <v>38899</v>
      </c>
      <c r="O155" s="232">
        <v>101.3514</v>
      </c>
      <c r="P155" s="233">
        <f t="shared" si="32"/>
        <v>-4.970000000000141E-2</v>
      </c>
      <c r="Q155" s="237">
        <f t="shared" si="44"/>
        <v>0.03</v>
      </c>
      <c r="R155" s="234">
        <f t="shared" si="42"/>
        <v>101.4423</v>
      </c>
      <c r="S155" s="235">
        <f t="shared" si="37"/>
        <v>-0.11543333333332839</v>
      </c>
      <c r="T155" s="218">
        <f t="shared" si="41"/>
        <v>101.62837142857143</v>
      </c>
      <c r="U155" s="230">
        <f t="shared" si="39"/>
        <v>-3.7085714285709059E-2</v>
      </c>
      <c r="V155" s="226" t="str">
        <f t="shared" si="33"/>
        <v>---</v>
      </c>
      <c r="W155" s="1230">
        <v>0</v>
      </c>
      <c r="X155" s="227"/>
      <c r="Y155" s="228"/>
    </row>
    <row r="156" spans="1:25">
      <c r="A156" s="1226">
        <v>38930</v>
      </c>
      <c r="B156" s="1370">
        <v>101.9884170217483</v>
      </c>
      <c r="C156" s="229">
        <f t="shared" si="34"/>
        <v>1.5630793140672949E-2</v>
      </c>
      <c r="D156" s="1380">
        <f t="shared" si="43"/>
        <v>1.5</v>
      </c>
      <c r="E156" s="247">
        <f t="shared" si="38"/>
        <v>101.96749305501328</v>
      </c>
      <c r="F156" s="248">
        <f t="shared" si="35"/>
        <v>3.8938097076766098E-2</v>
      </c>
      <c r="G156" s="247">
        <f t="shared" si="40"/>
        <v>101.7819377091283</v>
      </c>
      <c r="H156" s="248">
        <f t="shared" si="36"/>
        <v>0.12955035098474355</v>
      </c>
      <c r="I156" s="720" t="s">
        <v>340</v>
      </c>
      <c r="J156" s="1375" t="str">
        <f t="shared" si="31"/>
        <v>---</v>
      </c>
      <c r="K156" s="1373">
        <v>0</v>
      </c>
      <c r="L156" s="227"/>
      <c r="M156" s="197"/>
      <c r="N156" s="1226">
        <v>38930</v>
      </c>
      <c r="O156" s="232">
        <v>101.2771</v>
      </c>
      <c r="P156" s="233">
        <f t="shared" si="32"/>
        <v>-7.4299999999993815E-2</v>
      </c>
      <c r="Q156" s="237">
        <f t="shared" si="44"/>
        <v>-0.05</v>
      </c>
      <c r="R156" s="234">
        <f t="shared" si="42"/>
        <v>101.34320000000001</v>
      </c>
      <c r="S156" s="235">
        <f t="shared" si="37"/>
        <v>-9.909999999999286E-2</v>
      </c>
      <c r="T156" s="218">
        <f t="shared" si="41"/>
        <v>101.5539857142857</v>
      </c>
      <c r="U156" s="230">
        <f t="shared" si="39"/>
        <v>-7.4385714285725157E-2</v>
      </c>
      <c r="V156" s="226" t="str">
        <f t="shared" si="33"/>
        <v>---</v>
      </c>
      <c r="W156" s="1230">
        <v>0</v>
      </c>
      <c r="X156" s="227"/>
      <c r="Y156" s="228"/>
    </row>
    <row r="157" spans="1:25">
      <c r="A157" s="1226">
        <v>38961</v>
      </c>
      <c r="B157" s="1370">
        <v>101.98759023229614</v>
      </c>
      <c r="C157" s="229">
        <f t="shared" si="34"/>
        <v>-8.2678945216230204E-4</v>
      </c>
      <c r="D157" s="1380">
        <f t="shared" si="43"/>
        <v>1.5</v>
      </c>
      <c r="E157" s="247">
        <f t="shared" si="38"/>
        <v>101.98293116088404</v>
      </c>
      <c r="F157" s="248">
        <f t="shared" si="35"/>
        <v>1.5438105870757113E-2</v>
      </c>
      <c r="G157" s="247">
        <f t="shared" si="40"/>
        <v>101.87198164772624</v>
      </c>
      <c r="H157" s="248">
        <f t="shared" si="36"/>
        <v>9.0043938597943907E-2</v>
      </c>
      <c r="I157" s="720" t="s">
        <v>340</v>
      </c>
      <c r="J157" s="1375" t="str">
        <f t="shared" si="31"/>
        <v>---</v>
      </c>
      <c r="K157" s="1373">
        <v>0</v>
      </c>
      <c r="L157" s="227"/>
      <c r="M157" s="197"/>
      <c r="N157" s="1226">
        <v>38961</v>
      </c>
      <c r="O157" s="232">
        <v>101.25409999999999</v>
      </c>
      <c r="P157" s="233">
        <f t="shared" si="32"/>
        <v>-2.3000000000010346E-2</v>
      </c>
      <c r="Q157" s="237">
        <f t="shared" si="44"/>
        <v>0</v>
      </c>
      <c r="R157" s="234">
        <f t="shared" si="42"/>
        <v>101.2942</v>
      </c>
      <c r="S157" s="235">
        <f t="shared" si="37"/>
        <v>-4.9000000000006594E-2</v>
      </c>
      <c r="T157" s="218">
        <f t="shared" si="41"/>
        <v>101.47038571428571</v>
      </c>
      <c r="U157" s="230">
        <f t="shared" si="39"/>
        <v>-8.3599999999989905E-2</v>
      </c>
      <c r="V157" s="226" t="str">
        <f t="shared" si="33"/>
        <v>---</v>
      </c>
      <c r="W157" s="1230">
        <v>0</v>
      </c>
      <c r="X157" s="227"/>
      <c r="Y157" s="228"/>
    </row>
    <row r="158" spans="1:25">
      <c r="A158" s="1226">
        <v>38991</v>
      </c>
      <c r="B158" s="1370">
        <v>101.95602722988262</v>
      </c>
      <c r="C158" s="229">
        <f t="shared" si="34"/>
        <v>-3.156300241352028E-2</v>
      </c>
      <c r="D158" s="1380">
        <f t="shared" si="43"/>
        <v>1.5</v>
      </c>
      <c r="E158" s="247">
        <f t="shared" si="38"/>
        <v>101.97734482797568</v>
      </c>
      <c r="F158" s="248">
        <f t="shared" si="35"/>
        <v>-5.5863329083507551E-3</v>
      </c>
      <c r="G158" s="247">
        <f t="shared" si="40"/>
        <v>101.92483220377486</v>
      </c>
      <c r="H158" s="248">
        <f t="shared" si="36"/>
        <v>5.2850556048610997E-2</v>
      </c>
      <c r="I158" s="720" t="s">
        <v>791</v>
      </c>
      <c r="J158" s="1375" t="str">
        <f t="shared" si="31"/>
        <v>---</v>
      </c>
      <c r="K158" s="1373">
        <v>0</v>
      </c>
      <c r="L158" s="227"/>
      <c r="M158" s="197"/>
      <c r="N158" s="1226">
        <v>38991</v>
      </c>
      <c r="O158" s="232">
        <v>101.4087</v>
      </c>
      <c r="P158" s="233">
        <f t="shared" si="32"/>
        <v>0.15460000000000207</v>
      </c>
      <c r="Q158" s="237">
        <f t="shared" si="44"/>
        <v>0.05</v>
      </c>
      <c r="R158" s="234">
        <f t="shared" si="42"/>
        <v>101.31330000000001</v>
      </c>
      <c r="S158" s="235">
        <f t="shared" si="37"/>
        <v>1.9100000000008777E-2</v>
      </c>
      <c r="T158" s="218">
        <f t="shared" si="41"/>
        <v>101.4235</v>
      </c>
      <c r="U158" s="230">
        <f t="shared" si="39"/>
        <v>-4.6885714285707536E-2</v>
      </c>
      <c r="V158" s="226" t="str">
        <f t="shared" si="33"/>
        <v>---</v>
      </c>
      <c r="W158" s="1230">
        <v>0</v>
      </c>
      <c r="X158" s="227"/>
      <c r="Y158" s="228"/>
    </row>
    <row r="159" spans="1:25">
      <c r="A159" s="1226">
        <v>39022</v>
      </c>
      <c r="B159" s="1370">
        <v>101.90388168458286</v>
      </c>
      <c r="C159" s="229">
        <f t="shared" si="34"/>
        <v>-5.2145545299765672E-2</v>
      </c>
      <c r="D159" s="1380">
        <f t="shared" si="43"/>
        <v>1.3</v>
      </c>
      <c r="E159" s="247">
        <f t="shared" si="38"/>
        <v>101.94916638225386</v>
      </c>
      <c r="F159" s="248">
        <f t="shared" si="35"/>
        <v>-2.8178445721820822E-2</v>
      </c>
      <c r="G159" s="247">
        <f t="shared" si="40"/>
        <v>101.94594014890278</v>
      </c>
      <c r="H159" s="248">
        <f t="shared" si="36"/>
        <v>2.1107945127923244E-2</v>
      </c>
      <c r="I159" s="720" t="s">
        <v>791</v>
      </c>
      <c r="J159" s="1375" t="str">
        <f t="shared" si="31"/>
        <v>---</v>
      </c>
      <c r="K159" s="1373">
        <v>0</v>
      </c>
      <c r="L159" s="227"/>
      <c r="M159" s="197"/>
      <c r="N159" s="1226">
        <v>39022</v>
      </c>
      <c r="O159" s="232">
        <v>101.527</v>
      </c>
      <c r="P159" s="233">
        <f t="shared" si="32"/>
        <v>0.11830000000000496</v>
      </c>
      <c r="Q159" s="237">
        <f t="shared" si="44"/>
        <v>0.03</v>
      </c>
      <c r="R159" s="234">
        <f t="shared" si="42"/>
        <v>101.39659999999999</v>
      </c>
      <c r="S159" s="235">
        <f t="shared" si="37"/>
        <v>8.3299999999979946E-2</v>
      </c>
      <c r="T159" s="218">
        <f t="shared" si="41"/>
        <v>101.39911428571429</v>
      </c>
      <c r="U159" s="230">
        <f t="shared" si="39"/>
        <v>-2.4385714285713789E-2</v>
      </c>
      <c r="V159" s="226" t="str">
        <f t="shared" si="33"/>
        <v>---</v>
      </c>
      <c r="W159" s="1230">
        <v>0</v>
      </c>
      <c r="X159" s="227"/>
      <c r="Y159" s="228"/>
    </row>
    <row r="160" spans="1:25">
      <c r="A160" s="1226">
        <v>39052</v>
      </c>
      <c r="B160" s="1376">
        <v>101.82614670885118</v>
      </c>
      <c r="C160" s="229">
        <f t="shared" si="34"/>
        <v>-7.7734975731672762E-2</v>
      </c>
      <c r="D160" s="1380">
        <f t="shared" si="43"/>
        <v>1</v>
      </c>
      <c r="E160" s="247">
        <f t="shared" si="38"/>
        <v>101.89535187443887</v>
      </c>
      <c r="F160" s="248">
        <f t="shared" si="35"/>
        <v>-5.3814507814990975E-2</v>
      </c>
      <c r="G160" s="247">
        <f t="shared" si="40"/>
        <v>101.9394464315218</v>
      </c>
      <c r="H160" s="248">
        <f t="shared" si="36"/>
        <v>-6.4937173809767046E-3</v>
      </c>
      <c r="I160" s="720" t="s">
        <v>341</v>
      </c>
      <c r="J160" s="1375" t="str">
        <f t="shared" si="31"/>
        <v>---</v>
      </c>
      <c r="K160" s="1373">
        <v>0</v>
      </c>
      <c r="L160" s="227"/>
      <c r="M160" s="197"/>
      <c r="N160" s="1240">
        <v>39052</v>
      </c>
      <c r="O160" s="243">
        <v>101.5343</v>
      </c>
      <c r="P160" s="238">
        <f t="shared" si="32"/>
        <v>7.3000000000007503E-3</v>
      </c>
      <c r="Q160" s="241">
        <f t="shared" si="44"/>
        <v>-0.08</v>
      </c>
      <c r="R160" s="733">
        <f t="shared" ref="R160:R223" si="45">SUM(O158:O160)/3</f>
        <v>101.49000000000001</v>
      </c>
      <c r="S160" s="244">
        <f t="shared" si="37"/>
        <v>9.3400000000016803E-2</v>
      </c>
      <c r="T160" s="253">
        <f t="shared" si="41"/>
        <v>101.39338571428573</v>
      </c>
      <c r="U160" s="219">
        <f t="shared" si="39"/>
        <v>-5.7285714285626455E-3</v>
      </c>
      <c r="V160" s="245" t="str">
        <f t="shared" si="33"/>
        <v>山</v>
      </c>
      <c r="W160" s="1235">
        <v>1</v>
      </c>
      <c r="X160" s="227"/>
      <c r="Y160" s="228"/>
    </row>
    <row r="161" spans="1:25">
      <c r="A161" s="1270">
        <v>39083</v>
      </c>
      <c r="B161" s="1370">
        <v>101.72438819704131</v>
      </c>
      <c r="C161" s="723">
        <f t="shared" si="34"/>
        <v>-0.1017585118098765</v>
      </c>
      <c r="D161" s="1379">
        <f t="shared" si="43"/>
        <v>0.6</v>
      </c>
      <c r="E161" s="724">
        <f t="shared" si="38"/>
        <v>101.8181388634918</v>
      </c>
      <c r="F161" s="725">
        <f t="shared" si="35"/>
        <v>-7.7213010947076555E-2</v>
      </c>
      <c r="G161" s="724">
        <f t="shared" si="40"/>
        <v>101.90846247185858</v>
      </c>
      <c r="H161" s="725">
        <f t="shared" si="36"/>
        <v>-3.098395966321732E-2</v>
      </c>
      <c r="I161" s="726" t="s">
        <v>341</v>
      </c>
      <c r="J161" s="1375" t="str">
        <f t="shared" si="31"/>
        <v>---</v>
      </c>
      <c r="K161" s="1373">
        <v>0</v>
      </c>
      <c r="L161" s="227"/>
      <c r="M161" s="197"/>
      <c r="N161" s="1270">
        <v>39083</v>
      </c>
      <c r="O161" s="270">
        <v>101.59780000000001</v>
      </c>
      <c r="P161" s="271">
        <f t="shared" si="32"/>
        <v>6.3500000000004775E-2</v>
      </c>
      <c r="Q161" s="237">
        <f t="shared" si="44"/>
        <v>-0.2</v>
      </c>
      <c r="R161" s="223">
        <f t="shared" si="45"/>
        <v>101.55303333333335</v>
      </c>
      <c r="S161" s="265">
        <f t="shared" si="37"/>
        <v>6.3033333333336827E-2</v>
      </c>
      <c r="T161" s="225">
        <f t="shared" si="41"/>
        <v>101.42148571428572</v>
      </c>
      <c r="U161" s="286">
        <f t="shared" si="39"/>
        <v>2.8099999999994907E-2</v>
      </c>
      <c r="V161" s="226" t="str">
        <f t="shared" si="33"/>
        <v>---</v>
      </c>
      <c r="W161" s="1230">
        <v>0</v>
      </c>
      <c r="X161" s="227"/>
      <c r="Y161" s="228"/>
    </row>
    <row r="162" spans="1:25">
      <c r="A162" s="1226">
        <v>39114</v>
      </c>
      <c r="B162" s="1370">
        <v>101.61410077523472</v>
      </c>
      <c r="C162" s="229">
        <f t="shared" si="34"/>
        <v>-0.11028742180658924</v>
      </c>
      <c r="D162" s="1380">
        <f t="shared" si="43"/>
        <v>0.3</v>
      </c>
      <c r="E162" s="247">
        <f t="shared" si="38"/>
        <v>101.7215452270424</v>
      </c>
      <c r="F162" s="248">
        <f t="shared" si="35"/>
        <v>-9.6593636449398446E-2</v>
      </c>
      <c r="G162" s="247">
        <f t="shared" si="40"/>
        <v>101.85722169280531</v>
      </c>
      <c r="H162" s="248">
        <f t="shared" si="36"/>
        <v>-5.12407790532734E-2</v>
      </c>
      <c r="I162" s="720" t="s">
        <v>341</v>
      </c>
      <c r="J162" s="1375" t="str">
        <f t="shared" si="31"/>
        <v>---</v>
      </c>
      <c r="K162" s="1373">
        <v>0</v>
      </c>
      <c r="L162" s="227"/>
      <c r="M162" s="197"/>
      <c r="N162" s="1226">
        <v>39114</v>
      </c>
      <c r="O162" s="232">
        <v>101.5399</v>
      </c>
      <c r="P162" s="233">
        <f t="shared" si="32"/>
        <v>-5.7900000000003615E-2</v>
      </c>
      <c r="Q162" s="237">
        <f t="shared" si="44"/>
        <v>-0.28999999999999998</v>
      </c>
      <c r="R162" s="234">
        <f t="shared" si="45"/>
        <v>101.55733333333335</v>
      </c>
      <c r="S162" s="235">
        <f t="shared" si="37"/>
        <v>4.3000000000006366E-3</v>
      </c>
      <c r="T162" s="218">
        <f t="shared" si="41"/>
        <v>101.44841428571429</v>
      </c>
      <c r="U162" s="230">
        <f t="shared" si="39"/>
        <v>2.6928571428570081E-2</v>
      </c>
      <c r="V162" s="226" t="str">
        <f t="shared" si="33"/>
        <v>---</v>
      </c>
      <c r="W162" s="1230">
        <v>0</v>
      </c>
      <c r="X162" s="227"/>
      <c r="Y162" s="228"/>
    </row>
    <row r="163" spans="1:25">
      <c r="A163" s="1226">
        <v>39142</v>
      </c>
      <c r="B163" s="1370">
        <v>101.45503418998447</v>
      </c>
      <c r="C163" s="229">
        <f t="shared" si="34"/>
        <v>-0.15906658525024397</v>
      </c>
      <c r="D163" s="1380">
        <f t="shared" si="43"/>
        <v>-0.1</v>
      </c>
      <c r="E163" s="247">
        <f t="shared" si="38"/>
        <v>101.59784105408683</v>
      </c>
      <c r="F163" s="248">
        <f t="shared" si="35"/>
        <v>-0.1237041729555699</v>
      </c>
      <c r="G163" s="247">
        <f t="shared" si="40"/>
        <v>101.78102414541048</v>
      </c>
      <c r="H163" s="248">
        <f t="shared" si="36"/>
        <v>-7.619754739482687E-2</v>
      </c>
      <c r="I163" s="720" t="s">
        <v>341</v>
      </c>
      <c r="J163" s="1375" t="str">
        <f t="shared" si="31"/>
        <v>---</v>
      </c>
      <c r="K163" s="1373">
        <v>0</v>
      </c>
      <c r="L163" s="227"/>
      <c r="M163" s="197"/>
      <c r="N163" s="1226">
        <v>39142</v>
      </c>
      <c r="O163" s="232">
        <v>101.3267</v>
      </c>
      <c r="P163" s="233">
        <f t="shared" si="32"/>
        <v>-0.2132000000000005</v>
      </c>
      <c r="Q163" s="237">
        <f t="shared" si="44"/>
        <v>-0.4</v>
      </c>
      <c r="R163" s="234">
        <f t="shared" si="45"/>
        <v>101.48813333333334</v>
      </c>
      <c r="S163" s="235">
        <f t="shared" si="37"/>
        <v>-6.9200000000009254E-2</v>
      </c>
      <c r="T163" s="218">
        <f t="shared" si="41"/>
        <v>101.4555</v>
      </c>
      <c r="U163" s="230">
        <f t="shared" si="39"/>
        <v>7.0857142857079225E-3</v>
      </c>
      <c r="V163" s="226" t="str">
        <f t="shared" si="33"/>
        <v>---</v>
      </c>
      <c r="W163" s="1230">
        <v>0</v>
      </c>
      <c r="X163" s="227"/>
      <c r="Y163" s="228"/>
    </row>
    <row r="164" spans="1:25">
      <c r="A164" s="1226">
        <v>39173</v>
      </c>
      <c r="B164" s="1370">
        <v>101.23725709315673</v>
      </c>
      <c r="C164" s="229">
        <f t="shared" si="34"/>
        <v>-0.21777709682774571</v>
      </c>
      <c r="D164" s="1380">
        <f t="shared" si="43"/>
        <v>-0.5</v>
      </c>
      <c r="E164" s="247">
        <f t="shared" si="38"/>
        <v>101.43546401945862</v>
      </c>
      <c r="F164" s="248">
        <f t="shared" si="35"/>
        <v>-0.16237703462820718</v>
      </c>
      <c r="G164" s="247">
        <f t="shared" si="40"/>
        <v>101.67383369696198</v>
      </c>
      <c r="H164" s="248">
        <f t="shared" si="36"/>
        <v>-0.107190448448506</v>
      </c>
      <c r="I164" s="720" t="s">
        <v>341</v>
      </c>
      <c r="J164" s="1375" t="str">
        <f t="shared" si="31"/>
        <v>---</v>
      </c>
      <c r="K164" s="1373">
        <v>0</v>
      </c>
      <c r="L164" s="227"/>
      <c r="M164" s="197"/>
      <c r="N164" s="1226">
        <v>39173</v>
      </c>
      <c r="O164" s="232">
        <v>101.1255</v>
      </c>
      <c r="P164" s="233">
        <f t="shared" si="32"/>
        <v>-0.20120000000000005</v>
      </c>
      <c r="Q164" s="237">
        <f t="shared" si="44"/>
        <v>-0.56000000000000005</v>
      </c>
      <c r="R164" s="234">
        <f t="shared" si="45"/>
        <v>101.33069999999999</v>
      </c>
      <c r="S164" s="235">
        <f t="shared" si="37"/>
        <v>-0.15743333333334419</v>
      </c>
      <c r="T164" s="218">
        <f t="shared" si="41"/>
        <v>101.43712857142857</v>
      </c>
      <c r="U164" s="230">
        <f t="shared" si="39"/>
        <v>-1.8371428571427373E-2</v>
      </c>
      <c r="V164" s="226" t="str">
        <f t="shared" si="33"/>
        <v>---</v>
      </c>
      <c r="W164" s="1230">
        <v>0</v>
      </c>
      <c r="X164" s="227"/>
      <c r="Y164" s="228"/>
    </row>
    <row r="165" spans="1:25">
      <c r="A165" s="1226">
        <v>39203</v>
      </c>
      <c r="B165" s="1370">
        <v>100.97536898011478</v>
      </c>
      <c r="C165" s="229">
        <f t="shared" si="34"/>
        <v>-0.26188811304194815</v>
      </c>
      <c r="D165" s="1380">
        <f t="shared" si="43"/>
        <v>-0.9</v>
      </c>
      <c r="E165" s="247">
        <f t="shared" si="38"/>
        <v>101.22255342108532</v>
      </c>
      <c r="F165" s="248">
        <f t="shared" si="35"/>
        <v>-0.2129105983732984</v>
      </c>
      <c r="G165" s="247">
        <f t="shared" si="40"/>
        <v>101.53373966128086</v>
      </c>
      <c r="H165" s="248">
        <f t="shared" si="36"/>
        <v>-0.14009403568111622</v>
      </c>
      <c r="I165" s="720" t="s">
        <v>341</v>
      </c>
      <c r="J165" s="1375" t="str">
        <f t="shared" si="31"/>
        <v>---</v>
      </c>
      <c r="K165" s="1373">
        <v>0</v>
      </c>
      <c r="L165" s="227"/>
      <c r="M165" s="197"/>
      <c r="N165" s="1226">
        <v>39203</v>
      </c>
      <c r="O165" s="232">
        <v>100.8839</v>
      </c>
      <c r="P165" s="233">
        <f t="shared" si="32"/>
        <v>-0.24160000000000537</v>
      </c>
      <c r="Q165" s="237">
        <f t="shared" si="44"/>
        <v>-0.68</v>
      </c>
      <c r="R165" s="234">
        <f t="shared" si="45"/>
        <v>101.11203333333333</v>
      </c>
      <c r="S165" s="235">
        <f t="shared" si="37"/>
        <v>-0.2186666666666639</v>
      </c>
      <c r="T165" s="218">
        <f t="shared" si="41"/>
        <v>101.36215714285716</v>
      </c>
      <c r="U165" s="230">
        <f t="shared" si="39"/>
        <v>-7.4971428571416254E-2</v>
      </c>
      <c r="V165" s="226" t="str">
        <f t="shared" si="33"/>
        <v>---</v>
      </c>
      <c r="W165" s="1230">
        <v>0</v>
      </c>
      <c r="X165" s="227"/>
      <c r="Y165" s="228"/>
    </row>
    <row r="166" spans="1:25">
      <c r="A166" s="1226">
        <v>39234</v>
      </c>
      <c r="B166" s="1370">
        <v>100.68745040417397</v>
      </c>
      <c r="C166" s="229">
        <f t="shared" si="34"/>
        <v>-0.28791857594080739</v>
      </c>
      <c r="D166" s="1380">
        <f t="shared" si="43"/>
        <v>-1.2</v>
      </c>
      <c r="E166" s="247">
        <f t="shared" si="38"/>
        <v>100.96669215914851</v>
      </c>
      <c r="F166" s="248">
        <f t="shared" si="35"/>
        <v>-0.2558612619368148</v>
      </c>
      <c r="G166" s="247">
        <f t="shared" si="40"/>
        <v>101.35996376407959</v>
      </c>
      <c r="H166" s="248">
        <f t="shared" si="36"/>
        <v>-0.17377589720126707</v>
      </c>
      <c r="I166" s="720" t="s">
        <v>341</v>
      </c>
      <c r="J166" s="1375" t="str">
        <f t="shared" si="31"/>
        <v>---</v>
      </c>
      <c r="K166" s="1373">
        <v>0</v>
      </c>
      <c r="L166" s="227"/>
      <c r="M166" s="197"/>
      <c r="N166" s="1226">
        <v>39234</v>
      </c>
      <c r="O166" s="232">
        <v>100.6134</v>
      </c>
      <c r="P166" s="233">
        <f t="shared" si="32"/>
        <v>-0.27049999999999841</v>
      </c>
      <c r="Q166" s="237">
        <f t="shared" si="44"/>
        <v>-0.78</v>
      </c>
      <c r="R166" s="234">
        <f t="shared" si="45"/>
        <v>100.87426666666666</v>
      </c>
      <c r="S166" s="235">
        <f t="shared" si="37"/>
        <v>-0.23776666666667268</v>
      </c>
      <c r="T166" s="218">
        <f t="shared" si="41"/>
        <v>101.23164285714286</v>
      </c>
      <c r="U166" s="230">
        <f t="shared" si="39"/>
        <v>-0.13051428571429824</v>
      </c>
      <c r="V166" s="226" t="str">
        <f t="shared" si="33"/>
        <v>---</v>
      </c>
      <c r="W166" s="1230">
        <v>0</v>
      </c>
      <c r="X166" s="227"/>
      <c r="Y166" s="228"/>
    </row>
    <row r="167" spans="1:25">
      <c r="A167" s="1226">
        <v>39264</v>
      </c>
      <c r="B167" s="1370">
        <v>100.44848658341944</v>
      </c>
      <c r="C167" s="229">
        <f t="shared" si="34"/>
        <v>-0.23896382075453459</v>
      </c>
      <c r="D167" s="1380">
        <f t="shared" si="43"/>
        <v>-1.5</v>
      </c>
      <c r="E167" s="247">
        <f t="shared" si="38"/>
        <v>100.70376865590272</v>
      </c>
      <c r="F167" s="248">
        <f t="shared" si="35"/>
        <v>-0.26292350324578706</v>
      </c>
      <c r="G167" s="247">
        <f t="shared" si="40"/>
        <v>101.16315517473221</v>
      </c>
      <c r="H167" s="248">
        <f t="shared" si="36"/>
        <v>-0.1968085893473841</v>
      </c>
      <c r="I167" s="720" t="s">
        <v>341</v>
      </c>
      <c r="J167" s="1375" t="str">
        <f t="shared" si="31"/>
        <v>---</v>
      </c>
      <c r="K167" s="1373">
        <v>0</v>
      </c>
      <c r="L167" s="227"/>
      <c r="M167" s="197"/>
      <c r="N167" s="1226">
        <v>39264</v>
      </c>
      <c r="O167" s="232">
        <v>100.438</v>
      </c>
      <c r="P167" s="233">
        <f t="shared" si="32"/>
        <v>-0.17539999999999623</v>
      </c>
      <c r="Q167" s="237">
        <f t="shared" si="44"/>
        <v>-0.9</v>
      </c>
      <c r="R167" s="234">
        <f t="shared" si="45"/>
        <v>100.6451</v>
      </c>
      <c r="S167" s="235">
        <f t="shared" si="37"/>
        <v>-0.22916666666665719</v>
      </c>
      <c r="T167" s="218">
        <f t="shared" si="41"/>
        <v>101.07502857142856</v>
      </c>
      <c r="U167" s="230">
        <f t="shared" si="39"/>
        <v>-0.15661428571429781</v>
      </c>
      <c r="V167" s="226" t="str">
        <f t="shared" si="33"/>
        <v>---</v>
      </c>
      <c r="W167" s="1230">
        <v>0</v>
      </c>
      <c r="X167" s="227"/>
      <c r="Y167" s="228"/>
    </row>
    <row r="168" spans="1:25">
      <c r="A168" s="1226">
        <v>39295</v>
      </c>
      <c r="B168" s="1370">
        <v>100.27212980737579</v>
      </c>
      <c r="C168" s="229">
        <f t="shared" si="34"/>
        <v>-0.1763567760436473</v>
      </c>
      <c r="D168" s="1380">
        <f t="shared" si="43"/>
        <v>-1.7</v>
      </c>
      <c r="E168" s="247">
        <f t="shared" si="38"/>
        <v>100.46935559832308</v>
      </c>
      <c r="F168" s="248">
        <f t="shared" si="35"/>
        <v>-0.23441305757964415</v>
      </c>
      <c r="G168" s="247">
        <f t="shared" si="40"/>
        <v>100.95568969049428</v>
      </c>
      <c r="H168" s="248">
        <f t="shared" si="36"/>
        <v>-0.20746548423792888</v>
      </c>
      <c r="I168" s="720" t="s">
        <v>341</v>
      </c>
      <c r="J168" s="1375" t="str">
        <f t="shared" si="31"/>
        <v>---</v>
      </c>
      <c r="K168" s="1373">
        <v>0</v>
      </c>
      <c r="L168" s="227"/>
      <c r="M168" s="197"/>
      <c r="N168" s="1226">
        <v>39295</v>
      </c>
      <c r="O168" s="232">
        <v>100.3126</v>
      </c>
      <c r="P168" s="233">
        <f t="shared" si="32"/>
        <v>-0.12539999999999907</v>
      </c>
      <c r="Q168" s="237">
        <f t="shared" si="44"/>
        <v>-0.95</v>
      </c>
      <c r="R168" s="234">
        <f t="shared" si="45"/>
        <v>100.45466666666668</v>
      </c>
      <c r="S168" s="235">
        <f t="shared" si="37"/>
        <v>-0.19043333333331702</v>
      </c>
      <c r="T168" s="218">
        <f t="shared" si="41"/>
        <v>100.89142857142858</v>
      </c>
      <c r="U168" s="230">
        <f t="shared" si="39"/>
        <v>-0.18359999999998422</v>
      </c>
      <c r="V168" s="226" t="str">
        <f t="shared" si="33"/>
        <v>---</v>
      </c>
      <c r="W168" s="1230">
        <v>0</v>
      </c>
      <c r="X168" s="227"/>
      <c r="Y168" s="228"/>
    </row>
    <row r="169" spans="1:25">
      <c r="A169" s="1226">
        <v>39326</v>
      </c>
      <c r="B169" s="1370">
        <v>100.2062694099132</v>
      </c>
      <c r="C169" s="229">
        <f t="shared" si="34"/>
        <v>-6.5860397462586207E-2</v>
      </c>
      <c r="D169" s="1380">
        <f t="shared" si="43"/>
        <v>-1.7</v>
      </c>
      <c r="E169" s="247">
        <f t="shared" si="38"/>
        <v>100.30896193356948</v>
      </c>
      <c r="F169" s="248">
        <f t="shared" si="35"/>
        <v>-0.16039366475359884</v>
      </c>
      <c r="G169" s="247">
        <f t="shared" si="40"/>
        <v>100.75457092401975</v>
      </c>
      <c r="H169" s="248">
        <f t="shared" si="36"/>
        <v>-0.20111876647453641</v>
      </c>
      <c r="I169" s="720" t="s">
        <v>341</v>
      </c>
      <c r="J169" s="1375" t="str">
        <f t="shared" si="31"/>
        <v>---</v>
      </c>
      <c r="K169" s="1373">
        <v>0</v>
      </c>
      <c r="L169" s="227"/>
      <c r="M169" s="197"/>
      <c r="N169" s="1226">
        <v>39326</v>
      </c>
      <c r="O169" s="232">
        <v>100.1438</v>
      </c>
      <c r="P169" s="233">
        <f t="shared" si="32"/>
        <v>-0.1688000000000045</v>
      </c>
      <c r="Q169" s="237">
        <f t="shared" si="44"/>
        <v>-1.1000000000000001</v>
      </c>
      <c r="R169" s="234">
        <f t="shared" si="45"/>
        <v>100.29813333333334</v>
      </c>
      <c r="S169" s="235">
        <f t="shared" si="37"/>
        <v>-0.15653333333334274</v>
      </c>
      <c r="T169" s="218">
        <f t="shared" si="41"/>
        <v>100.69198571428572</v>
      </c>
      <c r="U169" s="230">
        <f t="shared" si="39"/>
        <v>-0.1994428571428557</v>
      </c>
      <c r="V169" s="226" t="str">
        <f t="shared" si="33"/>
        <v>---</v>
      </c>
      <c r="W169" s="1230">
        <v>0</v>
      </c>
      <c r="X169" s="227"/>
      <c r="Y169" s="228"/>
    </row>
    <row r="170" spans="1:25">
      <c r="A170" s="1226">
        <v>39356</v>
      </c>
      <c r="B170" s="1370">
        <v>100.26719051643497</v>
      </c>
      <c r="C170" s="229">
        <f t="shared" si="34"/>
        <v>6.0921106521760748E-2</v>
      </c>
      <c r="D170" s="1380">
        <f t="shared" si="43"/>
        <v>-1.7</v>
      </c>
      <c r="E170" s="247">
        <f t="shared" si="38"/>
        <v>100.24852991124131</v>
      </c>
      <c r="F170" s="248">
        <f t="shared" si="35"/>
        <v>-6.0432022328171797E-2</v>
      </c>
      <c r="G170" s="247">
        <f t="shared" si="40"/>
        <v>100.58487897065557</v>
      </c>
      <c r="H170" s="248">
        <f t="shared" si="36"/>
        <v>-0.16969195336417897</v>
      </c>
      <c r="I170" s="720" t="s">
        <v>341</v>
      </c>
      <c r="J170" s="1375" t="str">
        <f t="shared" si="31"/>
        <v>---</v>
      </c>
      <c r="K170" s="1373">
        <v>0</v>
      </c>
      <c r="L170" s="227"/>
      <c r="M170" s="197"/>
      <c r="N170" s="1226">
        <v>39356</v>
      </c>
      <c r="O170" s="232">
        <v>99.859679999999997</v>
      </c>
      <c r="P170" s="233">
        <f t="shared" si="32"/>
        <v>-0.28412000000000148</v>
      </c>
      <c r="Q170" s="237">
        <f t="shared" si="44"/>
        <v>-1.53</v>
      </c>
      <c r="R170" s="234">
        <f t="shared" si="45"/>
        <v>100.10536</v>
      </c>
      <c r="S170" s="235">
        <f t="shared" si="37"/>
        <v>-0.19277333333333502</v>
      </c>
      <c r="T170" s="218">
        <f t="shared" si="41"/>
        <v>100.48241142857144</v>
      </c>
      <c r="U170" s="230">
        <f t="shared" si="39"/>
        <v>-0.20957428571428238</v>
      </c>
      <c r="V170" s="226" t="str">
        <f t="shared" si="33"/>
        <v>---</v>
      </c>
      <c r="W170" s="1230">
        <v>0</v>
      </c>
      <c r="X170" s="227"/>
      <c r="Y170" s="228"/>
    </row>
    <row r="171" spans="1:25">
      <c r="A171" s="1226">
        <v>39387</v>
      </c>
      <c r="B171" s="1370">
        <v>100.41650839586183</v>
      </c>
      <c r="C171" s="229">
        <f t="shared" si="34"/>
        <v>0.14931787942686015</v>
      </c>
      <c r="D171" s="1380">
        <f t="shared" si="43"/>
        <v>-1.5</v>
      </c>
      <c r="E171" s="247">
        <f t="shared" si="38"/>
        <v>100.29665610740334</v>
      </c>
      <c r="F171" s="248">
        <f t="shared" si="35"/>
        <v>4.812619616203051E-2</v>
      </c>
      <c r="G171" s="247">
        <f t="shared" si="40"/>
        <v>100.46762915675627</v>
      </c>
      <c r="H171" s="248">
        <f t="shared" si="36"/>
        <v>-0.11724981389929212</v>
      </c>
      <c r="I171" s="720" t="s">
        <v>793</v>
      </c>
      <c r="J171" s="1375" t="str">
        <f t="shared" si="31"/>
        <v>---</v>
      </c>
      <c r="K171" s="1373">
        <v>0</v>
      </c>
      <c r="L171" s="227"/>
      <c r="M171" s="197"/>
      <c r="N171" s="1226">
        <v>39387</v>
      </c>
      <c r="O171" s="232">
        <v>99.468190000000007</v>
      </c>
      <c r="P171" s="233">
        <f t="shared" si="32"/>
        <v>-0.39148999999999035</v>
      </c>
      <c r="Q171" s="237">
        <f t="shared" si="44"/>
        <v>-2.0299999999999998</v>
      </c>
      <c r="R171" s="234">
        <f t="shared" si="45"/>
        <v>99.823890000000006</v>
      </c>
      <c r="S171" s="235">
        <f t="shared" si="37"/>
        <v>-0.28146999999999878</v>
      </c>
      <c r="T171" s="218">
        <f t="shared" si="41"/>
        <v>100.24565285714286</v>
      </c>
      <c r="U171" s="230">
        <f t="shared" si="39"/>
        <v>-0.23675857142858092</v>
      </c>
      <c r="V171" s="226" t="str">
        <f t="shared" si="33"/>
        <v>---</v>
      </c>
      <c r="W171" s="1230">
        <v>0</v>
      </c>
      <c r="X171" s="227"/>
      <c r="Y171" s="228"/>
    </row>
    <row r="172" spans="1:25">
      <c r="A172" s="1236">
        <v>39417</v>
      </c>
      <c r="B172" s="1376">
        <v>100.63112831424779</v>
      </c>
      <c r="C172" s="256">
        <f t="shared" si="34"/>
        <v>0.21461991838596362</v>
      </c>
      <c r="D172" s="1381">
        <f t="shared" si="43"/>
        <v>-1.2</v>
      </c>
      <c r="E172" s="259">
        <f t="shared" si="38"/>
        <v>100.43827574218153</v>
      </c>
      <c r="F172" s="260">
        <f t="shared" si="35"/>
        <v>0.14161963477819484</v>
      </c>
      <c r="G172" s="259">
        <f t="shared" si="40"/>
        <v>100.41845191877529</v>
      </c>
      <c r="H172" s="260">
        <f t="shared" si="36"/>
        <v>-4.9177237980984501E-2</v>
      </c>
      <c r="I172" s="721" t="s">
        <v>793</v>
      </c>
      <c r="J172" s="1378" t="str">
        <f t="shared" si="31"/>
        <v>---</v>
      </c>
      <c r="K172" s="1373">
        <v>0</v>
      </c>
      <c r="L172" s="227"/>
      <c r="M172" s="197"/>
      <c r="N172" s="1236">
        <v>39417</v>
      </c>
      <c r="O172" s="266">
        <v>99.120800000000003</v>
      </c>
      <c r="P172" s="267">
        <f t="shared" si="32"/>
        <v>-0.34739000000000431</v>
      </c>
      <c r="Q172" s="261">
        <f t="shared" si="44"/>
        <v>-2.38</v>
      </c>
      <c r="R172" s="268">
        <f t="shared" si="45"/>
        <v>99.482889999999998</v>
      </c>
      <c r="S172" s="269">
        <f t="shared" si="37"/>
        <v>-0.34100000000000819</v>
      </c>
      <c r="T172" s="262">
        <f t="shared" si="41"/>
        <v>99.993781428571438</v>
      </c>
      <c r="U172" s="258">
        <f t="shared" si="39"/>
        <v>-0.25187142857141964</v>
      </c>
      <c r="V172" s="226" t="str">
        <f t="shared" si="33"/>
        <v>---</v>
      </c>
      <c r="W172" s="1230">
        <v>0</v>
      </c>
      <c r="X172" s="227"/>
      <c r="Y172" s="228"/>
    </row>
    <row r="173" spans="1:25">
      <c r="A173" s="1226">
        <v>39448</v>
      </c>
      <c r="B173" s="1370">
        <v>100.8907397851367</v>
      </c>
      <c r="C173" s="229">
        <f t="shared" si="34"/>
        <v>0.25961147088891323</v>
      </c>
      <c r="D173" s="1380">
        <f t="shared" si="43"/>
        <v>-0.8</v>
      </c>
      <c r="E173" s="247">
        <f t="shared" si="38"/>
        <v>100.64612549841543</v>
      </c>
      <c r="F173" s="248">
        <f t="shared" si="35"/>
        <v>0.20784975623389812</v>
      </c>
      <c r="G173" s="247">
        <f t="shared" si="40"/>
        <v>100.44749325891281</v>
      </c>
      <c r="H173" s="248">
        <f t="shared" si="36"/>
        <v>2.9041340137524685E-2</v>
      </c>
      <c r="I173" s="720" t="s">
        <v>340</v>
      </c>
      <c r="J173" s="1372" t="str">
        <f t="shared" si="31"/>
        <v>---</v>
      </c>
      <c r="K173" s="1373">
        <v>0</v>
      </c>
      <c r="L173" s="227"/>
      <c r="M173" s="197"/>
      <c r="N173" s="1226">
        <v>39448</v>
      </c>
      <c r="O173" s="232">
        <v>98.841650000000001</v>
      </c>
      <c r="P173" s="233">
        <f t="shared" si="32"/>
        <v>-0.27915000000000134</v>
      </c>
      <c r="Q173" s="237">
        <f t="shared" si="44"/>
        <v>-2.71</v>
      </c>
      <c r="R173" s="234">
        <f t="shared" si="45"/>
        <v>99.14354666666668</v>
      </c>
      <c r="S173" s="235">
        <f t="shared" si="37"/>
        <v>-0.33934333333331779</v>
      </c>
      <c r="T173" s="218">
        <f t="shared" si="41"/>
        <v>99.740674285714277</v>
      </c>
      <c r="U173" s="230">
        <f t="shared" si="39"/>
        <v>-0.25310714285716074</v>
      </c>
      <c r="V173" s="226" t="str">
        <f t="shared" si="33"/>
        <v>---</v>
      </c>
      <c r="W173" s="1230">
        <v>0</v>
      </c>
      <c r="X173" s="227"/>
      <c r="Y173" s="228"/>
    </row>
    <row r="174" spans="1:25">
      <c r="A174" s="1226">
        <v>39479</v>
      </c>
      <c r="B174" s="1370">
        <v>101.16251551916807</v>
      </c>
      <c r="C174" s="229">
        <f t="shared" si="34"/>
        <v>0.27177573403136535</v>
      </c>
      <c r="D174" s="1380">
        <f t="shared" si="43"/>
        <v>-0.4</v>
      </c>
      <c r="E174" s="247">
        <f t="shared" si="38"/>
        <v>100.89479453951753</v>
      </c>
      <c r="F174" s="248">
        <f t="shared" si="35"/>
        <v>0.24866904110210442</v>
      </c>
      <c r="G174" s="247">
        <f t="shared" si="40"/>
        <v>100.54949739259119</v>
      </c>
      <c r="H174" s="248">
        <f t="shared" si="36"/>
        <v>0.10200413367837768</v>
      </c>
      <c r="I174" s="720" t="s">
        <v>340</v>
      </c>
      <c r="J174" s="1375" t="str">
        <f t="shared" si="31"/>
        <v>---</v>
      </c>
      <c r="K174" s="1373">
        <v>0</v>
      </c>
      <c r="L174" s="227"/>
      <c r="M174" s="197"/>
      <c r="N174" s="1226">
        <v>39479</v>
      </c>
      <c r="O174" s="232">
        <v>98.571460000000002</v>
      </c>
      <c r="P174" s="233">
        <f t="shared" si="32"/>
        <v>-0.27018999999999949</v>
      </c>
      <c r="Q174" s="237">
        <f t="shared" si="44"/>
        <v>-2.92</v>
      </c>
      <c r="R174" s="234">
        <f t="shared" si="45"/>
        <v>98.844636666666659</v>
      </c>
      <c r="S174" s="235">
        <f t="shared" si="37"/>
        <v>-0.29891000000002066</v>
      </c>
      <c r="T174" s="218">
        <f t="shared" si="41"/>
        <v>99.474025714285716</v>
      </c>
      <c r="U174" s="230">
        <f t="shared" si="39"/>
        <v>-0.26664857142856135</v>
      </c>
      <c r="V174" s="226" t="str">
        <f t="shared" si="33"/>
        <v>---</v>
      </c>
      <c r="W174" s="1230">
        <v>0</v>
      </c>
      <c r="X174" s="227"/>
      <c r="Y174" s="228"/>
    </row>
    <row r="175" spans="1:25">
      <c r="A175" s="1226">
        <v>39508</v>
      </c>
      <c r="B175" s="1370">
        <v>101.39349825823578</v>
      </c>
      <c r="C175" s="229">
        <f t="shared" si="34"/>
        <v>0.23098273906771283</v>
      </c>
      <c r="D175" s="1380">
        <f t="shared" si="43"/>
        <v>-0.1</v>
      </c>
      <c r="E175" s="247">
        <f t="shared" si="38"/>
        <v>101.14891785418018</v>
      </c>
      <c r="F175" s="248">
        <f t="shared" si="35"/>
        <v>0.25412331466264959</v>
      </c>
      <c r="G175" s="247">
        <f t="shared" si="40"/>
        <v>100.70969288557119</v>
      </c>
      <c r="H175" s="248">
        <f t="shared" si="36"/>
        <v>0.16019549297999447</v>
      </c>
      <c r="I175" s="720" t="s">
        <v>340</v>
      </c>
      <c r="J175" s="1375" t="str">
        <f t="shared" si="31"/>
        <v>---</v>
      </c>
      <c r="K175" s="1373">
        <v>0</v>
      </c>
      <c r="L175" s="227"/>
      <c r="M175" s="197"/>
      <c r="N175" s="1226">
        <v>39508</v>
      </c>
      <c r="O175" s="232">
        <v>98.253579999999999</v>
      </c>
      <c r="P175" s="233">
        <f t="shared" si="32"/>
        <v>-0.31788000000000238</v>
      </c>
      <c r="Q175" s="237">
        <f t="shared" si="44"/>
        <v>-3.03</v>
      </c>
      <c r="R175" s="234">
        <f t="shared" si="45"/>
        <v>98.555563333333339</v>
      </c>
      <c r="S175" s="235">
        <f t="shared" si="37"/>
        <v>-0.28907333333332019</v>
      </c>
      <c r="T175" s="218">
        <f t="shared" si="41"/>
        <v>99.179880000000011</v>
      </c>
      <c r="U175" s="230">
        <f t="shared" si="39"/>
        <v>-0.29414571428570468</v>
      </c>
      <c r="V175" s="226" t="str">
        <f t="shared" si="33"/>
        <v>---</v>
      </c>
      <c r="W175" s="1230">
        <v>0</v>
      </c>
      <c r="X175" s="227"/>
      <c r="Y175" s="228"/>
    </row>
    <row r="176" spans="1:25">
      <c r="A176" s="1226">
        <v>39539</v>
      </c>
      <c r="B176" s="1370">
        <v>101.53407173360341</v>
      </c>
      <c r="C176" s="229">
        <f t="shared" si="34"/>
        <v>0.14057347536763132</v>
      </c>
      <c r="D176" s="1380">
        <f t="shared" si="43"/>
        <v>0.3</v>
      </c>
      <c r="E176" s="247">
        <f t="shared" si="38"/>
        <v>101.36336183700242</v>
      </c>
      <c r="F176" s="248">
        <f t="shared" si="35"/>
        <v>0.21444398282223176</v>
      </c>
      <c r="G176" s="247">
        <f t="shared" si="40"/>
        <v>100.89937893181266</v>
      </c>
      <c r="H176" s="248">
        <f t="shared" si="36"/>
        <v>0.18968604624147645</v>
      </c>
      <c r="I176" s="720" t="s">
        <v>340</v>
      </c>
      <c r="J176" s="1375" t="str">
        <f t="shared" si="31"/>
        <v>---</v>
      </c>
      <c r="K176" s="1373">
        <v>0</v>
      </c>
      <c r="L176" s="227"/>
      <c r="M176" s="197"/>
      <c r="N176" s="1226">
        <v>39539</v>
      </c>
      <c r="O176" s="232">
        <v>97.828199999999995</v>
      </c>
      <c r="P176" s="233">
        <f t="shared" si="32"/>
        <v>-0.42538000000000409</v>
      </c>
      <c r="Q176" s="237">
        <f t="shared" si="44"/>
        <v>-3.26</v>
      </c>
      <c r="R176" s="234">
        <f t="shared" si="45"/>
        <v>98.217746666666656</v>
      </c>
      <c r="S176" s="235">
        <f t="shared" si="37"/>
        <v>-0.33781666666668286</v>
      </c>
      <c r="T176" s="218">
        <f t="shared" si="41"/>
        <v>98.849080000000001</v>
      </c>
      <c r="U176" s="230">
        <f t="shared" si="39"/>
        <v>-0.33080000000001064</v>
      </c>
      <c r="V176" s="226" t="str">
        <f t="shared" si="33"/>
        <v>---</v>
      </c>
      <c r="W176" s="1230">
        <v>0</v>
      </c>
      <c r="X176" s="227"/>
      <c r="Y176" s="228"/>
    </row>
    <row r="177" spans="1:25">
      <c r="A177" s="1226">
        <v>39569</v>
      </c>
      <c r="B177" s="1370">
        <v>101.50531223912166</v>
      </c>
      <c r="C177" s="229">
        <f t="shared" si="34"/>
        <v>-2.8759494481747083E-2</v>
      </c>
      <c r="D177" s="1380">
        <f t="shared" si="43"/>
        <v>0.5</v>
      </c>
      <c r="E177" s="247">
        <f t="shared" si="38"/>
        <v>101.47762741032028</v>
      </c>
      <c r="F177" s="248">
        <f t="shared" si="35"/>
        <v>0.11426557331786569</v>
      </c>
      <c r="G177" s="247">
        <f t="shared" si="40"/>
        <v>101.07625346362504</v>
      </c>
      <c r="H177" s="248">
        <f t="shared" si="36"/>
        <v>0.17687453181237345</v>
      </c>
      <c r="I177" s="720" t="s">
        <v>340</v>
      </c>
      <c r="J177" s="1375" t="str">
        <f t="shared" si="31"/>
        <v>---</v>
      </c>
      <c r="K177" s="1373">
        <v>0</v>
      </c>
      <c r="L177" s="227"/>
      <c r="M177" s="197"/>
      <c r="N177" s="1226">
        <v>39569</v>
      </c>
      <c r="O177" s="232">
        <v>97.384749999999997</v>
      </c>
      <c r="P177" s="233">
        <f t="shared" si="32"/>
        <v>-0.44344999999999857</v>
      </c>
      <c r="Q177" s="237">
        <f t="shared" si="44"/>
        <v>-3.47</v>
      </c>
      <c r="R177" s="234">
        <f t="shared" si="45"/>
        <v>97.822176666666664</v>
      </c>
      <c r="S177" s="235">
        <f t="shared" si="37"/>
        <v>-0.39556999999999221</v>
      </c>
      <c r="T177" s="218">
        <f t="shared" si="41"/>
        <v>98.495518571428576</v>
      </c>
      <c r="U177" s="230">
        <f t="shared" si="39"/>
        <v>-0.35356142857142459</v>
      </c>
      <c r="V177" s="226" t="str">
        <f t="shared" si="33"/>
        <v>---</v>
      </c>
      <c r="W177" s="1230">
        <v>0</v>
      </c>
      <c r="X177" s="227"/>
      <c r="Y177" s="228"/>
    </row>
    <row r="178" spans="1:25">
      <c r="A178" s="1226">
        <v>39600</v>
      </c>
      <c r="B178" s="1370">
        <v>101.2829214689913</v>
      </c>
      <c r="C178" s="229">
        <f t="shared" si="34"/>
        <v>-0.22239077013036024</v>
      </c>
      <c r="D178" s="1380">
        <f t="shared" si="43"/>
        <v>0.6</v>
      </c>
      <c r="E178" s="247">
        <f t="shared" si="38"/>
        <v>101.44076848057212</v>
      </c>
      <c r="F178" s="248">
        <f t="shared" si="35"/>
        <v>-3.6858929748163405E-2</v>
      </c>
      <c r="G178" s="247">
        <f t="shared" si="40"/>
        <v>101.2000267597864</v>
      </c>
      <c r="H178" s="248">
        <f t="shared" si="36"/>
        <v>0.12377329616136024</v>
      </c>
      <c r="I178" s="720" t="s">
        <v>793</v>
      </c>
      <c r="J178" s="1375" t="str">
        <f t="shared" si="31"/>
        <v>---</v>
      </c>
      <c r="K178" s="1373">
        <v>0</v>
      </c>
      <c r="L178" s="227"/>
      <c r="M178" s="197"/>
      <c r="N178" s="1226">
        <v>39600</v>
      </c>
      <c r="O178" s="232">
        <v>97.007840000000002</v>
      </c>
      <c r="P178" s="233">
        <f t="shared" si="32"/>
        <v>-0.37690999999999519</v>
      </c>
      <c r="Q178" s="237">
        <f t="shared" si="44"/>
        <v>-3.58</v>
      </c>
      <c r="R178" s="234">
        <f t="shared" si="45"/>
        <v>97.406929999999988</v>
      </c>
      <c r="S178" s="235">
        <f t="shared" si="37"/>
        <v>-0.41524666666667542</v>
      </c>
      <c r="T178" s="218">
        <f t="shared" si="41"/>
        <v>98.144040000000004</v>
      </c>
      <c r="U178" s="230">
        <f t="shared" si="39"/>
        <v>-0.3514785714285722</v>
      </c>
      <c r="V178" s="226" t="str">
        <f t="shared" si="33"/>
        <v>---</v>
      </c>
      <c r="W178" s="1230">
        <v>0</v>
      </c>
      <c r="X178" s="227"/>
      <c r="Y178" s="228"/>
    </row>
    <row r="179" spans="1:25">
      <c r="A179" s="1226">
        <v>39630</v>
      </c>
      <c r="B179" s="1370">
        <v>100.87293776922218</v>
      </c>
      <c r="C179" s="229">
        <f t="shared" si="34"/>
        <v>-0.40998369976912841</v>
      </c>
      <c r="D179" s="1380">
        <f t="shared" si="43"/>
        <v>0.4</v>
      </c>
      <c r="E179" s="247">
        <f t="shared" si="38"/>
        <v>101.22039049244505</v>
      </c>
      <c r="F179" s="248">
        <f t="shared" si="35"/>
        <v>-0.2203779881270691</v>
      </c>
      <c r="G179" s="247">
        <f t="shared" si="40"/>
        <v>101.23457096763988</v>
      </c>
      <c r="H179" s="248">
        <f t="shared" si="36"/>
        <v>3.4544207853485887E-2</v>
      </c>
      <c r="I179" s="720" t="s">
        <v>793</v>
      </c>
      <c r="J179" s="1375" t="str">
        <f t="shared" si="31"/>
        <v>---</v>
      </c>
      <c r="K179" s="1373">
        <v>0</v>
      </c>
      <c r="L179" s="227"/>
      <c r="M179" s="197"/>
      <c r="N179" s="1226">
        <v>39630</v>
      </c>
      <c r="O179" s="232">
        <v>96.724080000000001</v>
      </c>
      <c r="P179" s="233">
        <f t="shared" si="32"/>
        <v>-0.2837600000000009</v>
      </c>
      <c r="Q179" s="237">
        <f t="shared" si="44"/>
        <v>-3.7</v>
      </c>
      <c r="R179" s="234">
        <f t="shared" si="45"/>
        <v>97.038889999999995</v>
      </c>
      <c r="S179" s="235">
        <f t="shared" si="37"/>
        <v>-0.36803999999999348</v>
      </c>
      <c r="T179" s="218">
        <f t="shared" si="41"/>
        <v>97.801651428571418</v>
      </c>
      <c r="U179" s="230">
        <f t="shared" si="39"/>
        <v>-0.34238857142858592</v>
      </c>
      <c r="V179" s="226" t="str">
        <f t="shared" si="33"/>
        <v>---</v>
      </c>
      <c r="W179" s="1230">
        <v>0</v>
      </c>
      <c r="X179" s="227"/>
      <c r="Y179" s="228"/>
    </row>
    <row r="180" spans="1:25">
      <c r="A180" s="1226">
        <v>39661</v>
      </c>
      <c r="B180" s="1370">
        <v>100.29811206461706</v>
      </c>
      <c r="C180" s="229">
        <f t="shared" si="34"/>
        <v>-0.57482570460511795</v>
      </c>
      <c r="D180" s="1380">
        <f t="shared" si="43"/>
        <v>0</v>
      </c>
      <c r="E180" s="247">
        <f t="shared" si="38"/>
        <v>100.81799043427685</v>
      </c>
      <c r="F180" s="248">
        <f t="shared" si="35"/>
        <v>-0.40240005816819746</v>
      </c>
      <c r="G180" s="247">
        <f t="shared" si="40"/>
        <v>101.1499098647085</v>
      </c>
      <c r="H180" s="248">
        <f t="shared" si="36"/>
        <v>-8.4661102931377741E-2</v>
      </c>
      <c r="I180" s="720" t="s">
        <v>341</v>
      </c>
      <c r="J180" s="1375" t="str">
        <f t="shared" si="31"/>
        <v>---</v>
      </c>
      <c r="K180" s="1373">
        <v>0</v>
      </c>
      <c r="L180" s="227"/>
      <c r="M180" s="197"/>
      <c r="N180" s="1226">
        <v>39661</v>
      </c>
      <c r="O180" s="232">
        <v>96.547839999999994</v>
      </c>
      <c r="P180" s="233">
        <f t="shared" si="32"/>
        <v>-0.17624000000000706</v>
      </c>
      <c r="Q180" s="237">
        <f t="shared" si="44"/>
        <v>-3.75</v>
      </c>
      <c r="R180" s="234">
        <f t="shared" si="45"/>
        <v>96.759920000000008</v>
      </c>
      <c r="S180" s="235">
        <f t="shared" si="37"/>
        <v>-0.27896999999998684</v>
      </c>
      <c r="T180" s="218">
        <f t="shared" si="41"/>
        <v>97.473964285714274</v>
      </c>
      <c r="U180" s="230">
        <f t="shared" si="39"/>
        <v>-0.32768714285714395</v>
      </c>
      <c r="V180" s="226" t="str">
        <f t="shared" si="33"/>
        <v>---</v>
      </c>
      <c r="W180" s="1230">
        <v>0</v>
      </c>
      <c r="X180" s="227"/>
      <c r="Y180" s="228"/>
    </row>
    <row r="181" spans="1:25">
      <c r="A181" s="1226">
        <v>39692</v>
      </c>
      <c r="B181" s="1370">
        <v>99.5728396401813</v>
      </c>
      <c r="C181" s="229">
        <f t="shared" si="34"/>
        <v>-0.72527242443575801</v>
      </c>
      <c r="D181" s="1380">
        <f t="shared" si="43"/>
        <v>-0.6</v>
      </c>
      <c r="E181" s="247">
        <f t="shared" si="38"/>
        <v>100.24796315800684</v>
      </c>
      <c r="F181" s="248">
        <f t="shared" si="35"/>
        <v>-0.57002727627001093</v>
      </c>
      <c r="G181" s="247">
        <f t="shared" si="40"/>
        <v>100.92281331056753</v>
      </c>
      <c r="H181" s="248">
        <f t="shared" si="36"/>
        <v>-0.22709655414097085</v>
      </c>
      <c r="I181" s="720" t="s">
        <v>341</v>
      </c>
      <c r="J181" s="1375" t="str">
        <f t="shared" si="31"/>
        <v>---</v>
      </c>
      <c r="K181" s="1373">
        <v>0</v>
      </c>
      <c r="L181" s="227"/>
      <c r="M181" s="197"/>
      <c r="N181" s="1226">
        <v>39692</v>
      </c>
      <c r="O181" s="232">
        <v>96.461650000000006</v>
      </c>
      <c r="P181" s="233">
        <f t="shared" si="32"/>
        <v>-8.6189999999987776E-2</v>
      </c>
      <c r="Q181" s="237">
        <f t="shared" si="44"/>
        <v>-3.68</v>
      </c>
      <c r="R181" s="234">
        <f t="shared" si="45"/>
        <v>96.577856666666662</v>
      </c>
      <c r="S181" s="235">
        <f t="shared" si="37"/>
        <v>-0.18206333333334612</v>
      </c>
      <c r="T181" s="218">
        <f t="shared" si="41"/>
        <v>97.172562857142836</v>
      </c>
      <c r="U181" s="230">
        <f t="shared" si="39"/>
        <v>-0.30140142857143815</v>
      </c>
      <c r="V181" s="226" t="str">
        <f t="shared" si="33"/>
        <v>---</v>
      </c>
      <c r="W181" s="1230">
        <v>0</v>
      </c>
      <c r="X181" s="227"/>
      <c r="Y181" s="228"/>
    </row>
    <row r="182" spans="1:25">
      <c r="A182" s="1226">
        <v>39722</v>
      </c>
      <c r="B182" s="1370">
        <v>98.709438681966631</v>
      </c>
      <c r="C182" s="229">
        <f t="shared" si="34"/>
        <v>-0.86340095821466889</v>
      </c>
      <c r="D182" s="1380">
        <f t="shared" si="43"/>
        <v>-1.6</v>
      </c>
      <c r="E182" s="247">
        <f t="shared" si="38"/>
        <v>99.526796795588325</v>
      </c>
      <c r="F182" s="248">
        <f t="shared" si="35"/>
        <v>-0.72116636241851495</v>
      </c>
      <c r="G182" s="247">
        <f t="shared" si="40"/>
        <v>100.53937622824336</v>
      </c>
      <c r="H182" s="248">
        <f t="shared" si="36"/>
        <v>-0.38343708232417839</v>
      </c>
      <c r="I182" s="720" t="s">
        <v>341</v>
      </c>
      <c r="J182" s="1375" t="str">
        <f t="shared" si="31"/>
        <v>---</v>
      </c>
      <c r="K182" s="1373">
        <v>0</v>
      </c>
      <c r="L182" s="227"/>
      <c r="M182" s="197"/>
      <c r="N182" s="1226">
        <v>39722</v>
      </c>
      <c r="O182" s="232">
        <v>96.288730000000001</v>
      </c>
      <c r="P182" s="233">
        <f t="shared" si="32"/>
        <v>-0.17292000000000485</v>
      </c>
      <c r="Q182" s="237">
        <f t="shared" si="44"/>
        <v>-3.58</v>
      </c>
      <c r="R182" s="234">
        <f t="shared" si="45"/>
        <v>96.43274000000001</v>
      </c>
      <c r="S182" s="235">
        <f t="shared" si="37"/>
        <v>-0.14511666666665235</v>
      </c>
      <c r="T182" s="218">
        <f t="shared" si="41"/>
        <v>96.891869999999997</v>
      </c>
      <c r="U182" s="230">
        <f t="shared" si="39"/>
        <v>-0.28069285714283865</v>
      </c>
      <c r="V182" s="226" t="str">
        <f t="shared" si="33"/>
        <v>---</v>
      </c>
      <c r="W182" s="1230">
        <v>0</v>
      </c>
      <c r="X182" s="227"/>
      <c r="Y182" s="228"/>
    </row>
    <row r="183" spans="1:25">
      <c r="A183" s="1226">
        <v>39753</v>
      </c>
      <c r="B183" s="1370">
        <v>97.762142854854048</v>
      </c>
      <c r="C183" s="229">
        <f t="shared" si="34"/>
        <v>-0.94729582711258331</v>
      </c>
      <c r="D183" s="1380">
        <f t="shared" si="43"/>
        <v>-2.6</v>
      </c>
      <c r="E183" s="247">
        <f t="shared" si="38"/>
        <v>98.681473725667331</v>
      </c>
      <c r="F183" s="248">
        <f t="shared" si="35"/>
        <v>-0.84532306992099393</v>
      </c>
      <c r="G183" s="247">
        <f t="shared" si="40"/>
        <v>100.00052924556488</v>
      </c>
      <c r="H183" s="248">
        <f t="shared" si="36"/>
        <v>-0.53884698267847853</v>
      </c>
      <c r="I183" s="720" t="s">
        <v>341</v>
      </c>
      <c r="J183" s="1375" t="str">
        <f t="shared" si="31"/>
        <v>---</v>
      </c>
      <c r="K183" s="1373">
        <v>0</v>
      </c>
      <c r="L183" s="227"/>
      <c r="M183" s="197"/>
      <c r="N183" s="1226">
        <v>39753</v>
      </c>
      <c r="O183" s="232">
        <v>96.082890000000006</v>
      </c>
      <c r="P183" s="233">
        <f t="shared" si="32"/>
        <v>-0.20583999999999492</v>
      </c>
      <c r="Q183" s="237">
        <f t="shared" si="44"/>
        <v>-3.4</v>
      </c>
      <c r="R183" s="234">
        <f t="shared" si="45"/>
        <v>96.277756666666676</v>
      </c>
      <c r="S183" s="235">
        <f t="shared" si="37"/>
        <v>-0.15498333333333392</v>
      </c>
      <c r="T183" s="218">
        <f t="shared" si="41"/>
        <v>96.642540000000011</v>
      </c>
      <c r="U183" s="230">
        <f t="shared" si="39"/>
        <v>-0.24932999999998628</v>
      </c>
      <c r="V183" s="226" t="str">
        <f t="shared" si="33"/>
        <v>---</v>
      </c>
      <c r="W183" s="1230">
        <v>0</v>
      </c>
      <c r="X183" s="227"/>
      <c r="Y183" s="228"/>
    </row>
    <row r="184" spans="1:25">
      <c r="A184" s="1226">
        <v>39783</v>
      </c>
      <c r="B184" s="1376">
        <v>96.828631147974761</v>
      </c>
      <c r="C184" s="229">
        <f t="shared" si="34"/>
        <v>-0.93351170687928686</v>
      </c>
      <c r="D184" s="1380">
        <f t="shared" si="43"/>
        <v>-3.8</v>
      </c>
      <c r="E184" s="247">
        <f t="shared" si="38"/>
        <v>97.766737561598475</v>
      </c>
      <c r="F184" s="248">
        <f t="shared" si="35"/>
        <v>-0.91473616406885583</v>
      </c>
      <c r="G184" s="247">
        <f t="shared" si="40"/>
        <v>99.332431946829615</v>
      </c>
      <c r="H184" s="248">
        <f t="shared" si="36"/>
        <v>-0.6680972987352618</v>
      </c>
      <c r="I184" s="720" t="s">
        <v>341</v>
      </c>
      <c r="J184" s="1375" t="str">
        <f t="shared" si="31"/>
        <v>---</v>
      </c>
      <c r="K184" s="1373">
        <v>0</v>
      </c>
      <c r="L184" s="227"/>
      <c r="M184" s="197"/>
      <c r="N184" s="1226">
        <v>39783</v>
      </c>
      <c r="O184" s="232">
        <v>95.887439999999998</v>
      </c>
      <c r="P184" s="233">
        <f t="shared" si="32"/>
        <v>-0.19545000000000812</v>
      </c>
      <c r="Q184" s="261">
        <f t="shared" si="44"/>
        <v>-3.26</v>
      </c>
      <c r="R184" s="234">
        <f t="shared" si="45"/>
        <v>96.086353333333321</v>
      </c>
      <c r="S184" s="235">
        <f t="shared" si="37"/>
        <v>-0.19140333333335491</v>
      </c>
      <c r="T184" s="218">
        <f t="shared" si="41"/>
        <v>96.428638571428564</v>
      </c>
      <c r="U184" s="230">
        <f t="shared" si="39"/>
        <v>-0.21390142857144667</v>
      </c>
      <c r="V184" s="226" t="str">
        <f t="shared" si="33"/>
        <v>---</v>
      </c>
      <c r="W184" s="1230">
        <v>0</v>
      </c>
      <c r="X184" s="227"/>
      <c r="Y184" s="228"/>
    </row>
    <row r="185" spans="1:25">
      <c r="A185" s="1270">
        <v>39814</v>
      </c>
      <c r="B185" s="1370">
        <v>96.001657764096265</v>
      </c>
      <c r="C185" s="723">
        <f t="shared" si="34"/>
        <v>-0.82697338387849584</v>
      </c>
      <c r="D185" s="1379">
        <f t="shared" si="43"/>
        <v>-4.8</v>
      </c>
      <c r="E185" s="724">
        <f t="shared" si="38"/>
        <v>96.864143922308358</v>
      </c>
      <c r="F185" s="725">
        <f t="shared" si="35"/>
        <v>-0.90259363929011727</v>
      </c>
      <c r="G185" s="724">
        <f t="shared" si="40"/>
        <v>98.577965703273193</v>
      </c>
      <c r="H185" s="725">
        <f t="shared" si="36"/>
        <v>-0.754466243556422</v>
      </c>
      <c r="I185" s="726" t="s">
        <v>341</v>
      </c>
      <c r="J185" s="1375" t="str">
        <f t="shared" si="31"/>
        <v>---</v>
      </c>
      <c r="K185" s="1373">
        <v>0</v>
      </c>
      <c r="L185" s="227"/>
      <c r="M185" s="197"/>
      <c r="N185" s="1270">
        <v>39814</v>
      </c>
      <c r="O185" s="270">
        <v>95.830680000000001</v>
      </c>
      <c r="P185" s="271">
        <f t="shared" si="32"/>
        <v>-5.6759999999997035E-2</v>
      </c>
      <c r="Q185" s="237">
        <f t="shared" si="44"/>
        <v>-3.05</v>
      </c>
      <c r="R185" s="223">
        <f t="shared" si="45"/>
        <v>95.933670000000006</v>
      </c>
      <c r="S185" s="265">
        <f t="shared" si="37"/>
        <v>-0.15268333333331441</v>
      </c>
      <c r="T185" s="225">
        <f t="shared" si="41"/>
        <v>96.260472857142858</v>
      </c>
      <c r="U185" s="286">
        <f t="shared" si="39"/>
        <v>-0.16816571428570626</v>
      </c>
      <c r="V185" s="226" t="str">
        <f t="shared" si="33"/>
        <v>---</v>
      </c>
      <c r="W185" s="1230">
        <v>0</v>
      </c>
      <c r="X185" s="227"/>
      <c r="Y185" s="228"/>
    </row>
    <row r="186" spans="1:25">
      <c r="A186" s="1226">
        <v>39845</v>
      </c>
      <c r="B186" s="1370">
        <v>95.410508553180321</v>
      </c>
      <c r="C186" s="229">
        <f t="shared" si="34"/>
        <v>-0.59114921091594397</v>
      </c>
      <c r="D186" s="1380">
        <f t="shared" si="43"/>
        <v>-5.7</v>
      </c>
      <c r="E186" s="247">
        <f t="shared" si="38"/>
        <v>96.080265821750444</v>
      </c>
      <c r="F186" s="248">
        <f t="shared" si="35"/>
        <v>-0.78387810055791363</v>
      </c>
      <c r="G186" s="247">
        <f t="shared" si="40"/>
        <v>97.797618672410053</v>
      </c>
      <c r="H186" s="248">
        <f t="shared" si="36"/>
        <v>-0.78034703086314039</v>
      </c>
      <c r="I186" s="720" t="s">
        <v>341</v>
      </c>
      <c r="J186" s="1375" t="str">
        <f t="shared" si="31"/>
        <v>---</v>
      </c>
      <c r="K186" s="1373">
        <v>0</v>
      </c>
      <c r="L186" s="227"/>
      <c r="M186" s="197"/>
      <c r="N186" s="1226">
        <v>39845</v>
      </c>
      <c r="O186" s="232">
        <v>95.990350000000007</v>
      </c>
      <c r="P186" s="233">
        <f t="shared" si="32"/>
        <v>0.15967000000000553</v>
      </c>
      <c r="Q186" s="237">
        <f t="shared" si="44"/>
        <v>-2.62</v>
      </c>
      <c r="R186" s="234">
        <f t="shared" si="45"/>
        <v>95.902823333333345</v>
      </c>
      <c r="S186" s="235">
        <f t="shared" si="37"/>
        <v>-3.0846666666661804E-2</v>
      </c>
      <c r="T186" s="218">
        <f t="shared" si="41"/>
        <v>96.155654285714292</v>
      </c>
      <c r="U186" s="230">
        <f t="shared" si="39"/>
        <v>-0.10481857142856654</v>
      </c>
      <c r="V186" s="226" t="str">
        <f t="shared" si="33"/>
        <v>---</v>
      </c>
      <c r="W186" s="1230">
        <v>0</v>
      </c>
      <c r="X186" s="227"/>
      <c r="Y186" s="228"/>
    </row>
    <row r="187" spans="1:25">
      <c r="A187" s="1226">
        <v>39873</v>
      </c>
      <c r="B187" s="1370">
        <v>95.120619397761644</v>
      </c>
      <c r="C187" s="229">
        <f t="shared" si="34"/>
        <v>-0.28988915541867755</v>
      </c>
      <c r="D187" s="1380">
        <f t="shared" si="43"/>
        <v>-6.2</v>
      </c>
      <c r="E187" s="247">
        <f t="shared" si="38"/>
        <v>95.510928571679415</v>
      </c>
      <c r="F187" s="248">
        <f t="shared" si="35"/>
        <v>-0.56933725007102964</v>
      </c>
      <c r="G187" s="247">
        <f t="shared" si="40"/>
        <v>97.057976862859277</v>
      </c>
      <c r="H187" s="248">
        <f t="shared" si="36"/>
        <v>-0.73964180955077552</v>
      </c>
      <c r="I187" s="720" t="s">
        <v>341</v>
      </c>
      <c r="J187" s="1375" t="str">
        <f t="shared" si="31"/>
        <v>---</v>
      </c>
      <c r="K187" s="1373">
        <v>0</v>
      </c>
      <c r="L187" s="227"/>
      <c r="M187" s="197"/>
      <c r="N187" s="1240">
        <v>39873</v>
      </c>
      <c r="O187" s="277">
        <v>96.422709999999995</v>
      </c>
      <c r="P187" s="275">
        <f t="shared" si="32"/>
        <v>0.43235999999998853</v>
      </c>
      <c r="Q187" s="219">
        <f t="shared" si="44"/>
        <v>-1.86</v>
      </c>
      <c r="R187" s="251">
        <f t="shared" si="45"/>
        <v>96.081246666666672</v>
      </c>
      <c r="S187" s="252">
        <f t="shared" si="37"/>
        <v>0.17842333333332761</v>
      </c>
      <c r="T187" s="253">
        <f t="shared" si="41"/>
        <v>96.137778571428598</v>
      </c>
      <c r="U187" s="219">
        <f t="shared" si="39"/>
        <v>-1.7875714285693789E-2</v>
      </c>
      <c r="V187" s="245" t="str">
        <f t="shared" si="33"/>
        <v>谷</v>
      </c>
      <c r="W187" s="1235">
        <v>-1</v>
      </c>
      <c r="X187" s="227"/>
      <c r="Y187" s="228"/>
    </row>
    <row r="188" spans="1:25">
      <c r="A188" s="1240">
        <v>39904</v>
      </c>
      <c r="B188" s="1388">
        <v>95.073806998730205</v>
      </c>
      <c r="C188" s="275">
        <f t="shared" si="34"/>
        <v>-4.681239903143819E-2</v>
      </c>
      <c r="D188" s="1383">
        <f t="shared" si="43"/>
        <v>-6.4</v>
      </c>
      <c r="E188" s="251">
        <f t="shared" si="38"/>
        <v>95.201644983224057</v>
      </c>
      <c r="F188" s="252">
        <f t="shared" si="35"/>
        <v>-0.30928358845535797</v>
      </c>
      <c r="G188" s="251">
        <f t="shared" si="40"/>
        <v>96.415257914080556</v>
      </c>
      <c r="H188" s="252">
        <f t="shared" si="36"/>
        <v>-0.64271894877872171</v>
      </c>
      <c r="I188" s="729" t="s">
        <v>341</v>
      </c>
      <c r="J188" s="1384" t="str">
        <f t="shared" si="31"/>
        <v>谷</v>
      </c>
      <c r="K188" s="1373">
        <v>-1</v>
      </c>
      <c r="L188" s="227"/>
      <c r="M188" s="197"/>
      <c r="N188" s="1226">
        <v>39904</v>
      </c>
      <c r="O188" s="232">
        <v>97.058059999999998</v>
      </c>
      <c r="P188" s="233">
        <f t="shared" si="32"/>
        <v>0.63535000000000252</v>
      </c>
      <c r="Q188" s="237">
        <f t="shared" si="44"/>
        <v>-0.79</v>
      </c>
      <c r="R188" s="234">
        <f t="shared" si="45"/>
        <v>96.490373333333324</v>
      </c>
      <c r="S188" s="235">
        <f t="shared" si="37"/>
        <v>0.40912666666665132</v>
      </c>
      <c r="T188" s="236">
        <f t="shared" si="41"/>
        <v>96.222979999999993</v>
      </c>
      <c r="U188" s="237">
        <f t="shared" si="39"/>
        <v>8.5201428571394899E-2</v>
      </c>
      <c r="V188" s="226" t="str">
        <f t="shared" si="33"/>
        <v>---</v>
      </c>
      <c r="W188" s="1230">
        <v>0</v>
      </c>
      <c r="X188" s="227"/>
      <c r="Y188" s="228"/>
    </row>
    <row r="189" spans="1:25">
      <c r="A189" s="1226">
        <v>39934</v>
      </c>
      <c r="B189" s="1370">
        <v>95.253521641613389</v>
      </c>
      <c r="C189" s="229">
        <f t="shared" si="34"/>
        <v>0.17971464288318373</v>
      </c>
      <c r="D189" s="1380">
        <f t="shared" si="43"/>
        <v>-6.2</v>
      </c>
      <c r="E189" s="247">
        <f t="shared" si="38"/>
        <v>95.149316012701732</v>
      </c>
      <c r="F189" s="248">
        <f t="shared" si="35"/>
        <v>-5.232897052232488E-2</v>
      </c>
      <c r="G189" s="247">
        <f t="shared" si="40"/>
        <v>95.92155547974437</v>
      </c>
      <c r="H189" s="248">
        <f t="shared" si="36"/>
        <v>-0.49370243433618555</v>
      </c>
      <c r="I189" s="720" t="s">
        <v>341</v>
      </c>
      <c r="J189" s="1375" t="str">
        <f t="shared" si="31"/>
        <v>---</v>
      </c>
      <c r="K189" s="1373">
        <v>0</v>
      </c>
      <c r="L189" s="227"/>
      <c r="M189" s="197"/>
      <c r="N189" s="1226">
        <v>39934</v>
      </c>
      <c r="O189" s="232">
        <v>97.737480000000005</v>
      </c>
      <c r="P189" s="233">
        <f t="shared" si="32"/>
        <v>0.67942000000000746</v>
      </c>
      <c r="Q189" s="237">
        <f t="shared" si="44"/>
        <v>0.36</v>
      </c>
      <c r="R189" s="234">
        <f t="shared" si="45"/>
        <v>97.072749999999999</v>
      </c>
      <c r="S189" s="235">
        <f t="shared" si="37"/>
        <v>0.58237666666667565</v>
      </c>
      <c r="T189" s="218">
        <f t="shared" si="41"/>
        <v>96.429944285714299</v>
      </c>
      <c r="U189" s="230">
        <f t="shared" si="39"/>
        <v>0.20696428571430658</v>
      </c>
      <c r="V189" s="226" t="str">
        <f t="shared" si="33"/>
        <v>---</v>
      </c>
      <c r="W189" s="1230">
        <v>0</v>
      </c>
      <c r="X189" s="227"/>
      <c r="Y189" s="228"/>
    </row>
    <row r="190" spans="1:25">
      <c r="A190" s="1226">
        <v>39965</v>
      </c>
      <c r="B190" s="1370">
        <v>95.652227930566667</v>
      </c>
      <c r="C190" s="229">
        <f t="shared" si="34"/>
        <v>0.39870628895327798</v>
      </c>
      <c r="D190" s="1380">
        <f t="shared" si="43"/>
        <v>-5.6</v>
      </c>
      <c r="E190" s="247">
        <f t="shared" si="38"/>
        <v>95.326518856970083</v>
      </c>
      <c r="F190" s="248">
        <f t="shared" si="35"/>
        <v>0.17720284426835065</v>
      </c>
      <c r="G190" s="247">
        <f t="shared" si="40"/>
        <v>95.620139061989036</v>
      </c>
      <c r="H190" s="248">
        <f t="shared" si="36"/>
        <v>-0.30141641775533401</v>
      </c>
      <c r="I190" s="720" t="s">
        <v>791</v>
      </c>
      <c r="J190" s="1375" t="str">
        <f t="shared" si="31"/>
        <v>---</v>
      </c>
      <c r="K190" s="1373">
        <v>0</v>
      </c>
      <c r="L190" s="227"/>
      <c r="M190" s="197"/>
      <c r="N190" s="1226">
        <v>39965</v>
      </c>
      <c r="O190" s="232">
        <v>98.322410000000005</v>
      </c>
      <c r="P190" s="233">
        <f t="shared" si="32"/>
        <v>0.58492999999999995</v>
      </c>
      <c r="Q190" s="237">
        <f t="shared" si="44"/>
        <v>1.36</v>
      </c>
      <c r="R190" s="234">
        <f t="shared" si="45"/>
        <v>97.705983333333336</v>
      </c>
      <c r="S190" s="235">
        <f t="shared" si="37"/>
        <v>0.63323333333333665</v>
      </c>
      <c r="T190" s="218">
        <f t="shared" si="41"/>
        <v>96.749875714285722</v>
      </c>
      <c r="U190" s="230">
        <f t="shared" si="39"/>
        <v>0.31993142857142232</v>
      </c>
      <c r="V190" s="226" t="str">
        <f t="shared" si="33"/>
        <v>---</v>
      </c>
      <c r="W190" s="1230">
        <v>0</v>
      </c>
      <c r="X190" s="227"/>
      <c r="Y190" s="228"/>
    </row>
    <row r="191" spans="1:25">
      <c r="A191" s="1226">
        <v>39995</v>
      </c>
      <c r="B191" s="1370">
        <v>96.215497632617172</v>
      </c>
      <c r="C191" s="229">
        <f t="shared" si="34"/>
        <v>0.56326970205050486</v>
      </c>
      <c r="D191" s="1380">
        <f t="shared" si="43"/>
        <v>-4.5999999999999996</v>
      </c>
      <c r="E191" s="247">
        <f t="shared" si="38"/>
        <v>95.707082401599067</v>
      </c>
      <c r="F191" s="248">
        <f t="shared" si="35"/>
        <v>0.38056354462898412</v>
      </c>
      <c r="G191" s="247">
        <f t="shared" si="40"/>
        <v>95.532548559795103</v>
      </c>
      <c r="H191" s="248">
        <f t="shared" si="36"/>
        <v>-8.7590502193933162E-2</v>
      </c>
      <c r="I191" s="720" t="s">
        <v>791</v>
      </c>
      <c r="J191" s="1375" t="str">
        <f t="shared" si="31"/>
        <v>---</v>
      </c>
      <c r="K191" s="1373">
        <v>0</v>
      </c>
      <c r="L191" s="227"/>
      <c r="M191" s="197"/>
      <c r="N191" s="1226">
        <v>39995</v>
      </c>
      <c r="O191" s="232">
        <v>98.787779999999998</v>
      </c>
      <c r="P191" s="233">
        <f t="shared" si="32"/>
        <v>0.46536999999999296</v>
      </c>
      <c r="Q191" s="237">
        <f t="shared" si="44"/>
        <v>2.13</v>
      </c>
      <c r="R191" s="234">
        <f t="shared" si="45"/>
        <v>98.282556666666665</v>
      </c>
      <c r="S191" s="235">
        <f t="shared" si="37"/>
        <v>0.57657333333332872</v>
      </c>
      <c r="T191" s="218">
        <f t="shared" si="41"/>
        <v>97.164210000000011</v>
      </c>
      <c r="U191" s="230">
        <f t="shared" si="39"/>
        <v>0.41433428571428976</v>
      </c>
      <c r="V191" s="226" t="str">
        <f t="shared" si="33"/>
        <v>---</v>
      </c>
      <c r="W191" s="1230">
        <v>0</v>
      </c>
      <c r="X191" s="227"/>
      <c r="Y191" s="228"/>
    </row>
    <row r="192" spans="1:25">
      <c r="A192" s="1226">
        <v>40026</v>
      </c>
      <c r="B192" s="1370">
        <v>96.893296627992086</v>
      </c>
      <c r="C192" s="229">
        <f t="shared" si="34"/>
        <v>0.67779899537491417</v>
      </c>
      <c r="D192" s="1380">
        <f t="shared" si="43"/>
        <v>-3.4</v>
      </c>
      <c r="E192" s="247">
        <f t="shared" si="38"/>
        <v>96.253674063725313</v>
      </c>
      <c r="F192" s="248">
        <f t="shared" si="35"/>
        <v>0.54659166212624655</v>
      </c>
      <c r="G192" s="247">
        <f t="shared" si="40"/>
        <v>95.659925540351637</v>
      </c>
      <c r="H192" s="248">
        <f t="shared" si="36"/>
        <v>0.12737698055653368</v>
      </c>
      <c r="I192" s="720" t="s">
        <v>340</v>
      </c>
      <c r="J192" s="1375" t="str">
        <f t="shared" si="31"/>
        <v>---</v>
      </c>
      <c r="K192" s="1373">
        <v>0</v>
      </c>
      <c r="L192" s="227"/>
      <c r="M192" s="197"/>
      <c r="N192" s="1226">
        <v>40026</v>
      </c>
      <c r="O192" s="232">
        <v>99.078540000000004</v>
      </c>
      <c r="P192" s="233">
        <f t="shared" si="32"/>
        <v>0.2907600000000059</v>
      </c>
      <c r="Q192" s="237">
        <f t="shared" si="44"/>
        <v>2.62</v>
      </c>
      <c r="R192" s="234">
        <f t="shared" si="45"/>
        <v>98.729576666666659</v>
      </c>
      <c r="S192" s="235">
        <f t="shared" si="37"/>
        <v>0.44701999999999487</v>
      </c>
      <c r="T192" s="218">
        <f t="shared" si="41"/>
        <v>97.628190000000004</v>
      </c>
      <c r="U192" s="230">
        <f t="shared" si="39"/>
        <v>0.46397999999999229</v>
      </c>
      <c r="V192" s="226" t="str">
        <f t="shared" si="33"/>
        <v>---</v>
      </c>
      <c r="W192" s="1230">
        <v>0</v>
      </c>
      <c r="X192" s="227"/>
      <c r="Y192" s="228"/>
    </row>
    <row r="193" spans="1:25">
      <c r="A193" s="1226">
        <v>40057</v>
      </c>
      <c r="B193" s="1370">
        <v>97.656247637514397</v>
      </c>
      <c r="C193" s="229">
        <f t="shared" si="34"/>
        <v>0.7629510095223111</v>
      </c>
      <c r="D193" s="1380">
        <f t="shared" si="43"/>
        <v>-1.9</v>
      </c>
      <c r="E193" s="247">
        <f t="shared" si="38"/>
        <v>96.92168063270789</v>
      </c>
      <c r="F193" s="248">
        <f t="shared" si="35"/>
        <v>0.66800656898257671</v>
      </c>
      <c r="G193" s="247">
        <f t="shared" si="40"/>
        <v>95.980745409542223</v>
      </c>
      <c r="H193" s="248">
        <f t="shared" si="36"/>
        <v>0.32081986919058636</v>
      </c>
      <c r="I193" s="720" t="s">
        <v>340</v>
      </c>
      <c r="J193" s="1375" t="str">
        <f t="shared" si="31"/>
        <v>---</v>
      </c>
      <c r="K193" s="1373">
        <v>0</v>
      </c>
      <c r="L193" s="227"/>
      <c r="M193" s="197"/>
      <c r="N193" s="1226">
        <v>40057</v>
      </c>
      <c r="O193" s="232">
        <v>99.223709999999997</v>
      </c>
      <c r="P193" s="233">
        <f t="shared" si="32"/>
        <v>0.14516999999999314</v>
      </c>
      <c r="Q193" s="237">
        <f t="shared" si="44"/>
        <v>2.86</v>
      </c>
      <c r="R193" s="234">
        <f t="shared" si="45"/>
        <v>99.030010000000004</v>
      </c>
      <c r="S193" s="235">
        <f t="shared" si="37"/>
        <v>0.30043333333334488</v>
      </c>
      <c r="T193" s="218">
        <f t="shared" si="41"/>
        <v>98.09009857142857</v>
      </c>
      <c r="U193" s="230">
        <f t="shared" si="39"/>
        <v>0.46190857142856601</v>
      </c>
      <c r="V193" s="226" t="str">
        <f t="shared" si="33"/>
        <v>---</v>
      </c>
      <c r="W193" s="1230">
        <v>0</v>
      </c>
      <c r="X193" s="227"/>
      <c r="Y193" s="228"/>
    </row>
    <row r="194" spans="1:25">
      <c r="A194" s="1226">
        <v>40087</v>
      </c>
      <c r="B194" s="1370">
        <v>98.408988395846478</v>
      </c>
      <c r="C194" s="229">
        <f t="shared" si="34"/>
        <v>0.75274075833208087</v>
      </c>
      <c r="D194" s="1380">
        <f t="shared" si="43"/>
        <v>-0.3</v>
      </c>
      <c r="E194" s="247">
        <f t="shared" si="38"/>
        <v>97.652844220450973</v>
      </c>
      <c r="F194" s="248">
        <f t="shared" si="35"/>
        <v>0.7311635877430831</v>
      </c>
      <c r="G194" s="247">
        <f t="shared" si="40"/>
        <v>96.450512409268626</v>
      </c>
      <c r="H194" s="248">
        <f t="shared" si="36"/>
        <v>0.4697669997264029</v>
      </c>
      <c r="I194" s="720" t="s">
        <v>340</v>
      </c>
      <c r="J194" s="1375" t="str">
        <f t="shared" si="31"/>
        <v>---</v>
      </c>
      <c r="K194" s="1373">
        <v>0</v>
      </c>
      <c r="L194" s="227"/>
      <c r="M194" s="197"/>
      <c r="N194" s="1226">
        <v>40087</v>
      </c>
      <c r="O194" s="232">
        <v>99.266329999999996</v>
      </c>
      <c r="P194" s="233">
        <f t="shared" si="32"/>
        <v>4.2619999999999436E-2</v>
      </c>
      <c r="Q194" s="237">
        <f t="shared" si="44"/>
        <v>3.09</v>
      </c>
      <c r="R194" s="234">
        <f t="shared" si="45"/>
        <v>99.189526666666666</v>
      </c>
      <c r="S194" s="235">
        <f t="shared" si="37"/>
        <v>0.15951666666666142</v>
      </c>
      <c r="T194" s="218">
        <f t="shared" si="41"/>
        <v>98.496330000000015</v>
      </c>
      <c r="U194" s="230">
        <f t="shared" si="39"/>
        <v>0.40623142857144501</v>
      </c>
      <c r="V194" s="226" t="str">
        <f t="shared" si="33"/>
        <v>---</v>
      </c>
      <c r="W194" s="1230">
        <v>0</v>
      </c>
      <c r="X194" s="227"/>
      <c r="Y194" s="228"/>
    </row>
    <row r="195" spans="1:25">
      <c r="A195" s="1226">
        <v>40118</v>
      </c>
      <c r="B195" s="1370">
        <v>99.083505929277209</v>
      </c>
      <c r="C195" s="229">
        <f t="shared" si="34"/>
        <v>0.67451753343073051</v>
      </c>
      <c r="D195" s="1380">
        <f t="shared" si="43"/>
        <v>1.4</v>
      </c>
      <c r="E195" s="247">
        <f t="shared" si="38"/>
        <v>98.382913987546019</v>
      </c>
      <c r="F195" s="248">
        <f t="shared" si="35"/>
        <v>0.73006976709504556</v>
      </c>
      <c r="G195" s="247">
        <f t="shared" si="40"/>
        <v>97.023326542203904</v>
      </c>
      <c r="H195" s="248">
        <f t="shared" si="36"/>
        <v>0.57281413293527805</v>
      </c>
      <c r="I195" s="720" t="s">
        <v>340</v>
      </c>
      <c r="J195" s="1375" t="str">
        <f t="shared" si="31"/>
        <v>---</v>
      </c>
      <c r="K195" s="1373">
        <v>0</v>
      </c>
      <c r="L195" s="227"/>
      <c r="M195" s="197"/>
      <c r="N195" s="1226">
        <v>40118</v>
      </c>
      <c r="O195" s="232">
        <v>99.228679999999997</v>
      </c>
      <c r="P195" s="233">
        <f t="shared" si="32"/>
        <v>-3.7649999999999295E-2</v>
      </c>
      <c r="Q195" s="237">
        <f t="shared" si="44"/>
        <v>3.27</v>
      </c>
      <c r="R195" s="234">
        <f t="shared" si="45"/>
        <v>99.239573333333325</v>
      </c>
      <c r="S195" s="235">
        <f t="shared" si="37"/>
        <v>5.0046666666659689E-2</v>
      </c>
      <c r="T195" s="218">
        <f t="shared" si="41"/>
        <v>98.806418571428566</v>
      </c>
      <c r="U195" s="230">
        <f t="shared" si="39"/>
        <v>0.31008857142855106</v>
      </c>
      <c r="V195" s="226" t="str">
        <f t="shared" si="33"/>
        <v>---</v>
      </c>
      <c r="W195" s="1230">
        <v>0</v>
      </c>
      <c r="X195" s="227"/>
      <c r="Y195" s="228"/>
    </row>
    <row r="196" spans="1:25">
      <c r="A196" s="1236">
        <v>40148</v>
      </c>
      <c r="B196" s="1376">
        <v>99.638402411720136</v>
      </c>
      <c r="C196" s="256">
        <f t="shared" si="34"/>
        <v>0.55489648244292766</v>
      </c>
      <c r="D196" s="1381">
        <f t="shared" si="43"/>
        <v>2.9</v>
      </c>
      <c r="E196" s="259">
        <f t="shared" si="38"/>
        <v>99.043632245614617</v>
      </c>
      <c r="F196" s="260">
        <f t="shared" si="35"/>
        <v>0.66071825806859863</v>
      </c>
      <c r="G196" s="259">
        <f t="shared" si="40"/>
        <v>97.649738080790584</v>
      </c>
      <c r="H196" s="260">
        <f t="shared" si="36"/>
        <v>0.62641153858668019</v>
      </c>
      <c r="I196" s="721" t="s">
        <v>340</v>
      </c>
      <c r="J196" s="1378" t="str">
        <f t="shared" si="31"/>
        <v>---</v>
      </c>
      <c r="K196" s="1373">
        <v>0</v>
      </c>
      <c r="L196" s="227"/>
      <c r="M196" s="197"/>
      <c r="N196" s="1236">
        <v>40148</v>
      </c>
      <c r="O196" s="266">
        <v>99.180009999999996</v>
      </c>
      <c r="P196" s="267">
        <f t="shared" si="32"/>
        <v>-4.8670000000001323E-2</v>
      </c>
      <c r="Q196" s="261">
        <f t="shared" si="44"/>
        <v>3.43</v>
      </c>
      <c r="R196" s="268">
        <f t="shared" si="45"/>
        <v>99.225006666666658</v>
      </c>
      <c r="S196" s="269">
        <f t="shared" si="37"/>
        <v>-1.4566666666667061E-2</v>
      </c>
      <c r="T196" s="262">
        <f t="shared" si="41"/>
        <v>99.012494285714283</v>
      </c>
      <c r="U196" s="258">
        <f t="shared" si="39"/>
        <v>0.20607571428571703</v>
      </c>
      <c r="V196" s="226" t="str">
        <f t="shared" si="33"/>
        <v>---</v>
      </c>
      <c r="W196" s="1230">
        <v>0</v>
      </c>
      <c r="X196" s="227"/>
      <c r="Y196" s="228"/>
    </row>
    <row r="197" spans="1:25">
      <c r="A197" s="1226">
        <v>40179</v>
      </c>
      <c r="B197" s="1370">
        <v>100.08912981051586</v>
      </c>
      <c r="C197" s="229">
        <f t="shared" si="34"/>
        <v>0.45072739879572055</v>
      </c>
      <c r="D197" s="1380">
        <f t="shared" si="43"/>
        <v>4.3</v>
      </c>
      <c r="E197" s="247">
        <f t="shared" si="38"/>
        <v>99.603679383837743</v>
      </c>
      <c r="F197" s="248">
        <f t="shared" si="35"/>
        <v>0.56004713822312624</v>
      </c>
      <c r="G197" s="247">
        <f t="shared" si="40"/>
        <v>98.283581206497615</v>
      </c>
      <c r="H197" s="248">
        <f t="shared" si="36"/>
        <v>0.63384312570703116</v>
      </c>
      <c r="I197" s="720" t="s">
        <v>340</v>
      </c>
      <c r="J197" s="1372" t="str">
        <f t="shared" si="31"/>
        <v>---</v>
      </c>
      <c r="K197" s="1373">
        <v>0</v>
      </c>
      <c r="L197" s="227"/>
      <c r="M197" s="197"/>
      <c r="N197" s="1226">
        <v>40179</v>
      </c>
      <c r="O197" s="232">
        <v>99.274209999999997</v>
      </c>
      <c r="P197" s="233">
        <f t="shared" si="32"/>
        <v>9.4200000000000728E-2</v>
      </c>
      <c r="Q197" s="237">
        <f t="shared" si="44"/>
        <v>3.59</v>
      </c>
      <c r="R197" s="234">
        <f t="shared" si="45"/>
        <v>99.227633333333316</v>
      </c>
      <c r="S197" s="235">
        <f t="shared" si="37"/>
        <v>2.6266666666572291E-3</v>
      </c>
      <c r="T197" s="218">
        <f t="shared" si="41"/>
        <v>99.14846571428572</v>
      </c>
      <c r="U197" s="230">
        <f t="shared" si="39"/>
        <v>0.13597142857143751</v>
      </c>
      <c r="V197" s="226" t="str">
        <f t="shared" si="33"/>
        <v>---</v>
      </c>
      <c r="W197" s="1230">
        <v>0</v>
      </c>
      <c r="X197" s="227"/>
      <c r="Y197" s="228"/>
    </row>
    <row r="198" spans="1:25">
      <c r="A198" s="1226">
        <v>40210</v>
      </c>
      <c r="B198" s="1370">
        <v>100.39044360024911</v>
      </c>
      <c r="C198" s="229">
        <f t="shared" si="34"/>
        <v>0.30131378973325695</v>
      </c>
      <c r="D198" s="1380">
        <f t="shared" si="43"/>
        <v>5.2</v>
      </c>
      <c r="E198" s="247">
        <f t="shared" si="38"/>
        <v>100.0393252741617</v>
      </c>
      <c r="F198" s="248">
        <f t="shared" si="35"/>
        <v>0.43564589032395418</v>
      </c>
      <c r="G198" s="247">
        <f t="shared" si="40"/>
        <v>98.880002059016448</v>
      </c>
      <c r="H198" s="248">
        <f t="shared" si="36"/>
        <v>0.59642085251883259</v>
      </c>
      <c r="I198" s="720" t="s">
        <v>340</v>
      </c>
      <c r="J198" s="1375" t="str">
        <f t="shared" ref="J198:J261" si="46">IF(K198=1,"山",IF(K198=-1,"谷","---"))</f>
        <v>---</v>
      </c>
      <c r="K198" s="1373">
        <v>0</v>
      </c>
      <c r="L198" s="227"/>
      <c r="M198" s="197"/>
      <c r="N198" s="1226">
        <v>40210</v>
      </c>
      <c r="O198" s="232">
        <v>99.439790000000002</v>
      </c>
      <c r="P198" s="233">
        <f t="shared" ref="P198:P261" si="47">O198-O197</f>
        <v>0.16558000000000561</v>
      </c>
      <c r="Q198" s="237">
        <f t="shared" si="44"/>
        <v>3.59</v>
      </c>
      <c r="R198" s="234">
        <f t="shared" si="45"/>
        <v>99.298003333333327</v>
      </c>
      <c r="S198" s="235">
        <f t="shared" si="37"/>
        <v>7.0370000000011146E-2</v>
      </c>
      <c r="T198" s="218">
        <f t="shared" si="41"/>
        <v>99.241610000000009</v>
      </c>
      <c r="U198" s="230">
        <f t="shared" si="39"/>
        <v>9.3144285714288344E-2</v>
      </c>
      <c r="V198" s="226" t="str">
        <f t="shared" ref="V198:V261" si="48">IF(W198=1,"山",IF(W198=-1,"谷","---"))</f>
        <v>---</v>
      </c>
      <c r="W198" s="1230">
        <v>0</v>
      </c>
      <c r="X198" s="227"/>
      <c r="Y198" s="228"/>
    </row>
    <row r="199" spans="1:25">
      <c r="A199" s="1226">
        <v>40238</v>
      </c>
      <c r="B199" s="1370">
        <v>100.52681356515522</v>
      </c>
      <c r="C199" s="229">
        <f t="shared" ref="C199:C265" si="49">B199-B198</f>
        <v>0.13636996490610898</v>
      </c>
      <c r="D199" s="1380">
        <f t="shared" si="43"/>
        <v>5.7</v>
      </c>
      <c r="E199" s="247">
        <f t="shared" si="38"/>
        <v>100.33546232530672</v>
      </c>
      <c r="F199" s="248">
        <f t="shared" si="35"/>
        <v>0.29613705114502409</v>
      </c>
      <c r="G199" s="247">
        <f t="shared" si="40"/>
        <v>99.399075907182606</v>
      </c>
      <c r="H199" s="248">
        <f t="shared" si="36"/>
        <v>0.51907384816615831</v>
      </c>
      <c r="I199" s="720" t="s">
        <v>340</v>
      </c>
      <c r="J199" s="1375" t="str">
        <f t="shared" si="46"/>
        <v>---</v>
      </c>
      <c r="K199" s="1373">
        <v>0</v>
      </c>
      <c r="L199" s="227"/>
      <c r="M199" s="197"/>
      <c r="N199" s="1226">
        <v>40238</v>
      </c>
      <c r="O199" s="232">
        <v>99.616739999999993</v>
      </c>
      <c r="P199" s="233">
        <f t="shared" si="47"/>
        <v>0.17694999999999084</v>
      </c>
      <c r="Q199" s="237">
        <f t="shared" si="44"/>
        <v>3.31</v>
      </c>
      <c r="R199" s="234">
        <f t="shared" si="45"/>
        <v>99.443579999999997</v>
      </c>
      <c r="S199" s="235">
        <f t="shared" si="37"/>
        <v>0.14557666666667046</v>
      </c>
      <c r="T199" s="218">
        <f t="shared" si="41"/>
        <v>99.318495714285717</v>
      </c>
      <c r="U199" s="230">
        <f t="shared" si="39"/>
        <v>7.6885714285708673E-2</v>
      </c>
      <c r="V199" s="226" t="str">
        <f t="shared" si="48"/>
        <v>---</v>
      </c>
      <c r="W199" s="1230">
        <v>0</v>
      </c>
      <c r="X199" s="227"/>
      <c r="Y199" s="228"/>
    </row>
    <row r="200" spans="1:25">
      <c r="A200" s="1240">
        <v>40269</v>
      </c>
      <c r="B200" s="1388">
        <v>100.54217465173416</v>
      </c>
      <c r="C200" s="275">
        <f t="shared" si="49"/>
        <v>1.5361086578934646E-2</v>
      </c>
      <c r="D200" s="1383">
        <f t="shared" si="43"/>
        <v>5.8</v>
      </c>
      <c r="E200" s="251">
        <f t="shared" si="38"/>
        <v>100.4864772723795</v>
      </c>
      <c r="F200" s="252">
        <f t="shared" ref="F200:F263" si="50">E200-E199</f>
        <v>0.15101494707278107</v>
      </c>
      <c r="G200" s="251">
        <f t="shared" si="40"/>
        <v>99.811351194928307</v>
      </c>
      <c r="H200" s="252">
        <f t="shared" ref="H200:H263" si="51">G200-G199</f>
        <v>0.41227528774570033</v>
      </c>
      <c r="I200" s="729" t="s">
        <v>340</v>
      </c>
      <c r="J200" s="1384" t="str">
        <f t="shared" si="46"/>
        <v>---</v>
      </c>
      <c r="K200" s="1373">
        <v>0</v>
      </c>
      <c r="L200" s="227"/>
      <c r="M200" s="197"/>
      <c r="N200" s="1226">
        <v>40269</v>
      </c>
      <c r="O200" s="232">
        <v>99.756559999999993</v>
      </c>
      <c r="P200" s="233">
        <f t="shared" si="47"/>
        <v>0.13982000000000028</v>
      </c>
      <c r="Q200" s="237">
        <f t="shared" si="44"/>
        <v>2.78</v>
      </c>
      <c r="R200" s="234">
        <f t="shared" si="45"/>
        <v>99.604363333333325</v>
      </c>
      <c r="S200" s="235">
        <f t="shared" ref="S200:S263" si="52">R200-R199</f>
        <v>0.1607833333333275</v>
      </c>
      <c r="T200" s="236">
        <f t="shared" si="41"/>
        <v>99.394617142857143</v>
      </c>
      <c r="U200" s="237">
        <f t="shared" si="39"/>
        <v>7.6121428571426009E-2</v>
      </c>
      <c r="V200" s="226" t="str">
        <f t="shared" si="48"/>
        <v>---</v>
      </c>
      <c r="W200" s="1230">
        <v>0</v>
      </c>
      <c r="X200" s="227"/>
      <c r="Y200" s="228"/>
    </row>
    <row r="201" spans="1:25">
      <c r="A201" s="1226">
        <v>40299</v>
      </c>
      <c r="B201" s="1370">
        <v>100.49014462990671</v>
      </c>
      <c r="C201" s="229">
        <f t="shared" si="49"/>
        <v>-5.2030021827448536E-2</v>
      </c>
      <c r="D201" s="1380">
        <f t="shared" si="43"/>
        <v>5.5</v>
      </c>
      <c r="E201" s="247">
        <f t="shared" si="38"/>
        <v>100.51971094893203</v>
      </c>
      <c r="F201" s="248">
        <f t="shared" si="50"/>
        <v>3.3233676552526958E-2</v>
      </c>
      <c r="G201" s="247">
        <f t="shared" si="40"/>
        <v>100.10865922836548</v>
      </c>
      <c r="H201" s="248">
        <f t="shared" si="51"/>
        <v>0.29730803343717582</v>
      </c>
      <c r="I201" s="720" t="s">
        <v>340</v>
      </c>
      <c r="J201" s="1375" t="str">
        <f t="shared" si="46"/>
        <v>---</v>
      </c>
      <c r="K201" s="1373">
        <v>0</v>
      </c>
      <c r="L201" s="227"/>
      <c r="M201" s="197"/>
      <c r="N201" s="1226">
        <v>40299</v>
      </c>
      <c r="O201" s="232">
        <v>99.838390000000004</v>
      </c>
      <c r="P201" s="233">
        <f t="shared" si="47"/>
        <v>8.1830000000010727E-2</v>
      </c>
      <c r="Q201" s="237">
        <f t="shared" si="44"/>
        <v>2.15</v>
      </c>
      <c r="R201" s="234">
        <f t="shared" si="45"/>
        <v>99.737229999999997</v>
      </c>
      <c r="S201" s="235">
        <f t="shared" si="52"/>
        <v>0.13286666666667202</v>
      </c>
      <c r="T201" s="218">
        <f t="shared" si="41"/>
        <v>99.476340000000008</v>
      </c>
      <c r="U201" s="230">
        <f t="shared" si="39"/>
        <v>8.1722857142864314E-2</v>
      </c>
      <c r="V201" s="226" t="str">
        <f t="shared" si="48"/>
        <v>---</v>
      </c>
      <c r="W201" s="1230">
        <v>0</v>
      </c>
      <c r="X201" s="227"/>
      <c r="Y201" s="228"/>
    </row>
    <row r="202" spans="1:25">
      <c r="A202" s="1226">
        <v>40330</v>
      </c>
      <c r="B202" s="1370">
        <v>100.40095784463527</v>
      </c>
      <c r="C202" s="229">
        <f t="shared" si="49"/>
        <v>-8.9186785271436975E-2</v>
      </c>
      <c r="D202" s="1380">
        <f t="shared" si="43"/>
        <v>5</v>
      </c>
      <c r="E202" s="247">
        <f t="shared" si="38"/>
        <v>100.47775904209205</v>
      </c>
      <c r="F202" s="248">
        <f t="shared" si="50"/>
        <v>-4.1951906839983621E-2</v>
      </c>
      <c r="G202" s="247">
        <f t="shared" si="40"/>
        <v>100.29686664484521</v>
      </c>
      <c r="H202" s="248">
        <f t="shared" si="51"/>
        <v>0.18820741647972739</v>
      </c>
      <c r="I202" s="720" t="s">
        <v>793</v>
      </c>
      <c r="J202" s="1375" t="str">
        <f t="shared" si="46"/>
        <v>---</v>
      </c>
      <c r="K202" s="1373">
        <v>0</v>
      </c>
      <c r="L202" s="227"/>
      <c r="M202" s="197"/>
      <c r="N202" s="1226">
        <v>40330</v>
      </c>
      <c r="O202" s="232">
        <v>99.867149999999995</v>
      </c>
      <c r="P202" s="233">
        <f t="shared" si="47"/>
        <v>2.8759999999991237E-2</v>
      </c>
      <c r="Q202" s="237">
        <f t="shared" si="44"/>
        <v>1.57</v>
      </c>
      <c r="R202" s="234">
        <f t="shared" si="45"/>
        <v>99.820699999999988</v>
      </c>
      <c r="S202" s="235">
        <f t="shared" si="52"/>
        <v>8.3469999999991273E-2</v>
      </c>
      <c r="T202" s="218">
        <f t="shared" si="41"/>
        <v>99.567549999999997</v>
      </c>
      <c r="U202" s="230">
        <f t="shared" si="39"/>
        <v>9.1209999999989577E-2</v>
      </c>
      <c r="V202" s="226" t="str">
        <f t="shared" si="48"/>
        <v>---</v>
      </c>
      <c r="W202" s="1230">
        <v>0</v>
      </c>
      <c r="X202" s="227"/>
      <c r="Y202" s="228"/>
    </row>
    <row r="203" spans="1:25">
      <c r="A203" s="1226">
        <v>40360</v>
      </c>
      <c r="B203" s="1370">
        <v>100.30615001342268</v>
      </c>
      <c r="C203" s="229">
        <f t="shared" si="49"/>
        <v>-9.4807831212591509E-2</v>
      </c>
      <c r="D203" s="1380">
        <f t="shared" si="43"/>
        <v>4.3</v>
      </c>
      <c r="E203" s="247">
        <f t="shared" si="38"/>
        <v>100.39908416265489</v>
      </c>
      <c r="F203" s="248">
        <f t="shared" si="50"/>
        <v>-7.8674879437159007E-2</v>
      </c>
      <c r="G203" s="247">
        <f t="shared" si="40"/>
        <v>100.39225915937413</v>
      </c>
      <c r="H203" s="248">
        <f t="shared" si="51"/>
        <v>9.5392514528924721E-2</v>
      </c>
      <c r="I203" s="720" t="s">
        <v>793</v>
      </c>
      <c r="J203" s="1375" t="str">
        <f t="shared" si="46"/>
        <v>---</v>
      </c>
      <c r="K203" s="1373">
        <v>0</v>
      </c>
      <c r="L203" s="227"/>
      <c r="M203" s="197"/>
      <c r="N203" s="1226">
        <v>40360</v>
      </c>
      <c r="O203" s="232">
        <v>99.819360000000003</v>
      </c>
      <c r="P203" s="233">
        <f t="shared" si="47"/>
        <v>-4.7789999999992006E-2</v>
      </c>
      <c r="Q203" s="237">
        <f t="shared" si="44"/>
        <v>1.04</v>
      </c>
      <c r="R203" s="234">
        <f t="shared" si="45"/>
        <v>99.841633333333334</v>
      </c>
      <c r="S203" s="235">
        <f t="shared" si="52"/>
        <v>2.0933333333346127E-2</v>
      </c>
      <c r="T203" s="218">
        <f t="shared" si="41"/>
        <v>99.658885714285702</v>
      </c>
      <c r="U203" s="230">
        <f t="shared" si="39"/>
        <v>9.1335714285705194E-2</v>
      </c>
      <c r="V203" s="226" t="str">
        <f t="shared" si="48"/>
        <v>---</v>
      </c>
      <c r="W203" s="1230">
        <v>0</v>
      </c>
      <c r="X203" s="227"/>
      <c r="Y203" s="228"/>
    </row>
    <row r="204" spans="1:25">
      <c r="A204" s="1226">
        <v>40391</v>
      </c>
      <c r="B204" s="1370">
        <v>100.19190104376175</v>
      </c>
      <c r="C204" s="229">
        <f t="shared" si="49"/>
        <v>-0.11424896966093456</v>
      </c>
      <c r="D204" s="1380">
        <f t="shared" si="43"/>
        <v>3.4</v>
      </c>
      <c r="E204" s="247">
        <f t="shared" ref="E204:E267" si="53">SUM(B202:B204)/3</f>
        <v>100.2996696339399</v>
      </c>
      <c r="F204" s="248">
        <f t="shared" si="50"/>
        <v>-9.9414528714987682E-2</v>
      </c>
      <c r="G204" s="247">
        <f t="shared" si="40"/>
        <v>100.40694076412356</v>
      </c>
      <c r="H204" s="248">
        <f t="shared" si="51"/>
        <v>1.4681604749426924E-2</v>
      </c>
      <c r="I204" s="720" t="s">
        <v>341</v>
      </c>
      <c r="J204" s="1375" t="str">
        <f t="shared" si="46"/>
        <v>---</v>
      </c>
      <c r="K204" s="1373">
        <v>0</v>
      </c>
      <c r="L204" s="227"/>
      <c r="M204" s="197"/>
      <c r="N204" s="1226">
        <v>40391</v>
      </c>
      <c r="O204" s="232">
        <v>99.697069999999997</v>
      </c>
      <c r="P204" s="233">
        <f t="shared" si="47"/>
        <v>-0.12229000000000667</v>
      </c>
      <c r="Q204" s="237">
        <f t="shared" si="44"/>
        <v>0.62</v>
      </c>
      <c r="R204" s="234">
        <f t="shared" si="45"/>
        <v>99.79452666666667</v>
      </c>
      <c r="S204" s="235">
        <f t="shared" si="52"/>
        <v>-4.710666666666441E-2</v>
      </c>
      <c r="T204" s="218">
        <f t="shared" si="41"/>
        <v>99.71929428571427</v>
      </c>
      <c r="U204" s="230">
        <f t="shared" ref="U204:U267" si="54">T204-T203</f>
        <v>6.040857142856737E-2</v>
      </c>
      <c r="V204" s="226" t="str">
        <f t="shared" si="48"/>
        <v>---</v>
      </c>
      <c r="W204" s="1230">
        <v>0</v>
      </c>
      <c r="X204" s="227"/>
      <c r="Y204" s="228"/>
    </row>
    <row r="205" spans="1:25">
      <c r="A205" s="1226">
        <v>40422</v>
      </c>
      <c r="B205" s="1370">
        <v>100.09208203897001</v>
      </c>
      <c r="C205" s="229">
        <f t="shared" si="49"/>
        <v>-9.981900479174044E-2</v>
      </c>
      <c r="D205" s="1380">
        <f t="shared" si="43"/>
        <v>2.5</v>
      </c>
      <c r="E205" s="247">
        <f t="shared" si="53"/>
        <v>100.19671103205148</v>
      </c>
      <c r="F205" s="248">
        <f t="shared" si="50"/>
        <v>-0.10295860188841743</v>
      </c>
      <c r="G205" s="247">
        <f t="shared" si="40"/>
        <v>100.36431768394084</v>
      </c>
      <c r="H205" s="248">
        <f t="shared" si="51"/>
        <v>-4.2623080182721651E-2</v>
      </c>
      <c r="I205" s="720" t="s">
        <v>341</v>
      </c>
      <c r="J205" s="1375" t="str">
        <f t="shared" si="46"/>
        <v>---</v>
      </c>
      <c r="K205" s="1373">
        <v>0</v>
      </c>
      <c r="L205" s="227"/>
      <c r="M205" s="197"/>
      <c r="N205" s="1226">
        <v>40422</v>
      </c>
      <c r="O205" s="232">
        <v>99.575710000000001</v>
      </c>
      <c r="P205" s="233">
        <f t="shared" si="47"/>
        <v>-0.12135999999999569</v>
      </c>
      <c r="Q205" s="237">
        <f t="shared" si="44"/>
        <v>0.35</v>
      </c>
      <c r="R205" s="234">
        <f t="shared" si="45"/>
        <v>99.69738000000001</v>
      </c>
      <c r="S205" s="235">
        <f t="shared" si="52"/>
        <v>-9.7146666666660053E-2</v>
      </c>
      <c r="T205" s="218">
        <f t="shared" si="41"/>
        <v>99.73871142857142</v>
      </c>
      <c r="U205" s="230">
        <f t="shared" si="54"/>
        <v>1.9417142857150793E-2</v>
      </c>
      <c r="V205" s="226" t="str">
        <f t="shared" si="48"/>
        <v>---</v>
      </c>
      <c r="W205" s="1230">
        <v>0</v>
      </c>
      <c r="X205" s="227"/>
      <c r="Y205" s="228"/>
    </row>
    <row r="206" spans="1:25">
      <c r="A206" s="1226">
        <v>40452</v>
      </c>
      <c r="B206" s="1370">
        <v>100.02337802156524</v>
      </c>
      <c r="C206" s="229">
        <f t="shared" si="49"/>
        <v>-6.8704017404769502E-2</v>
      </c>
      <c r="D206" s="1380">
        <f t="shared" si="43"/>
        <v>1.6</v>
      </c>
      <c r="E206" s="247">
        <f t="shared" si="53"/>
        <v>100.10245370143234</v>
      </c>
      <c r="F206" s="248">
        <f t="shared" si="50"/>
        <v>-9.4257330619143431E-2</v>
      </c>
      <c r="G206" s="247">
        <f t="shared" si="40"/>
        <v>100.29239832057083</v>
      </c>
      <c r="H206" s="248">
        <f t="shared" si="51"/>
        <v>-7.1919363370014366E-2</v>
      </c>
      <c r="I206" s="720" t="s">
        <v>341</v>
      </c>
      <c r="J206" s="1375" t="str">
        <f t="shared" si="46"/>
        <v>---</v>
      </c>
      <c r="K206" s="1373">
        <v>0</v>
      </c>
      <c r="L206" s="227"/>
      <c r="M206" s="197"/>
      <c r="N206" s="1226">
        <v>40452</v>
      </c>
      <c r="O206" s="232">
        <v>99.560829999999996</v>
      </c>
      <c r="P206" s="233">
        <f t="shared" si="47"/>
        <v>-1.4880000000005111E-2</v>
      </c>
      <c r="Q206" s="237">
        <f t="shared" si="44"/>
        <v>0.3</v>
      </c>
      <c r="R206" s="234">
        <f t="shared" si="45"/>
        <v>99.611203333333336</v>
      </c>
      <c r="S206" s="235">
        <f t="shared" si="52"/>
        <v>-8.6176666666673896E-2</v>
      </c>
      <c r="T206" s="218">
        <f t="shared" si="41"/>
        <v>99.730724285714274</v>
      </c>
      <c r="U206" s="230">
        <f t="shared" si="54"/>
        <v>-7.9871428571465231E-3</v>
      </c>
      <c r="V206" s="226" t="str">
        <f t="shared" si="48"/>
        <v>---</v>
      </c>
      <c r="W206" s="1230">
        <v>0</v>
      </c>
      <c r="X206" s="227"/>
      <c r="Y206" s="228"/>
    </row>
    <row r="207" spans="1:25">
      <c r="A207" s="1226">
        <v>40483</v>
      </c>
      <c r="B207" s="1370">
        <v>100.04612123407084</v>
      </c>
      <c r="C207" s="229">
        <f t="shared" si="49"/>
        <v>2.2743212505602628E-2</v>
      </c>
      <c r="D207" s="1380">
        <f t="shared" si="43"/>
        <v>1</v>
      </c>
      <c r="E207" s="247">
        <f t="shared" si="53"/>
        <v>100.05386043153537</v>
      </c>
      <c r="F207" s="248">
        <f t="shared" si="50"/>
        <v>-4.8593269896969105E-2</v>
      </c>
      <c r="G207" s="247">
        <f t="shared" si="40"/>
        <v>100.22153354661893</v>
      </c>
      <c r="H207" s="248">
        <f t="shared" si="51"/>
        <v>-7.0864773951896609E-2</v>
      </c>
      <c r="I207" s="720" t="s">
        <v>341</v>
      </c>
      <c r="J207" s="1375" t="str">
        <f t="shared" si="46"/>
        <v>---</v>
      </c>
      <c r="K207" s="1373">
        <v>0</v>
      </c>
      <c r="L207" s="227"/>
      <c r="M207" s="197"/>
      <c r="N207" s="1226">
        <v>40483</v>
      </c>
      <c r="O207" s="232">
        <v>99.633489999999995</v>
      </c>
      <c r="P207" s="233">
        <f t="shared" si="47"/>
        <v>7.2659999999999059E-2</v>
      </c>
      <c r="Q207" s="237">
        <f t="shared" si="44"/>
        <v>0.41</v>
      </c>
      <c r="R207" s="234">
        <f t="shared" si="45"/>
        <v>99.590010000000007</v>
      </c>
      <c r="S207" s="235">
        <f t="shared" si="52"/>
        <v>-2.1193333333329178E-2</v>
      </c>
      <c r="T207" s="218">
        <f t="shared" si="41"/>
        <v>99.713142857142856</v>
      </c>
      <c r="U207" s="230">
        <f t="shared" si="54"/>
        <v>-1.7581428571418201E-2</v>
      </c>
      <c r="V207" s="226" t="str">
        <f t="shared" si="48"/>
        <v>---</v>
      </c>
      <c r="W207" s="1230">
        <v>0</v>
      </c>
      <c r="X207" s="227"/>
      <c r="Y207" s="228"/>
    </row>
    <row r="208" spans="1:25">
      <c r="A208" s="1226">
        <v>40513</v>
      </c>
      <c r="B208" s="1376">
        <v>100.15592201531061</v>
      </c>
      <c r="C208" s="229">
        <f t="shared" si="49"/>
        <v>0.10980078123976966</v>
      </c>
      <c r="D208" s="1380">
        <f t="shared" si="43"/>
        <v>0.5</v>
      </c>
      <c r="E208" s="247">
        <f t="shared" si="53"/>
        <v>100.07514042364888</v>
      </c>
      <c r="F208" s="248">
        <f t="shared" si="50"/>
        <v>2.1279992113505841E-2</v>
      </c>
      <c r="G208" s="247">
        <f t="shared" ref="G208:G271" si="55">SUM(B202:B208)/7</f>
        <v>100.17378745881948</v>
      </c>
      <c r="H208" s="248">
        <f t="shared" si="51"/>
        <v>-4.7746087799453107E-2</v>
      </c>
      <c r="I208" s="720" t="s">
        <v>791</v>
      </c>
      <c r="J208" s="1375" t="str">
        <f t="shared" si="46"/>
        <v>---</v>
      </c>
      <c r="K208" s="1373">
        <v>0</v>
      </c>
      <c r="L208" s="227"/>
      <c r="M208" s="197"/>
      <c r="N208" s="1240">
        <v>40513</v>
      </c>
      <c r="O208" s="277">
        <v>99.692809999999994</v>
      </c>
      <c r="P208" s="275">
        <f t="shared" si="47"/>
        <v>5.9319999999999595E-2</v>
      </c>
      <c r="Q208" s="241">
        <f t="shared" si="44"/>
        <v>0.52</v>
      </c>
      <c r="R208" s="251">
        <f t="shared" si="45"/>
        <v>99.629043333333343</v>
      </c>
      <c r="S208" s="252">
        <f t="shared" si="52"/>
        <v>3.9033333333335918E-2</v>
      </c>
      <c r="T208" s="253">
        <f t="shared" ref="T208:T241" si="56">SUM(O202:O208)/7</f>
        <v>99.692345714285722</v>
      </c>
      <c r="U208" s="219">
        <f t="shared" si="54"/>
        <v>-2.0797142857134077E-2</v>
      </c>
      <c r="V208" s="245" t="str">
        <f t="shared" si="48"/>
        <v>山</v>
      </c>
      <c r="W208" s="1235">
        <v>1</v>
      </c>
      <c r="X208" s="227"/>
      <c r="Y208" s="228"/>
    </row>
    <row r="209" spans="1:25">
      <c r="A209" s="1270">
        <v>40544</v>
      </c>
      <c r="B209" s="1370">
        <v>100.26587763224019</v>
      </c>
      <c r="C209" s="723">
        <f t="shared" si="49"/>
        <v>0.10995561692958233</v>
      </c>
      <c r="D209" s="1379">
        <f t="shared" si="43"/>
        <v>0.2</v>
      </c>
      <c r="E209" s="724">
        <f t="shared" si="53"/>
        <v>100.15597362720722</v>
      </c>
      <c r="F209" s="725">
        <f t="shared" si="50"/>
        <v>8.0833203558341893E-2</v>
      </c>
      <c r="G209" s="724">
        <f t="shared" si="55"/>
        <v>100.15449028562018</v>
      </c>
      <c r="H209" s="725">
        <f t="shared" si="51"/>
        <v>-1.9297173199291251E-2</v>
      </c>
      <c r="I209" s="726" t="s">
        <v>791</v>
      </c>
      <c r="J209" s="1375" t="str">
        <f t="shared" si="46"/>
        <v>---</v>
      </c>
      <c r="K209" s="1373">
        <v>0</v>
      </c>
      <c r="L209" s="227"/>
      <c r="M209" s="197"/>
      <c r="N209" s="1270">
        <v>40544</v>
      </c>
      <c r="O209" s="270">
        <v>99.621189999999999</v>
      </c>
      <c r="P209" s="271">
        <f t="shared" si="47"/>
        <v>-7.1619999999995798E-2</v>
      </c>
      <c r="Q209" s="237">
        <f t="shared" si="44"/>
        <v>0.35</v>
      </c>
      <c r="R209" s="223">
        <f t="shared" si="45"/>
        <v>99.649163333333334</v>
      </c>
      <c r="S209" s="265">
        <f t="shared" si="52"/>
        <v>2.0119999999991478E-2</v>
      </c>
      <c r="T209" s="225">
        <f t="shared" si="56"/>
        <v>99.657208571428569</v>
      </c>
      <c r="U209" s="286">
        <f t="shared" si="54"/>
        <v>-3.5137142857152526E-2</v>
      </c>
      <c r="V209" s="226" t="str">
        <f t="shared" si="48"/>
        <v>---</v>
      </c>
      <c r="W209" s="1230">
        <v>0</v>
      </c>
      <c r="X209" s="227"/>
      <c r="Y209" s="228"/>
    </row>
    <row r="210" spans="1:25">
      <c r="A210" s="1226">
        <v>40575</v>
      </c>
      <c r="B210" s="1370">
        <v>100.31090551548803</v>
      </c>
      <c r="C210" s="229">
        <f t="shared" si="49"/>
        <v>4.502788324784035E-2</v>
      </c>
      <c r="D210" s="1380">
        <f t="shared" ref="D210:D220" si="57">ROUND((B210-B198)/B198*100,1)</f>
        <v>-0.1</v>
      </c>
      <c r="E210" s="247">
        <f t="shared" si="53"/>
        <v>100.24423505434629</v>
      </c>
      <c r="F210" s="248">
        <f t="shared" si="50"/>
        <v>8.8261427139073589E-2</v>
      </c>
      <c r="G210" s="247">
        <f t="shared" si="55"/>
        <v>100.15516964305809</v>
      </c>
      <c r="H210" s="248">
        <f t="shared" si="51"/>
        <v>6.7935743790314973E-4</v>
      </c>
      <c r="I210" s="720" t="s">
        <v>340</v>
      </c>
      <c r="J210" s="1375" t="str">
        <f t="shared" si="46"/>
        <v>---</v>
      </c>
      <c r="K210" s="1373">
        <v>0</v>
      </c>
      <c r="L210" s="227"/>
      <c r="M210" s="197"/>
      <c r="N210" s="1226">
        <v>40575</v>
      </c>
      <c r="O210" s="232">
        <v>99.280230000000003</v>
      </c>
      <c r="P210" s="233">
        <f t="shared" si="47"/>
        <v>-0.34095999999999549</v>
      </c>
      <c r="Q210" s="237">
        <f t="shared" ref="Q210:Q273" si="58">ROUND((O210-O198)/O198*100,2)</f>
        <v>-0.16</v>
      </c>
      <c r="R210" s="234">
        <f t="shared" si="45"/>
        <v>99.531409999999994</v>
      </c>
      <c r="S210" s="235">
        <f t="shared" si="52"/>
        <v>-0.11775333333334004</v>
      </c>
      <c r="T210" s="218">
        <f t="shared" si="56"/>
        <v>99.580190000000002</v>
      </c>
      <c r="U210" s="230">
        <f t="shared" si="54"/>
        <v>-7.7018571428567384E-2</v>
      </c>
      <c r="V210" s="226" t="str">
        <f t="shared" si="48"/>
        <v>---</v>
      </c>
      <c r="W210" s="1230">
        <v>0</v>
      </c>
      <c r="X210" s="227"/>
      <c r="Y210" s="228"/>
    </row>
    <row r="211" spans="1:25">
      <c r="A211" s="1226">
        <v>40603</v>
      </c>
      <c r="B211" s="1370">
        <v>100.29049831051621</v>
      </c>
      <c r="C211" s="229">
        <f t="shared" si="49"/>
        <v>-2.0407204971817805E-2</v>
      </c>
      <c r="D211" s="1380">
        <f t="shared" si="57"/>
        <v>-0.2</v>
      </c>
      <c r="E211" s="247">
        <f t="shared" si="53"/>
        <v>100.28909381941482</v>
      </c>
      <c r="F211" s="248">
        <f t="shared" si="50"/>
        <v>4.4858765068525486E-2</v>
      </c>
      <c r="G211" s="247">
        <f t="shared" si="55"/>
        <v>100.16925496688016</v>
      </c>
      <c r="H211" s="248">
        <f t="shared" si="51"/>
        <v>1.4085323822072837E-2</v>
      </c>
      <c r="I211" s="720" t="s">
        <v>340</v>
      </c>
      <c r="J211" s="1375" t="str">
        <f t="shared" si="46"/>
        <v>---</v>
      </c>
      <c r="K211" s="1373">
        <v>0</v>
      </c>
      <c r="L211" s="227"/>
      <c r="M211" s="197"/>
      <c r="N211" s="1226">
        <v>40603</v>
      </c>
      <c r="O211" s="232">
        <v>98.637529999999998</v>
      </c>
      <c r="P211" s="233">
        <f t="shared" si="47"/>
        <v>-0.64270000000000493</v>
      </c>
      <c r="Q211" s="237">
        <f t="shared" si="58"/>
        <v>-0.98</v>
      </c>
      <c r="R211" s="234">
        <f t="shared" si="45"/>
        <v>99.179649999999995</v>
      </c>
      <c r="S211" s="235">
        <f t="shared" si="52"/>
        <v>-0.35175999999999874</v>
      </c>
      <c r="T211" s="218">
        <f t="shared" si="56"/>
        <v>99.428827142857145</v>
      </c>
      <c r="U211" s="230">
        <f t="shared" si="54"/>
        <v>-0.15136285714285691</v>
      </c>
      <c r="V211" s="226" t="str">
        <f t="shared" si="48"/>
        <v>---</v>
      </c>
      <c r="W211" s="1230">
        <v>0</v>
      </c>
      <c r="X211" s="227"/>
      <c r="Y211" s="228"/>
    </row>
    <row r="212" spans="1:25">
      <c r="A212" s="1226">
        <v>40634</v>
      </c>
      <c r="B212" s="1370">
        <v>100.24655193322813</v>
      </c>
      <c r="C212" s="229">
        <f t="shared" si="49"/>
        <v>-4.394637728807993E-2</v>
      </c>
      <c r="D212" s="1380">
        <f t="shared" si="57"/>
        <v>-0.3</v>
      </c>
      <c r="E212" s="247">
        <f t="shared" si="53"/>
        <v>100.28265191974413</v>
      </c>
      <c r="F212" s="248">
        <f t="shared" si="50"/>
        <v>-6.4418996706905318E-3</v>
      </c>
      <c r="G212" s="247">
        <f t="shared" si="55"/>
        <v>100.19132209463132</v>
      </c>
      <c r="H212" s="248">
        <f t="shared" si="51"/>
        <v>2.2067127751157045E-2</v>
      </c>
      <c r="I212" s="720" t="s">
        <v>793</v>
      </c>
      <c r="J212" s="1375" t="str">
        <f t="shared" si="46"/>
        <v>---</v>
      </c>
      <c r="K212" s="1373">
        <v>0</v>
      </c>
      <c r="L212" s="227"/>
      <c r="M212" s="197"/>
      <c r="N212" s="1226">
        <v>40634</v>
      </c>
      <c r="O212" s="232">
        <v>97.969660000000005</v>
      </c>
      <c r="P212" s="233">
        <f t="shared" si="47"/>
        <v>-0.66786999999999352</v>
      </c>
      <c r="Q212" s="237">
        <f t="shared" si="58"/>
        <v>-1.79</v>
      </c>
      <c r="R212" s="234">
        <f t="shared" si="45"/>
        <v>98.629140000000007</v>
      </c>
      <c r="S212" s="235">
        <f t="shared" si="52"/>
        <v>-0.55050999999998851</v>
      </c>
      <c r="T212" s="218">
        <f t="shared" si="56"/>
        <v>99.199391428571431</v>
      </c>
      <c r="U212" s="230">
        <f t="shared" si="54"/>
        <v>-0.22943571428571374</v>
      </c>
      <c r="V212" s="226" t="str">
        <f t="shared" si="48"/>
        <v>---</v>
      </c>
      <c r="W212" s="1230">
        <v>0</v>
      </c>
      <c r="X212" s="227"/>
      <c r="Y212" s="228"/>
    </row>
    <row r="213" spans="1:25">
      <c r="A213" s="1226">
        <v>40664</v>
      </c>
      <c r="B213" s="1370">
        <v>100.23324536568515</v>
      </c>
      <c r="C213" s="229">
        <f t="shared" si="49"/>
        <v>-1.3306567542983316E-2</v>
      </c>
      <c r="D213" s="1380">
        <f t="shared" si="57"/>
        <v>-0.3</v>
      </c>
      <c r="E213" s="247">
        <f t="shared" si="53"/>
        <v>100.25676520314316</v>
      </c>
      <c r="F213" s="248">
        <f t="shared" si="50"/>
        <v>-2.5886716600965087E-2</v>
      </c>
      <c r="G213" s="247">
        <f t="shared" si="55"/>
        <v>100.2213031437913</v>
      </c>
      <c r="H213" s="248">
        <f t="shared" si="51"/>
        <v>2.9981049159985673E-2</v>
      </c>
      <c r="I213" s="720" t="s">
        <v>793</v>
      </c>
      <c r="J213" s="1375" t="str">
        <f t="shared" si="46"/>
        <v>---</v>
      </c>
      <c r="K213" s="1373">
        <v>0</v>
      </c>
      <c r="L213" s="227"/>
      <c r="M213" s="197"/>
      <c r="N213" s="1226">
        <v>40664</v>
      </c>
      <c r="O213" s="232">
        <v>97.759919999999994</v>
      </c>
      <c r="P213" s="233">
        <f t="shared" si="47"/>
        <v>-0.2097400000000107</v>
      </c>
      <c r="Q213" s="237">
        <f t="shared" si="58"/>
        <v>-2.08</v>
      </c>
      <c r="R213" s="234">
        <f t="shared" si="45"/>
        <v>98.122370000000004</v>
      </c>
      <c r="S213" s="235">
        <f t="shared" si="52"/>
        <v>-0.50677000000000305</v>
      </c>
      <c r="T213" s="218">
        <f t="shared" si="56"/>
        <v>98.942118571428566</v>
      </c>
      <c r="U213" s="230">
        <f t="shared" si="54"/>
        <v>-0.25727285714286552</v>
      </c>
      <c r="V213" s="226" t="str">
        <f t="shared" si="48"/>
        <v>---</v>
      </c>
      <c r="W213" s="1230">
        <v>0</v>
      </c>
      <c r="X213" s="227"/>
      <c r="Y213" s="228"/>
    </row>
    <row r="214" spans="1:25">
      <c r="A214" s="1226">
        <v>40695</v>
      </c>
      <c r="B214" s="1370">
        <v>100.26348541213154</v>
      </c>
      <c r="C214" s="229">
        <f t="shared" si="49"/>
        <v>3.0240046446394331E-2</v>
      </c>
      <c r="D214" s="1380">
        <f t="shared" si="57"/>
        <v>-0.1</v>
      </c>
      <c r="E214" s="247">
        <f t="shared" si="53"/>
        <v>100.24776090368162</v>
      </c>
      <c r="F214" s="248">
        <f t="shared" si="50"/>
        <v>-9.0042994615373573E-3</v>
      </c>
      <c r="G214" s="247">
        <f t="shared" si="55"/>
        <v>100.25235516922855</v>
      </c>
      <c r="H214" s="248">
        <f t="shared" si="51"/>
        <v>3.1052025437247721E-2</v>
      </c>
      <c r="I214" s="720" t="s">
        <v>341</v>
      </c>
      <c r="J214" s="1375" t="str">
        <f t="shared" si="46"/>
        <v>---</v>
      </c>
      <c r="K214" s="1373">
        <v>0</v>
      </c>
      <c r="L214" s="227"/>
      <c r="M214" s="197"/>
      <c r="N214" s="1226">
        <v>40695</v>
      </c>
      <c r="O214" s="232">
        <v>97.903880000000001</v>
      </c>
      <c r="P214" s="233">
        <f t="shared" si="47"/>
        <v>0.14396000000000697</v>
      </c>
      <c r="Q214" s="237">
        <f t="shared" si="58"/>
        <v>-1.97</v>
      </c>
      <c r="R214" s="234">
        <f t="shared" si="45"/>
        <v>97.87782</v>
      </c>
      <c r="S214" s="235">
        <f t="shared" si="52"/>
        <v>-0.24455000000000382</v>
      </c>
      <c r="T214" s="218">
        <f t="shared" si="56"/>
        <v>98.695031428571411</v>
      </c>
      <c r="U214" s="230">
        <f t="shared" si="54"/>
        <v>-0.24708714285715416</v>
      </c>
      <c r="V214" s="226" t="str">
        <f t="shared" si="48"/>
        <v>---</v>
      </c>
      <c r="W214" s="1230">
        <v>0</v>
      </c>
      <c r="X214" s="227"/>
      <c r="Y214" s="228"/>
    </row>
    <row r="215" spans="1:25">
      <c r="A215" s="1226">
        <v>40725</v>
      </c>
      <c r="B215" s="1370">
        <v>100.32367230460618</v>
      </c>
      <c r="C215" s="229">
        <f t="shared" si="49"/>
        <v>6.0186892474632714E-2</v>
      </c>
      <c r="D215" s="1380">
        <f t="shared" si="57"/>
        <v>0</v>
      </c>
      <c r="E215" s="247">
        <f t="shared" si="53"/>
        <v>100.27346769414096</v>
      </c>
      <c r="F215" s="248">
        <f t="shared" si="50"/>
        <v>2.5706790459338436E-2</v>
      </c>
      <c r="G215" s="247">
        <f t="shared" si="55"/>
        <v>100.27631949627077</v>
      </c>
      <c r="H215" s="248">
        <f t="shared" si="51"/>
        <v>2.3964327042222067E-2</v>
      </c>
      <c r="I215" s="720" t="s">
        <v>341</v>
      </c>
      <c r="J215" s="1375" t="str">
        <f t="shared" si="46"/>
        <v>---</v>
      </c>
      <c r="K215" s="1373">
        <v>0</v>
      </c>
      <c r="L215" s="227"/>
      <c r="M215" s="197"/>
      <c r="N215" s="1226">
        <v>40725</v>
      </c>
      <c r="O215" s="232">
        <v>98.195040000000006</v>
      </c>
      <c r="P215" s="233">
        <f t="shared" si="47"/>
        <v>0.29116000000000497</v>
      </c>
      <c r="Q215" s="237">
        <f t="shared" si="58"/>
        <v>-1.63</v>
      </c>
      <c r="R215" s="234">
        <f t="shared" si="45"/>
        <v>97.952946666666662</v>
      </c>
      <c r="S215" s="235">
        <f t="shared" si="52"/>
        <v>7.5126666666662345E-2</v>
      </c>
      <c r="T215" s="218">
        <f t="shared" si="56"/>
        <v>98.481064285714282</v>
      </c>
      <c r="U215" s="230">
        <f t="shared" si="54"/>
        <v>-0.21396714285712903</v>
      </c>
      <c r="V215" s="226" t="str">
        <f t="shared" si="48"/>
        <v>---</v>
      </c>
      <c r="W215" s="1230">
        <v>0</v>
      </c>
      <c r="X215" s="227"/>
      <c r="Y215" s="228"/>
    </row>
    <row r="216" spans="1:25">
      <c r="A216" s="1226">
        <v>40756</v>
      </c>
      <c r="B216" s="1370">
        <v>100.39825465263095</v>
      </c>
      <c r="C216" s="229">
        <f t="shared" si="49"/>
        <v>7.4582348024776479E-2</v>
      </c>
      <c r="D216" s="1380">
        <f t="shared" si="57"/>
        <v>0.2</v>
      </c>
      <c r="E216" s="247">
        <f t="shared" si="53"/>
        <v>100.32847078978955</v>
      </c>
      <c r="F216" s="248">
        <f t="shared" si="50"/>
        <v>5.5003095648586964E-2</v>
      </c>
      <c r="G216" s="247">
        <f t="shared" si="55"/>
        <v>100.29523049918375</v>
      </c>
      <c r="H216" s="248">
        <f t="shared" si="51"/>
        <v>1.8911002912972208E-2</v>
      </c>
      <c r="I216" s="720" t="s">
        <v>791</v>
      </c>
      <c r="J216" s="1375" t="str">
        <f t="shared" si="46"/>
        <v>---</v>
      </c>
      <c r="K216" s="1373">
        <v>0</v>
      </c>
      <c r="L216" s="227"/>
      <c r="M216" s="197"/>
      <c r="N216" s="1226">
        <v>40756</v>
      </c>
      <c r="O216" s="232">
        <v>98.456760000000003</v>
      </c>
      <c r="P216" s="233">
        <f t="shared" si="47"/>
        <v>0.26171999999999684</v>
      </c>
      <c r="Q216" s="237">
        <f t="shared" si="58"/>
        <v>-1.24</v>
      </c>
      <c r="R216" s="234">
        <f t="shared" si="45"/>
        <v>98.185226666666679</v>
      </c>
      <c r="S216" s="235">
        <f t="shared" si="52"/>
        <v>0.23228000000001714</v>
      </c>
      <c r="T216" s="218">
        <f t="shared" si="56"/>
        <v>98.314717142857148</v>
      </c>
      <c r="U216" s="230">
        <f t="shared" si="54"/>
        <v>-0.16634714285713414</v>
      </c>
      <c r="V216" s="226" t="str">
        <f t="shared" si="48"/>
        <v>---</v>
      </c>
      <c r="W216" s="1230">
        <v>0</v>
      </c>
      <c r="X216" s="227"/>
      <c r="Y216" s="228"/>
    </row>
    <row r="217" spans="1:25">
      <c r="A217" s="1226">
        <v>40787</v>
      </c>
      <c r="B217" s="1370">
        <v>100.45003172785603</v>
      </c>
      <c r="C217" s="229">
        <f t="shared" si="49"/>
        <v>5.1777075225075464E-2</v>
      </c>
      <c r="D217" s="1380">
        <f t="shared" si="57"/>
        <v>0.4</v>
      </c>
      <c r="E217" s="247">
        <f t="shared" si="53"/>
        <v>100.39065289503105</v>
      </c>
      <c r="F217" s="248">
        <f t="shared" si="50"/>
        <v>6.218210524150436E-2</v>
      </c>
      <c r="G217" s="247">
        <f t="shared" si="55"/>
        <v>100.31510567237919</v>
      </c>
      <c r="H217" s="248">
        <f t="shared" si="51"/>
        <v>1.9875173195444518E-2</v>
      </c>
      <c r="I217" s="720" t="s">
        <v>791</v>
      </c>
      <c r="J217" s="1375" t="str">
        <f t="shared" si="46"/>
        <v>---</v>
      </c>
      <c r="K217" s="1373">
        <v>0</v>
      </c>
      <c r="L217" s="227"/>
      <c r="M217" s="197"/>
      <c r="N217" s="1226">
        <v>40787</v>
      </c>
      <c r="O217" s="232">
        <v>98.69256</v>
      </c>
      <c r="P217" s="233">
        <f t="shared" si="47"/>
        <v>0.23579999999999757</v>
      </c>
      <c r="Q217" s="237">
        <f t="shared" si="58"/>
        <v>-0.89</v>
      </c>
      <c r="R217" s="234">
        <f t="shared" si="45"/>
        <v>98.448120000000003</v>
      </c>
      <c r="S217" s="235">
        <f t="shared" si="52"/>
        <v>0.26289333333332365</v>
      </c>
      <c r="T217" s="218">
        <f t="shared" si="56"/>
        <v>98.230764285714287</v>
      </c>
      <c r="U217" s="230">
        <f t="shared" si="54"/>
        <v>-8.3952857142861603E-2</v>
      </c>
      <c r="V217" s="226" t="str">
        <f t="shared" si="48"/>
        <v>---</v>
      </c>
      <c r="W217" s="1230">
        <v>0</v>
      </c>
      <c r="X217" s="227"/>
      <c r="Y217" s="228"/>
    </row>
    <row r="218" spans="1:25">
      <c r="A218" s="1226">
        <v>40817</v>
      </c>
      <c r="B218" s="1370">
        <v>100.50336031514692</v>
      </c>
      <c r="C218" s="229">
        <f t="shared" si="49"/>
        <v>5.332858729089196E-2</v>
      </c>
      <c r="D218" s="1380">
        <f t="shared" si="57"/>
        <v>0.5</v>
      </c>
      <c r="E218" s="247">
        <f t="shared" si="53"/>
        <v>100.45054889854464</v>
      </c>
      <c r="F218" s="248">
        <f t="shared" si="50"/>
        <v>5.9896003513586038E-2</v>
      </c>
      <c r="G218" s="247">
        <f t="shared" si="55"/>
        <v>100.34551453018356</v>
      </c>
      <c r="H218" s="248">
        <f t="shared" si="51"/>
        <v>3.0408857804374634E-2</v>
      </c>
      <c r="I218" s="720" t="s">
        <v>791</v>
      </c>
      <c r="J218" s="1375" t="str">
        <f t="shared" si="46"/>
        <v>---</v>
      </c>
      <c r="K218" s="1373">
        <v>0</v>
      </c>
      <c r="L218" s="227"/>
      <c r="M218" s="197"/>
      <c r="N218" s="1226">
        <v>40817</v>
      </c>
      <c r="O218" s="232">
        <v>98.852029999999999</v>
      </c>
      <c r="P218" s="233">
        <f t="shared" si="47"/>
        <v>0.15946999999999889</v>
      </c>
      <c r="Q218" s="237">
        <f t="shared" si="58"/>
        <v>-0.71</v>
      </c>
      <c r="R218" s="234">
        <f t="shared" si="45"/>
        <v>98.667116666666672</v>
      </c>
      <c r="S218" s="235">
        <f t="shared" si="52"/>
        <v>0.21899666666666917</v>
      </c>
      <c r="T218" s="218">
        <f t="shared" si="56"/>
        <v>98.261407142857138</v>
      </c>
      <c r="U218" s="230">
        <f t="shared" si="54"/>
        <v>3.0642857142851199E-2</v>
      </c>
      <c r="V218" s="226" t="str">
        <f t="shared" si="48"/>
        <v>---</v>
      </c>
      <c r="W218" s="1230">
        <v>0</v>
      </c>
      <c r="X218" s="227"/>
      <c r="Y218" s="228"/>
    </row>
    <row r="219" spans="1:25">
      <c r="A219" s="1226">
        <v>40848</v>
      </c>
      <c r="B219" s="1370">
        <v>100.56397598655103</v>
      </c>
      <c r="C219" s="229">
        <f t="shared" si="49"/>
        <v>6.0615671404107729E-2</v>
      </c>
      <c r="D219" s="1380">
        <f t="shared" si="57"/>
        <v>0.5</v>
      </c>
      <c r="E219" s="247">
        <f t="shared" si="53"/>
        <v>100.50578934318467</v>
      </c>
      <c r="F219" s="248">
        <f t="shared" si="50"/>
        <v>5.5240444640034525E-2</v>
      </c>
      <c r="G219" s="247">
        <f t="shared" si="55"/>
        <v>100.3908608235154</v>
      </c>
      <c r="H219" s="248">
        <f t="shared" si="51"/>
        <v>4.5346293331832044E-2</v>
      </c>
      <c r="I219" s="720" t="s">
        <v>791</v>
      </c>
      <c r="J219" s="1375" t="str">
        <f t="shared" si="46"/>
        <v>---</v>
      </c>
      <c r="K219" s="1373">
        <v>0</v>
      </c>
      <c r="L219" s="227"/>
      <c r="M219" s="197"/>
      <c r="N219" s="1226">
        <v>40848</v>
      </c>
      <c r="O219" s="232">
        <v>98.953649999999996</v>
      </c>
      <c r="P219" s="233">
        <f t="shared" si="47"/>
        <v>0.10161999999999694</v>
      </c>
      <c r="Q219" s="237">
        <f t="shared" si="58"/>
        <v>-0.68</v>
      </c>
      <c r="R219" s="234">
        <f t="shared" si="45"/>
        <v>98.832746666666665</v>
      </c>
      <c r="S219" s="235">
        <f t="shared" si="52"/>
        <v>0.16562999999999306</v>
      </c>
      <c r="T219" s="218">
        <f t="shared" si="56"/>
        <v>98.401977142857149</v>
      </c>
      <c r="U219" s="230">
        <f t="shared" si="54"/>
        <v>0.14057000000001096</v>
      </c>
      <c r="V219" s="226" t="str">
        <f t="shared" si="48"/>
        <v>---</v>
      </c>
      <c r="W219" s="1230">
        <v>0</v>
      </c>
      <c r="X219" s="227"/>
      <c r="Y219" s="228"/>
    </row>
    <row r="220" spans="1:25">
      <c r="A220" s="1236">
        <v>40878</v>
      </c>
      <c r="B220" s="1376">
        <v>100.62374151084849</v>
      </c>
      <c r="C220" s="256">
        <f t="shared" si="49"/>
        <v>5.976552429746107E-2</v>
      </c>
      <c r="D220" s="1381">
        <f t="shared" si="57"/>
        <v>0.5</v>
      </c>
      <c r="E220" s="259">
        <f t="shared" si="53"/>
        <v>100.56369260418215</v>
      </c>
      <c r="F220" s="260">
        <f t="shared" si="50"/>
        <v>5.7903260997477446E-2</v>
      </c>
      <c r="G220" s="259">
        <f t="shared" si="55"/>
        <v>100.44664598711016</v>
      </c>
      <c r="H220" s="260">
        <f t="shared" si="51"/>
        <v>5.5785163594762821E-2</v>
      </c>
      <c r="I220" s="721" t="s">
        <v>801</v>
      </c>
      <c r="J220" s="1378" t="str">
        <f t="shared" si="46"/>
        <v>---</v>
      </c>
      <c r="K220" s="1373">
        <v>0</v>
      </c>
      <c r="L220" s="227"/>
      <c r="M220" s="197"/>
      <c r="N220" s="1236">
        <v>40878</v>
      </c>
      <c r="O220" s="266">
        <v>99.06335</v>
      </c>
      <c r="P220" s="267">
        <f t="shared" si="47"/>
        <v>0.10970000000000368</v>
      </c>
      <c r="Q220" s="261">
        <f t="shared" si="58"/>
        <v>-0.63</v>
      </c>
      <c r="R220" s="268">
        <f t="shared" si="45"/>
        <v>98.956343333333336</v>
      </c>
      <c r="S220" s="269">
        <f t="shared" si="52"/>
        <v>0.12359666666667124</v>
      </c>
      <c r="T220" s="262">
        <f t="shared" si="56"/>
        <v>98.588181428571446</v>
      </c>
      <c r="U220" s="258">
        <f t="shared" si="54"/>
        <v>0.1862042857142967</v>
      </c>
      <c r="V220" s="226" t="str">
        <f t="shared" si="48"/>
        <v>---</v>
      </c>
      <c r="W220" s="1230">
        <v>0</v>
      </c>
      <c r="X220" s="227"/>
      <c r="Y220" s="228"/>
    </row>
    <row r="221" spans="1:25">
      <c r="A221" s="1226">
        <v>40909</v>
      </c>
      <c r="B221" s="1370">
        <v>100.67226180391151</v>
      </c>
      <c r="C221" s="229">
        <f t="shared" si="49"/>
        <v>4.8520293063020858E-2</v>
      </c>
      <c r="D221" s="231">
        <f>ROUND((B221-B209)/B209*100,2)</f>
        <v>0.41</v>
      </c>
      <c r="E221" s="247">
        <f t="shared" si="53"/>
        <v>100.619993100437</v>
      </c>
      <c r="F221" s="248">
        <f t="shared" si="50"/>
        <v>5.6300496254849008E-2</v>
      </c>
      <c r="G221" s="247">
        <f t="shared" si="55"/>
        <v>100.50504261450729</v>
      </c>
      <c r="H221" s="248">
        <f t="shared" si="51"/>
        <v>5.8396627397129919E-2</v>
      </c>
      <c r="I221" s="720" t="s">
        <v>801</v>
      </c>
      <c r="J221" s="1372" t="str">
        <f t="shared" si="46"/>
        <v>---</v>
      </c>
      <c r="K221" s="1373">
        <v>0</v>
      </c>
      <c r="L221" s="227"/>
      <c r="M221" s="197"/>
      <c r="N221" s="1226">
        <v>40909</v>
      </c>
      <c r="O221" s="232">
        <v>99.165239999999997</v>
      </c>
      <c r="P221" s="233">
        <f t="shared" si="47"/>
        <v>0.10188999999999737</v>
      </c>
      <c r="Q221" s="237">
        <f t="shared" si="58"/>
        <v>-0.46</v>
      </c>
      <c r="R221" s="234">
        <f t="shared" si="45"/>
        <v>99.06074666666666</v>
      </c>
      <c r="S221" s="235">
        <f t="shared" si="52"/>
        <v>0.10440333333332319</v>
      </c>
      <c r="T221" s="218">
        <f t="shared" si="56"/>
        <v>98.768375714285725</v>
      </c>
      <c r="U221" s="230">
        <f t="shared" si="54"/>
        <v>0.18019428571427909</v>
      </c>
      <c r="V221" s="226" t="str">
        <f t="shared" si="48"/>
        <v>---</v>
      </c>
      <c r="W221" s="1230">
        <v>0</v>
      </c>
      <c r="X221" s="227"/>
      <c r="Y221" s="228"/>
    </row>
    <row r="222" spans="1:25">
      <c r="A222" s="1226">
        <v>40940</v>
      </c>
      <c r="B222" s="1370">
        <v>100.69598151613653</v>
      </c>
      <c r="C222" s="229">
        <f t="shared" si="49"/>
        <v>2.3719712225016565E-2</v>
      </c>
      <c r="D222" s="231">
        <f t="shared" ref="D222:D285" si="59">ROUND((B222-B210)/B210*100,2)</f>
        <v>0.38</v>
      </c>
      <c r="E222" s="247">
        <f t="shared" si="53"/>
        <v>100.66399494363218</v>
      </c>
      <c r="F222" s="248">
        <f t="shared" si="50"/>
        <v>4.4001843195175638E-2</v>
      </c>
      <c r="G222" s="247">
        <f t="shared" si="55"/>
        <v>100.55822964472593</v>
      </c>
      <c r="H222" s="248">
        <f t="shared" si="51"/>
        <v>5.3187030218637688E-2</v>
      </c>
      <c r="I222" s="720" t="s">
        <v>801</v>
      </c>
      <c r="J222" s="1375" t="str">
        <f t="shared" si="46"/>
        <v>山</v>
      </c>
      <c r="K222" s="1373">
        <v>1</v>
      </c>
      <c r="L222" s="227"/>
      <c r="M222" s="197"/>
      <c r="N222" s="1226">
        <v>40940</v>
      </c>
      <c r="O222" s="232">
        <v>99.217449999999999</v>
      </c>
      <c r="P222" s="233">
        <f t="shared" si="47"/>
        <v>5.221000000000231E-2</v>
      </c>
      <c r="Q222" s="237">
        <f t="shared" si="58"/>
        <v>-0.06</v>
      </c>
      <c r="R222" s="234">
        <f t="shared" si="45"/>
        <v>99.148679999999999</v>
      </c>
      <c r="S222" s="235">
        <f t="shared" si="52"/>
        <v>8.7933333333339192E-2</v>
      </c>
      <c r="T222" s="218">
        <f t="shared" si="56"/>
        <v>98.914434285714279</v>
      </c>
      <c r="U222" s="230">
        <f t="shared" si="54"/>
        <v>0.14605857142855427</v>
      </c>
      <c r="V222" s="226" t="str">
        <f t="shared" si="48"/>
        <v>---</v>
      </c>
      <c r="W222" s="1230">
        <v>0</v>
      </c>
      <c r="X222" s="227"/>
      <c r="Y222" s="228"/>
    </row>
    <row r="223" spans="1:25">
      <c r="A223" s="1226">
        <v>40969</v>
      </c>
      <c r="B223" s="1370">
        <v>100.69143551915636</v>
      </c>
      <c r="C223" s="229">
        <f t="shared" si="49"/>
        <v>-4.5459969801697753E-3</v>
      </c>
      <c r="D223" s="231">
        <f t="shared" si="59"/>
        <v>0.4</v>
      </c>
      <c r="E223" s="247">
        <f t="shared" si="53"/>
        <v>100.68655961306813</v>
      </c>
      <c r="F223" s="248">
        <f t="shared" si="50"/>
        <v>2.2564669435951146E-2</v>
      </c>
      <c r="G223" s="247">
        <f t="shared" si="55"/>
        <v>100.60011262565813</v>
      </c>
      <c r="H223" s="248">
        <f t="shared" si="51"/>
        <v>4.1882980932200553E-2</v>
      </c>
      <c r="I223" s="720" t="s">
        <v>801</v>
      </c>
      <c r="J223" s="1375" t="str">
        <f t="shared" si="46"/>
        <v>---</v>
      </c>
      <c r="K223" s="1373">
        <v>0</v>
      </c>
      <c r="L223" s="227"/>
      <c r="M223" s="197"/>
      <c r="N223" s="1226">
        <v>40969</v>
      </c>
      <c r="O223" s="232">
        <v>99.243449999999996</v>
      </c>
      <c r="P223" s="233">
        <f t="shared" si="47"/>
        <v>2.5999999999996248E-2</v>
      </c>
      <c r="Q223" s="237">
        <f t="shared" si="58"/>
        <v>0.61</v>
      </c>
      <c r="R223" s="234">
        <f t="shared" si="45"/>
        <v>99.208713333333321</v>
      </c>
      <c r="S223" s="235">
        <f t="shared" si="52"/>
        <v>6.0033333333322503E-2</v>
      </c>
      <c r="T223" s="218">
        <f t="shared" si="56"/>
        <v>99.026818571428592</v>
      </c>
      <c r="U223" s="230">
        <f t="shared" si="54"/>
        <v>0.11238428571431314</v>
      </c>
      <c r="V223" s="226" t="str">
        <f t="shared" si="48"/>
        <v>---</v>
      </c>
      <c r="W223" s="1230">
        <v>0</v>
      </c>
      <c r="X223" s="227"/>
      <c r="Y223" s="228"/>
    </row>
    <row r="224" spans="1:25">
      <c r="A224" s="1226">
        <v>41000</v>
      </c>
      <c r="B224" s="1370">
        <v>100.62313337825147</v>
      </c>
      <c r="C224" s="229">
        <f t="shared" si="49"/>
        <v>-6.8302140904890507E-2</v>
      </c>
      <c r="D224" s="231">
        <f t="shared" si="59"/>
        <v>0.38</v>
      </c>
      <c r="E224" s="247">
        <f t="shared" si="53"/>
        <v>100.67018347118146</v>
      </c>
      <c r="F224" s="248">
        <f t="shared" si="50"/>
        <v>-1.6376141886667028E-2</v>
      </c>
      <c r="G224" s="247">
        <f t="shared" si="55"/>
        <v>100.62484143285748</v>
      </c>
      <c r="H224" s="248">
        <f t="shared" si="51"/>
        <v>2.4728807199352332E-2</v>
      </c>
      <c r="I224" s="720" t="s">
        <v>801</v>
      </c>
      <c r="J224" s="1375" t="str">
        <f t="shared" si="46"/>
        <v>---</v>
      </c>
      <c r="K224" s="1373">
        <v>0</v>
      </c>
      <c r="L224" s="227"/>
      <c r="M224" s="197"/>
      <c r="N224" s="1226">
        <v>41000</v>
      </c>
      <c r="O224" s="232">
        <v>99.25215</v>
      </c>
      <c r="P224" s="233">
        <f t="shared" si="47"/>
        <v>8.7000000000045929E-3</v>
      </c>
      <c r="Q224" s="237">
        <f t="shared" si="58"/>
        <v>1.31</v>
      </c>
      <c r="R224" s="234">
        <f t="shared" ref="R224:R277" si="60">SUM(O222:O224)/3</f>
        <v>99.237683333333322</v>
      </c>
      <c r="S224" s="235">
        <f t="shared" si="52"/>
        <v>2.897000000000105E-2</v>
      </c>
      <c r="T224" s="218">
        <f t="shared" si="56"/>
        <v>99.106759999999994</v>
      </c>
      <c r="U224" s="230">
        <f t="shared" si="54"/>
        <v>7.9941428571402184E-2</v>
      </c>
      <c r="V224" s="226" t="str">
        <f t="shared" si="48"/>
        <v>---</v>
      </c>
      <c r="W224" s="1230">
        <v>0</v>
      </c>
      <c r="X224" s="227"/>
      <c r="Y224" s="228"/>
    </row>
    <row r="225" spans="1:25">
      <c r="A225" s="1226">
        <v>41030</v>
      </c>
      <c r="B225" s="1370">
        <v>100.49179166935647</v>
      </c>
      <c r="C225" s="229">
        <f t="shared" si="49"/>
        <v>-0.1313417088949933</v>
      </c>
      <c r="D225" s="231">
        <f t="shared" si="59"/>
        <v>0.26</v>
      </c>
      <c r="E225" s="247">
        <f t="shared" si="53"/>
        <v>100.60212018892143</v>
      </c>
      <c r="F225" s="248">
        <f t="shared" si="50"/>
        <v>-6.8063282260027336E-2</v>
      </c>
      <c r="G225" s="247">
        <f t="shared" si="55"/>
        <v>100.62318876917311</v>
      </c>
      <c r="H225" s="248">
        <f t="shared" si="51"/>
        <v>-1.6526636843678943E-3</v>
      </c>
      <c r="I225" s="720" t="s">
        <v>801</v>
      </c>
      <c r="J225" s="1375" t="str">
        <f t="shared" si="46"/>
        <v>---</v>
      </c>
      <c r="K225" s="1373">
        <v>0</v>
      </c>
      <c r="L225" s="227"/>
      <c r="M225" s="197"/>
      <c r="N225" s="1226">
        <v>41030</v>
      </c>
      <c r="O225" s="232">
        <v>99.267200000000003</v>
      </c>
      <c r="P225" s="233">
        <f t="shared" si="47"/>
        <v>1.5050000000002228E-2</v>
      </c>
      <c r="Q225" s="237">
        <f t="shared" si="58"/>
        <v>1.54</v>
      </c>
      <c r="R225" s="234">
        <f t="shared" si="60"/>
        <v>99.254266666666652</v>
      </c>
      <c r="S225" s="235">
        <f t="shared" si="52"/>
        <v>1.658333333332962E-2</v>
      </c>
      <c r="T225" s="218">
        <f t="shared" si="56"/>
        <v>99.166069999999991</v>
      </c>
      <c r="U225" s="230">
        <f t="shared" si="54"/>
        <v>5.9309999999996421E-2</v>
      </c>
      <c r="V225" s="226" t="str">
        <f t="shared" si="48"/>
        <v>---</v>
      </c>
      <c r="W225" s="1230">
        <v>0</v>
      </c>
      <c r="X225" s="227"/>
      <c r="Y225" s="228"/>
    </row>
    <row r="226" spans="1:25">
      <c r="A226" s="1226">
        <v>41061</v>
      </c>
      <c r="B226" s="1370">
        <v>100.29639765237465</v>
      </c>
      <c r="C226" s="229">
        <f t="shared" si="49"/>
        <v>-0.19539401698182246</v>
      </c>
      <c r="D226" s="231">
        <f t="shared" si="59"/>
        <v>0.03</v>
      </c>
      <c r="E226" s="247">
        <f t="shared" si="53"/>
        <v>100.47044089999419</v>
      </c>
      <c r="F226" s="248">
        <f t="shared" si="50"/>
        <v>-0.1316792889272449</v>
      </c>
      <c r="G226" s="247">
        <f t="shared" si="55"/>
        <v>100.58496329286221</v>
      </c>
      <c r="H226" s="248">
        <f t="shared" si="51"/>
        <v>-3.8225476310898898E-2</v>
      </c>
      <c r="I226" s="720" t="s">
        <v>341</v>
      </c>
      <c r="J226" s="1375" t="str">
        <f t="shared" si="46"/>
        <v>---</v>
      </c>
      <c r="K226" s="1373">
        <v>0</v>
      </c>
      <c r="L226" s="227"/>
      <c r="M226" s="197"/>
      <c r="N226" s="1226">
        <v>41061</v>
      </c>
      <c r="O226" s="232">
        <v>99.262990000000002</v>
      </c>
      <c r="P226" s="233">
        <f t="shared" si="47"/>
        <v>-4.2100000000004911E-3</v>
      </c>
      <c r="Q226" s="237">
        <f t="shared" si="58"/>
        <v>1.39</v>
      </c>
      <c r="R226" s="234">
        <f t="shared" si="60"/>
        <v>99.260779999999997</v>
      </c>
      <c r="S226" s="235">
        <f t="shared" si="52"/>
        <v>6.5133333333449173E-3</v>
      </c>
      <c r="T226" s="218">
        <f t="shared" si="56"/>
        <v>99.210261428571428</v>
      </c>
      <c r="U226" s="230">
        <f t="shared" si="54"/>
        <v>4.4191428571437541E-2</v>
      </c>
      <c r="V226" s="226" t="str">
        <f t="shared" si="48"/>
        <v>---</v>
      </c>
      <c r="W226" s="1230">
        <v>0</v>
      </c>
      <c r="X226" s="227"/>
      <c r="Y226" s="228"/>
    </row>
    <row r="227" spans="1:25">
      <c r="A227" s="1226">
        <v>41091</v>
      </c>
      <c r="B227" s="1370">
        <v>100.05912786827969</v>
      </c>
      <c r="C227" s="229">
        <f t="shared" si="49"/>
        <v>-0.23726978409496269</v>
      </c>
      <c r="D227" s="231">
        <f t="shared" si="59"/>
        <v>-0.26</v>
      </c>
      <c r="E227" s="247">
        <f t="shared" si="53"/>
        <v>100.28243906333694</v>
      </c>
      <c r="F227" s="248">
        <f t="shared" si="50"/>
        <v>-0.18800183665725001</v>
      </c>
      <c r="G227" s="247">
        <f t="shared" si="55"/>
        <v>100.50430420106667</v>
      </c>
      <c r="H227" s="248">
        <f t="shared" si="51"/>
        <v>-8.0659091795538984E-2</v>
      </c>
      <c r="I227" s="720" t="s">
        <v>341</v>
      </c>
      <c r="J227" s="1375" t="str">
        <f t="shared" si="46"/>
        <v>---</v>
      </c>
      <c r="K227" s="1373">
        <v>0</v>
      </c>
      <c r="L227" s="227"/>
      <c r="M227" s="197"/>
      <c r="N227" s="1226">
        <v>41091</v>
      </c>
      <c r="O227" s="232">
        <v>99.260050000000007</v>
      </c>
      <c r="P227" s="233">
        <f t="shared" si="47"/>
        <v>-2.9399999999952797E-3</v>
      </c>
      <c r="Q227" s="237">
        <f t="shared" si="58"/>
        <v>1.08</v>
      </c>
      <c r="R227" s="234">
        <f t="shared" si="60"/>
        <v>99.263413333333347</v>
      </c>
      <c r="S227" s="235">
        <f t="shared" si="52"/>
        <v>2.6333333333496967E-3</v>
      </c>
      <c r="T227" s="218">
        <f t="shared" si="56"/>
        <v>99.238361428571437</v>
      </c>
      <c r="U227" s="230">
        <f t="shared" si="54"/>
        <v>2.8100000000009118E-2</v>
      </c>
      <c r="V227" s="226" t="str">
        <f t="shared" si="48"/>
        <v>---</v>
      </c>
      <c r="W227" s="1230">
        <v>0</v>
      </c>
      <c r="X227" s="227"/>
      <c r="Y227" s="228"/>
    </row>
    <row r="228" spans="1:25">
      <c r="A228" s="1226">
        <v>41122</v>
      </c>
      <c r="B228" s="1370">
        <v>99.828430291307072</v>
      </c>
      <c r="C228" s="229">
        <f t="shared" si="49"/>
        <v>-0.2306975769726165</v>
      </c>
      <c r="D228" s="231">
        <f t="shared" si="59"/>
        <v>-0.56999999999999995</v>
      </c>
      <c r="E228" s="247">
        <f t="shared" si="53"/>
        <v>100.06131860398715</v>
      </c>
      <c r="F228" s="248">
        <f t="shared" si="50"/>
        <v>-0.22112045934979108</v>
      </c>
      <c r="G228" s="247">
        <f t="shared" si="55"/>
        <v>100.38375684212318</v>
      </c>
      <c r="H228" s="248">
        <f t="shared" si="51"/>
        <v>-0.12054735894349733</v>
      </c>
      <c r="I228" s="720" t="s">
        <v>341</v>
      </c>
      <c r="J228" s="1375" t="str">
        <f t="shared" si="46"/>
        <v>---</v>
      </c>
      <c r="K228" s="1373">
        <v>0</v>
      </c>
      <c r="L228" s="227"/>
      <c r="M228" s="197"/>
      <c r="N228" s="1226">
        <v>41122</v>
      </c>
      <c r="O228" s="232">
        <v>99.274019999999993</v>
      </c>
      <c r="P228" s="233">
        <f t="shared" si="47"/>
        <v>1.3969999999986271E-2</v>
      </c>
      <c r="Q228" s="237">
        <f t="shared" si="58"/>
        <v>0.83</v>
      </c>
      <c r="R228" s="234">
        <f t="shared" si="60"/>
        <v>99.265686666666667</v>
      </c>
      <c r="S228" s="235">
        <f t="shared" si="52"/>
        <v>2.2733333333206929E-3</v>
      </c>
      <c r="T228" s="218">
        <f t="shared" si="56"/>
        <v>99.253901428571425</v>
      </c>
      <c r="U228" s="230">
        <f t="shared" si="54"/>
        <v>1.5539999999987231E-2</v>
      </c>
      <c r="V228" s="226" t="str">
        <f t="shared" si="48"/>
        <v>---</v>
      </c>
      <c r="W228" s="1230">
        <v>0</v>
      </c>
      <c r="X228" s="227"/>
      <c r="Y228" s="228"/>
    </row>
    <row r="229" spans="1:25">
      <c r="A229" s="1226">
        <v>41153</v>
      </c>
      <c r="B229" s="1370">
        <v>99.636862467347029</v>
      </c>
      <c r="C229" s="229">
        <f t="shared" si="49"/>
        <v>-0.19156782396004246</v>
      </c>
      <c r="D229" s="231">
        <f t="shared" si="59"/>
        <v>-0.81</v>
      </c>
      <c r="E229" s="247">
        <f t="shared" si="53"/>
        <v>99.841473542311277</v>
      </c>
      <c r="F229" s="248">
        <f t="shared" si="50"/>
        <v>-0.21984506167586915</v>
      </c>
      <c r="G229" s="247">
        <f t="shared" si="55"/>
        <v>100.23245412086752</v>
      </c>
      <c r="H229" s="248">
        <f t="shared" si="51"/>
        <v>-0.1513027212556608</v>
      </c>
      <c r="I229" s="720" t="s">
        <v>341</v>
      </c>
      <c r="J229" s="1375" t="str">
        <f t="shared" si="46"/>
        <v>---</v>
      </c>
      <c r="K229" s="1373">
        <v>0</v>
      </c>
      <c r="L229" s="227"/>
      <c r="M229" s="197"/>
      <c r="N229" s="1226">
        <v>41153</v>
      </c>
      <c r="O229" s="232">
        <v>99.263440000000003</v>
      </c>
      <c r="P229" s="233">
        <f t="shared" si="47"/>
        <v>-1.0579999999990264E-2</v>
      </c>
      <c r="Q229" s="237">
        <f t="shared" si="58"/>
        <v>0.57999999999999996</v>
      </c>
      <c r="R229" s="234">
        <f t="shared" si="60"/>
        <v>99.265836666666658</v>
      </c>
      <c r="S229" s="235">
        <f t="shared" si="52"/>
        <v>1.4999999999076863E-4</v>
      </c>
      <c r="T229" s="218">
        <f t="shared" si="56"/>
        <v>99.260471428571435</v>
      </c>
      <c r="U229" s="230">
        <f t="shared" si="54"/>
        <v>6.5700000000106229E-3</v>
      </c>
      <c r="V229" s="226" t="str">
        <f t="shared" si="48"/>
        <v>---</v>
      </c>
      <c r="W229" s="1230">
        <v>0</v>
      </c>
      <c r="X229" s="227"/>
      <c r="Y229" s="228"/>
    </row>
    <row r="230" spans="1:25">
      <c r="A230" s="1226">
        <v>41183</v>
      </c>
      <c r="B230" s="1370">
        <v>99.449499245565576</v>
      </c>
      <c r="C230" s="233">
        <f t="shared" si="49"/>
        <v>-0.18736322178145315</v>
      </c>
      <c r="D230" s="272">
        <f t="shared" si="59"/>
        <v>-1.05</v>
      </c>
      <c r="E230" s="234">
        <f t="shared" si="53"/>
        <v>99.638264001406569</v>
      </c>
      <c r="F230" s="235">
        <f t="shared" si="50"/>
        <v>-0.20320954090470877</v>
      </c>
      <c r="G230" s="234">
        <f t="shared" si="55"/>
        <v>100.05503465321171</v>
      </c>
      <c r="H230" s="235">
        <f t="shared" si="51"/>
        <v>-0.17741946765580963</v>
      </c>
      <c r="I230" s="735" t="s">
        <v>341</v>
      </c>
      <c r="J230" s="1393" t="str">
        <f t="shared" si="46"/>
        <v>---</v>
      </c>
      <c r="K230" s="1373">
        <v>0</v>
      </c>
      <c r="L230" s="227"/>
      <c r="M230" s="197"/>
      <c r="N230" s="1240">
        <v>41183</v>
      </c>
      <c r="O230" s="277">
        <v>99.253749999999997</v>
      </c>
      <c r="P230" s="275">
        <f t="shared" si="47"/>
        <v>-9.6900000000061937E-3</v>
      </c>
      <c r="Q230" s="219">
        <f t="shared" si="58"/>
        <v>0.41</v>
      </c>
      <c r="R230" s="251">
        <f t="shared" si="60"/>
        <v>99.263736666666659</v>
      </c>
      <c r="S230" s="252">
        <f t="shared" si="52"/>
        <v>-2.0999999999986585E-3</v>
      </c>
      <c r="T230" s="253">
        <f t="shared" si="56"/>
        <v>99.261942857142841</v>
      </c>
      <c r="U230" s="219">
        <f t="shared" si="54"/>
        <v>1.4714285714063635E-3</v>
      </c>
      <c r="V230" s="245" t="str">
        <f t="shared" si="48"/>
        <v>谷</v>
      </c>
      <c r="W230" s="1235">
        <v>-1</v>
      </c>
      <c r="X230" s="227"/>
      <c r="Y230" s="228"/>
    </row>
    <row r="231" spans="1:25">
      <c r="A231" s="1240">
        <v>41214</v>
      </c>
      <c r="B231" s="1388">
        <v>99.282759034485522</v>
      </c>
      <c r="C231" s="275">
        <f t="shared" si="49"/>
        <v>-0.16674021108005377</v>
      </c>
      <c r="D231" s="217">
        <f t="shared" si="59"/>
        <v>-1.27</v>
      </c>
      <c r="E231" s="251">
        <f t="shared" si="53"/>
        <v>99.456373582466043</v>
      </c>
      <c r="F231" s="252">
        <f t="shared" si="50"/>
        <v>-0.18189041894052593</v>
      </c>
      <c r="G231" s="251">
        <f t="shared" si="55"/>
        <v>99.863552604102296</v>
      </c>
      <c r="H231" s="252">
        <f t="shared" si="51"/>
        <v>-0.19148204910941047</v>
      </c>
      <c r="I231" s="729" t="s">
        <v>341</v>
      </c>
      <c r="J231" s="1384" t="str">
        <f t="shared" si="46"/>
        <v>---</v>
      </c>
      <c r="K231" s="1373">
        <v>0</v>
      </c>
      <c r="L231" s="227"/>
      <c r="M231" s="197"/>
      <c r="N231" s="1226">
        <v>41214</v>
      </c>
      <c r="O231" s="232">
        <v>99.3202</v>
      </c>
      <c r="P231" s="233">
        <f t="shared" si="47"/>
        <v>6.6450000000003229E-2</v>
      </c>
      <c r="Q231" s="237">
        <f t="shared" si="58"/>
        <v>0.37</v>
      </c>
      <c r="R231" s="234">
        <f t="shared" si="60"/>
        <v>99.279130000000009</v>
      </c>
      <c r="S231" s="235">
        <f t="shared" si="52"/>
        <v>1.5393333333349801E-2</v>
      </c>
      <c r="T231" s="218">
        <f t="shared" si="56"/>
        <v>99.271664285714294</v>
      </c>
      <c r="U231" s="230">
        <f t="shared" si="54"/>
        <v>9.7214285714528614E-3</v>
      </c>
      <c r="V231" s="226" t="str">
        <f t="shared" si="48"/>
        <v>---</v>
      </c>
      <c r="W231" s="1230">
        <v>0</v>
      </c>
      <c r="X231" s="227"/>
      <c r="Y231" s="228"/>
    </row>
    <row r="232" spans="1:25">
      <c r="A232" s="1226">
        <v>41244</v>
      </c>
      <c r="B232" s="1394">
        <v>99.174171342126314</v>
      </c>
      <c r="C232" s="267">
        <f t="shared" si="49"/>
        <v>-0.10858769235920818</v>
      </c>
      <c r="D232" s="1247">
        <f t="shared" si="59"/>
        <v>-1.44</v>
      </c>
      <c r="E232" s="234">
        <f t="shared" si="53"/>
        <v>99.302143207392476</v>
      </c>
      <c r="F232" s="235">
        <f t="shared" si="50"/>
        <v>-0.15423037507356696</v>
      </c>
      <c r="G232" s="234">
        <f t="shared" si="55"/>
        <v>99.675321128783693</v>
      </c>
      <c r="H232" s="235">
        <f t="shared" si="51"/>
        <v>-0.18823147531860229</v>
      </c>
      <c r="I232" s="735" t="s">
        <v>791</v>
      </c>
      <c r="J232" s="1393" t="str">
        <f t="shared" si="46"/>
        <v>---</v>
      </c>
      <c r="K232" s="1373">
        <v>0</v>
      </c>
      <c r="L232" s="227"/>
      <c r="M232" s="197"/>
      <c r="N232" s="1226">
        <v>41244</v>
      </c>
      <c r="O232" s="232">
        <v>99.542479999999998</v>
      </c>
      <c r="P232" s="233">
        <f t="shared" si="47"/>
        <v>0.22227999999999781</v>
      </c>
      <c r="Q232" s="261">
        <f t="shared" si="58"/>
        <v>0.48</v>
      </c>
      <c r="R232" s="234">
        <f t="shared" si="60"/>
        <v>99.372143333333327</v>
      </c>
      <c r="S232" s="235">
        <f t="shared" si="52"/>
        <v>9.3013333333317405E-2</v>
      </c>
      <c r="T232" s="236">
        <f t="shared" si="56"/>
        <v>99.31098999999999</v>
      </c>
      <c r="U232" s="237">
        <f t="shared" si="54"/>
        <v>3.9325714285695312E-2</v>
      </c>
      <c r="V232" s="226" t="str">
        <f t="shared" si="48"/>
        <v>---</v>
      </c>
      <c r="W232" s="1230">
        <v>0</v>
      </c>
      <c r="X232" s="227"/>
      <c r="Y232" s="228"/>
    </row>
    <row r="233" spans="1:25" ht="14.25" customHeight="1">
      <c r="A233" s="1270">
        <v>41275</v>
      </c>
      <c r="B233" s="1370">
        <v>99.163880327828693</v>
      </c>
      <c r="C233" s="229">
        <f t="shared" si="49"/>
        <v>-1.0291014297621359E-2</v>
      </c>
      <c r="D233" s="231">
        <f t="shared" si="59"/>
        <v>-1.5</v>
      </c>
      <c r="E233" s="724">
        <f t="shared" si="53"/>
        <v>99.206936901480177</v>
      </c>
      <c r="F233" s="725">
        <f t="shared" si="50"/>
        <v>-9.5206305912299172E-2</v>
      </c>
      <c r="G233" s="724">
        <f t="shared" si="55"/>
        <v>99.51353293956285</v>
      </c>
      <c r="H233" s="725">
        <f t="shared" si="51"/>
        <v>-0.16178818922084304</v>
      </c>
      <c r="I233" s="726" t="s">
        <v>791</v>
      </c>
      <c r="J233" s="1375" t="str">
        <f t="shared" si="46"/>
        <v>谷</v>
      </c>
      <c r="K233" s="1373">
        <v>-1</v>
      </c>
      <c r="L233" s="227"/>
      <c r="M233" s="197"/>
      <c r="N233" s="1270">
        <v>41275</v>
      </c>
      <c r="O233" s="270">
        <v>99.965770000000006</v>
      </c>
      <c r="P233" s="271">
        <f t="shared" si="47"/>
        <v>0.4232900000000086</v>
      </c>
      <c r="Q233" s="237">
        <f t="shared" si="58"/>
        <v>0.81</v>
      </c>
      <c r="R233" s="223">
        <f t="shared" si="60"/>
        <v>99.609483333333344</v>
      </c>
      <c r="S233" s="265">
        <f t="shared" si="52"/>
        <v>0.23734000000001743</v>
      </c>
      <c r="T233" s="225">
        <f t="shared" si="56"/>
        <v>99.411387142857137</v>
      </c>
      <c r="U233" s="286">
        <f t="shared" si="54"/>
        <v>0.10039714285714751</v>
      </c>
      <c r="V233" s="226" t="str">
        <f t="shared" si="48"/>
        <v>---</v>
      </c>
      <c r="W233" s="1230">
        <v>0</v>
      </c>
      <c r="X233" s="227"/>
      <c r="Y233" s="228"/>
    </row>
    <row r="234" spans="1:25" ht="14.25" customHeight="1">
      <c r="A234" s="1226">
        <v>41306</v>
      </c>
      <c r="B234" s="1370">
        <v>99.26350468895339</v>
      </c>
      <c r="C234" s="229">
        <f t="shared" si="49"/>
        <v>9.9624361124696748E-2</v>
      </c>
      <c r="D234" s="231">
        <f t="shared" si="59"/>
        <v>-1.42</v>
      </c>
      <c r="E234" s="247">
        <f t="shared" si="53"/>
        <v>99.200518786302794</v>
      </c>
      <c r="F234" s="248">
        <f t="shared" si="50"/>
        <v>-6.4181151773823331E-3</v>
      </c>
      <c r="G234" s="247">
        <f t="shared" si="55"/>
        <v>99.399872485373379</v>
      </c>
      <c r="H234" s="248">
        <f t="shared" si="51"/>
        <v>-0.11366045418947124</v>
      </c>
      <c r="I234" s="720" t="s">
        <v>792</v>
      </c>
      <c r="J234" s="1375" t="str">
        <f t="shared" si="46"/>
        <v>---</v>
      </c>
      <c r="K234" s="1373">
        <v>0</v>
      </c>
      <c r="L234" s="227"/>
      <c r="M234" s="197"/>
      <c r="N234" s="1226">
        <v>41306</v>
      </c>
      <c r="O234" s="232">
        <v>100.3233</v>
      </c>
      <c r="P234" s="233">
        <f t="shared" si="47"/>
        <v>0.35752999999999702</v>
      </c>
      <c r="Q234" s="237">
        <f t="shared" si="58"/>
        <v>1.1100000000000001</v>
      </c>
      <c r="R234" s="234">
        <f t="shared" si="60"/>
        <v>99.943849999999998</v>
      </c>
      <c r="S234" s="235">
        <f t="shared" si="52"/>
        <v>0.3343666666666536</v>
      </c>
      <c r="T234" s="218">
        <f t="shared" si="56"/>
        <v>99.563279999999992</v>
      </c>
      <c r="U234" s="230">
        <f t="shared" si="54"/>
        <v>0.15189285714285461</v>
      </c>
      <c r="V234" s="226" t="str">
        <f t="shared" si="48"/>
        <v>---</v>
      </c>
      <c r="W234" s="1230">
        <v>0</v>
      </c>
      <c r="X234" s="227"/>
      <c r="Y234" s="228"/>
    </row>
    <row r="235" spans="1:25" ht="14.25" customHeight="1">
      <c r="A235" s="1226">
        <v>41334</v>
      </c>
      <c r="B235" s="1370">
        <v>99.428240556379805</v>
      </c>
      <c r="C235" s="229">
        <f t="shared" si="49"/>
        <v>0.16473586742641544</v>
      </c>
      <c r="D235" s="231">
        <f t="shared" si="59"/>
        <v>-1.25</v>
      </c>
      <c r="E235" s="247">
        <f t="shared" si="53"/>
        <v>99.285208524387301</v>
      </c>
      <c r="F235" s="248">
        <f t="shared" si="50"/>
        <v>8.4689738084506416E-2</v>
      </c>
      <c r="G235" s="247">
        <f t="shared" si="55"/>
        <v>99.342702523240902</v>
      </c>
      <c r="H235" s="248">
        <f t="shared" si="51"/>
        <v>-5.7169962132476826E-2</v>
      </c>
      <c r="I235" s="720" t="s">
        <v>792</v>
      </c>
      <c r="J235" s="1375" t="str">
        <f t="shared" si="46"/>
        <v>---</v>
      </c>
      <c r="K235" s="1373">
        <v>0</v>
      </c>
      <c r="L235" s="227"/>
      <c r="M235" s="197"/>
      <c r="N235" s="1226">
        <v>41334</v>
      </c>
      <c r="O235" s="232">
        <v>100.5235</v>
      </c>
      <c r="P235" s="233">
        <f t="shared" si="47"/>
        <v>0.20019999999999527</v>
      </c>
      <c r="Q235" s="237">
        <f t="shared" si="58"/>
        <v>1.29</v>
      </c>
      <c r="R235" s="234">
        <f t="shared" si="60"/>
        <v>100.27085666666666</v>
      </c>
      <c r="S235" s="235">
        <f t="shared" si="52"/>
        <v>0.32700666666666223</v>
      </c>
      <c r="T235" s="218">
        <f t="shared" si="56"/>
        <v>99.741777142857146</v>
      </c>
      <c r="U235" s="230">
        <f t="shared" si="54"/>
        <v>0.17849714285715379</v>
      </c>
      <c r="V235" s="226" t="str">
        <f t="shared" si="48"/>
        <v>---</v>
      </c>
      <c r="W235" s="1230">
        <v>0</v>
      </c>
      <c r="X235" s="227"/>
      <c r="Y235" s="228"/>
    </row>
    <row r="236" spans="1:25" ht="14.25" customHeight="1">
      <c r="A236" s="1226">
        <v>41365</v>
      </c>
      <c r="B236" s="1370">
        <v>99.618744538729899</v>
      </c>
      <c r="C236" s="229">
        <f t="shared" si="49"/>
        <v>0.19050398235009425</v>
      </c>
      <c r="D236" s="231">
        <f t="shared" si="59"/>
        <v>-1</v>
      </c>
      <c r="E236" s="247">
        <f t="shared" si="53"/>
        <v>99.436829928021041</v>
      </c>
      <c r="F236" s="248">
        <f t="shared" si="50"/>
        <v>0.15162140363374021</v>
      </c>
      <c r="G236" s="247">
        <f t="shared" si="55"/>
        <v>99.340114247724159</v>
      </c>
      <c r="H236" s="248">
        <f t="shared" si="51"/>
        <v>-2.5882755167430105E-3</v>
      </c>
      <c r="I236" s="720" t="s">
        <v>340</v>
      </c>
      <c r="J236" s="1375" t="str">
        <f t="shared" si="46"/>
        <v>---</v>
      </c>
      <c r="K236" s="1373">
        <v>0</v>
      </c>
      <c r="L236" s="227"/>
      <c r="M236" s="197"/>
      <c r="N236" s="1226">
        <v>41365</v>
      </c>
      <c r="O236" s="232">
        <v>100.56870000000001</v>
      </c>
      <c r="P236" s="233">
        <f t="shared" si="47"/>
        <v>4.5200000000008345E-2</v>
      </c>
      <c r="Q236" s="237">
        <f t="shared" si="58"/>
        <v>1.33</v>
      </c>
      <c r="R236" s="234">
        <f t="shared" si="60"/>
        <v>100.47183333333334</v>
      </c>
      <c r="S236" s="235">
        <f t="shared" si="52"/>
        <v>0.20097666666667635</v>
      </c>
      <c r="T236" s="218">
        <f t="shared" si="56"/>
        <v>99.928242857142862</v>
      </c>
      <c r="U236" s="230">
        <f t="shared" si="54"/>
        <v>0.1864657142857169</v>
      </c>
      <c r="V236" s="226" t="str">
        <f t="shared" si="48"/>
        <v>---</v>
      </c>
      <c r="W236" s="1230">
        <v>0</v>
      </c>
      <c r="X236" s="227"/>
      <c r="Y236" s="228"/>
    </row>
    <row r="237" spans="1:25" ht="14.25" customHeight="1">
      <c r="A237" s="1226">
        <v>41395</v>
      </c>
      <c r="B237" s="1370">
        <v>99.818885354331115</v>
      </c>
      <c r="C237" s="229">
        <f t="shared" si="49"/>
        <v>0.2001408156012161</v>
      </c>
      <c r="D237" s="231">
        <f t="shared" si="59"/>
        <v>-0.67</v>
      </c>
      <c r="E237" s="247">
        <f t="shared" si="53"/>
        <v>99.621956816480278</v>
      </c>
      <c r="F237" s="248">
        <f t="shared" si="50"/>
        <v>0.18512688845923719</v>
      </c>
      <c r="G237" s="247">
        <f t="shared" si="55"/>
        <v>99.392883691833532</v>
      </c>
      <c r="H237" s="248">
        <f t="shared" si="51"/>
        <v>5.2769444109372898E-2</v>
      </c>
      <c r="I237" s="720" t="s">
        <v>340</v>
      </c>
      <c r="J237" s="1375" t="str">
        <f t="shared" si="46"/>
        <v>---</v>
      </c>
      <c r="K237" s="1373">
        <v>0</v>
      </c>
      <c r="L237" s="227"/>
      <c r="M237" s="197"/>
      <c r="N237" s="1226">
        <v>41395</v>
      </c>
      <c r="O237" s="232">
        <v>100.51990000000001</v>
      </c>
      <c r="P237" s="233">
        <f t="shared" si="47"/>
        <v>-4.8799999999999955E-2</v>
      </c>
      <c r="Q237" s="237">
        <f t="shared" si="58"/>
        <v>1.26</v>
      </c>
      <c r="R237" s="234">
        <f t="shared" si="60"/>
        <v>100.53736666666667</v>
      </c>
      <c r="S237" s="235">
        <f t="shared" si="52"/>
        <v>6.5533333333334554E-2</v>
      </c>
      <c r="T237" s="218">
        <f t="shared" si="56"/>
        <v>100.10912142857144</v>
      </c>
      <c r="U237" s="230">
        <f t="shared" si="54"/>
        <v>0.18087857142857899</v>
      </c>
      <c r="V237" s="226" t="str">
        <f t="shared" si="48"/>
        <v>---</v>
      </c>
      <c r="W237" s="1230">
        <v>0</v>
      </c>
      <c r="X237" s="227"/>
      <c r="Y237" s="228"/>
    </row>
    <row r="238" spans="1:25" ht="14.25" customHeight="1">
      <c r="A238" s="1226">
        <v>41426</v>
      </c>
      <c r="B238" s="1370">
        <v>100.01503747703137</v>
      </c>
      <c r="C238" s="229">
        <f t="shared" si="49"/>
        <v>0.19615212270025495</v>
      </c>
      <c r="D238" s="231">
        <f t="shared" si="59"/>
        <v>-0.28000000000000003</v>
      </c>
      <c r="E238" s="247">
        <f t="shared" si="53"/>
        <v>99.817555790030795</v>
      </c>
      <c r="F238" s="248">
        <f t="shared" si="50"/>
        <v>0.19559897355051703</v>
      </c>
      <c r="G238" s="247">
        <f t="shared" si="55"/>
        <v>99.497494897911523</v>
      </c>
      <c r="H238" s="248">
        <f t="shared" si="51"/>
        <v>0.10461120607799046</v>
      </c>
      <c r="I238" s="720" t="s">
        <v>340</v>
      </c>
      <c r="J238" s="1375" t="str">
        <f t="shared" si="46"/>
        <v>---</v>
      </c>
      <c r="K238" s="1373">
        <v>0</v>
      </c>
      <c r="L238" s="227"/>
      <c r="M238" s="197"/>
      <c r="N238" s="1226">
        <v>41426</v>
      </c>
      <c r="O238" s="232">
        <v>100.36920000000001</v>
      </c>
      <c r="P238" s="233">
        <f t="shared" si="47"/>
        <v>-0.1507000000000005</v>
      </c>
      <c r="Q238" s="237">
        <f t="shared" si="58"/>
        <v>1.1100000000000001</v>
      </c>
      <c r="R238" s="234">
        <f t="shared" si="60"/>
        <v>100.48593333333334</v>
      </c>
      <c r="S238" s="235">
        <f t="shared" si="52"/>
        <v>-5.143333333333544E-2</v>
      </c>
      <c r="T238" s="218">
        <f t="shared" si="56"/>
        <v>100.25897857142857</v>
      </c>
      <c r="U238" s="230">
        <f t="shared" si="54"/>
        <v>0.14985714285712959</v>
      </c>
      <c r="V238" s="226" t="str">
        <f t="shared" si="48"/>
        <v>---</v>
      </c>
      <c r="W238" s="1230">
        <v>0</v>
      </c>
      <c r="X238" s="227"/>
      <c r="Y238" s="228"/>
    </row>
    <row r="239" spans="1:25" ht="14.25" customHeight="1">
      <c r="A239" s="1226">
        <v>41456</v>
      </c>
      <c r="B239" s="1370">
        <v>100.19737388120879</v>
      </c>
      <c r="C239" s="229">
        <f t="shared" si="49"/>
        <v>0.18233640417741981</v>
      </c>
      <c r="D239" s="231">
        <f t="shared" si="59"/>
        <v>0.14000000000000001</v>
      </c>
      <c r="E239" s="247">
        <f t="shared" si="53"/>
        <v>100.01043223752374</v>
      </c>
      <c r="F239" s="248">
        <f t="shared" si="50"/>
        <v>0.19287644749294941</v>
      </c>
      <c r="G239" s="247">
        <f t="shared" si="55"/>
        <v>99.643666689209013</v>
      </c>
      <c r="H239" s="248">
        <f t="shared" si="51"/>
        <v>0.14617179129749047</v>
      </c>
      <c r="I239" s="720" t="s">
        <v>340</v>
      </c>
      <c r="J239" s="1375" t="str">
        <f t="shared" si="46"/>
        <v>---</v>
      </c>
      <c r="K239" s="1373">
        <v>0</v>
      </c>
      <c r="L239" s="227"/>
      <c r="M239" s="197"/>
      <c r="N239" s="1226">
        <v>41456</v>
      </c>
      <c r="O239" s="232">
        <v>100.2543</v>
      </c>
      <c r="P239" s="233">
        <f t="shared" si="47"/>
        <v>-0.11490000000000578</v>
      </c>
      <c r="Q239" s="237">
        <f t="shared" si="58"/>
        <v>1</v>
      </c>
      <c r="R239" s="234">
        <f t="shared" si="60"/>
        <v>100.38113333333335</v>
      </c>
      <c r="S239" s="235">
        <f t="shared" si="52"/>
        <v>-0.10479999999998313</v>
      </c>
      <c r="T239" s="218">
        <f t="shared" si="56"/>
        <v>100.36066714285714</v>
      </c>
      <c r="U239" s="230">
        <f t="shared" si="54"/>
        <v>0.1016885714285678</v>
      </c>
      <c r="V239" s="226" t="str">
        <f t="shared" si="48"/>
        <v>---</v>
      </c>
      <c r="W239" s="1230">
        <v>0</v>
      </c>
      <c r="X239" s="227"/>
      <c r="Y239" s="228"/>
    </row>
    <row r="240" spans="1:25" ht="14.25" customHeight="1">
      <c r="A240" s="1226">
        <v>41487</v>
      </c>
      <c r="B240" s="1370">
        <v>100.38804085375386</v>
      </c>
      <c r="C240" s="229">
        <f t="shared" si="49"/>
        <v>0.19066697254507403</v>
      </c>
      <c r="D240" s="231">
        <f t="shared" si="59"/>
        <v>0.56000000000000005</v>
      </c>
      <c r="E240" s="247">
        <f t="shared" si="53"/>
        <v>100.20015073733134</v>
      </c>
      <c r="F240" s="248">
        <f t="shared" si="50"/>
        <v>0.18971849980759714</v>
      </c>
      <c r="G240" s="247">
        <f t="shared" si="55"/>
        <v>99.818546764341178</v>
      </c>
      <c r="H240" s="248">
        <f t="shared" si="51"/>
        <v>0.1748800751321653</v>
      </c>
      <c r="I240" s="720" t="s">
        <v>340</v>
      </c>
      <c r="J240" s="1375" t="str">
        <f t="shared" si="46"/>
        <v>---</v>
      </c>
      <c r="K240" s="1373">
        <v>0</v>
      </c>
      <c r="L240" s="227"/>
      <c r="M240" s="197"/>
      <c r="N240" s="1226">
        <v>41487</v>
      </c>
      <c r="O240" s="232">
        <v>100.22239999999999</v>
      </c>
      <c r="P240" s="233">
        <f t="shared" si="47"/>
        <v>-3.1900000000007367E-2</v>
      </c>
      <c r="Q240" s="237">
        <f t="shared" si="58"/>
        <v>0.96</v>
      </c>
      <c r="R240" s="234">
        <f t="shared" si="60"/>
        <v>100.28196666666668</v>
      </c>
      <c r="S240" s="235">
        <f t="shared" si="52"/>
        <v>-9.9166666666675951E-2</v>
      </c>
      <c r="T240" s="218">
        <f t="shared" si="56"/>
        <v>100.39732857142857</v>
      </c>
      <c r="U240" s="230">
        <f t="shared" si="54"/>
        <v>3.666142857143484E-2</v>
      </c>
      <c r="V240" s="226" t="str">
        <f t="shared" si="48"/>
        <v>---</v>
      </c>
      <c r="W240" s="1230">
        <v>0</v>
      </c>
      <c r="X240" s="227"/>
      <c r="Y240" s="228"/>
    </row>
    <row r="241" spans="1:25" ht="14.25" customHeight="1">
      <c r="A241" s="1226">
        <v>41518</v>
      </c>
      <c r="B241" s="1370">
        <v>100.61231676246739</v>
      </c>
      <c r="C241" s="229">
        <f t="shared" si="49"/>
        <v>0.22427590871352265</v>
      </c>
      <c r="D241" s="231">
        <f t="shared" si="59"/>
        <v>0.98</v>
      </c>
      <c r="E241" s="247">
        <f t="shared" si="53"/>
        <v>100.39924383247667</v>
      </c>
      <c r="F241" s="248">
        <f t="shared" si="50"/>
        <v>0.19909309514532936</v>
      </c>
      <c r="G241" s="247">
        <f t="shared" si="55"/>
        <v>100.0112342034146</v>
      </c>
      <c r="H241" s="248">
        <f t="shared" si="51"/>
        <v>0.19268743907342412</v>
      </c>
      <c r="I241" s="720" t="s">
        <v>340</v>
      </c>
      <c r="J241" s="1375" t="str">
        <f t="shared" si="46"/>
        <v>---</v>
      </c>
      <c r="K241" s="1373">
        <v>0</v>
      </c>
      <c r="L241" s="227"/>
      <c r="M241" s="197"/>
      <c r="N241" s="1226">
        <v>41518</v>
      </c>
      <c r="O241" s="232">
        <v>100.2629</v>
      </c>
      <c r="P241" s="233">
        <f t="shared" si="47"/>
        <v>4.050000000000864E-2</v>
      </c>
      <c r="Q241" s="237">
        <f t="shared" si="58"/>
        <v>1.01</v>
      </c>
      <c r="R241" s="234">
        <f t="shared" si="60"/>
        <v>100.24653333333333</v>
      </c>
      <c r="S241" s="235">
        <f t="shared" si="52"/>
        <v>-3.5433333333344308E-2</v>
      </c>
      <c r="T241" s="218">
        <f t="shared" si="56"/>
        <v>100.3887</v>
      </c>
      <c r="U241" s="230">
        <f t="shared" si="54"/>
        <v>-8.6285714285736503E-3</v>
      </c>
      <c r="V241" s="226" t="str">
        <f t="shared" si="48"/>
        <v>---</v>
      </c>
      <c r="W241" s="1230">
        <v>0</v>
      </c>
      <c r="X241" s="227"/>
      <c r="Y241" s="228"/>
    </row>
    <row r="242" spans="1:25" ht="14.25" customHeight="1">
      <c r="A242" s="1226">
        <v>41548</v>
      </c>
      <c r="B242" s="1370">
        <v>100.84920728290645</v>
      </c>
      <c r="C242" s="229">
        <f t="shared" si="49"/>
        <v>0.23689052043906145</v>
      </c>
      <c r="D242" s="231">
        <f t="shared" si="59"/>
        <v>1.41</v>
      </c>
      <c r="E242" s="247">
        <f t="shared" si="53"/>
        <v>100.61652163304257</v>
      </c>
      <c r="F242" s="248">
        <f t="shared" si="50"/>
        <v>0.21727780056589552</v>
      </c>
      <c r="G242" s="247">
        <f t="shared" si="55"/>
        <v>100.21422945006127</v>
      </c>
      <c r="H242" s="248">
        <f t="shared" si="51"/>
        <v>0.20299524664666535</v>
      </c>
      <c r="I242" s="720" t="s">
        <v>340</v>
      </c>
      <c r="J242" s="1375" t="str">
        <f t="shared" si="46"/>
        <v>---</v>
      </c>
      <c r="K242" s="1373">
        <v>0</v>
      </c>
      <c r="L242" s="227"/>
      <c r="M242" s="197"/>
      <c r="N242" s="1226">
        <v>41548</v>
      </c>
      <c r="O242" s="232">
        <v>100.09050000000001</v>
      </c>
      <c r="P242" s="233">
        <f t="shared" si="47"/>
        <v>-0.17239999999999611</v>
      </c>
      <c r="Q242" s="237">
        <f t="shared" si="58"/>
        <v>0.84</v>
      </c>
      <c r="R242" s="234">
        <f t="shared" si="60"/>
        <v>100.19193333333334</v>
      </c>
      <c r="S242" s="235">
        <f t="shared" si="52"/>
        <v>-5.4599999999993543E-2</v>
      </c>
      <c r="T242" s="218">
        <f t="shared" ref="T242:T281" si="61">SUM(O236:O242)/7</f>
        <v>100.32684285714286</v>
      </c>
      <c r="U242" s="230">
        <f t="shared" si="54"/>
        <v>-6.1857142857135727E-2</v>
      </c>
      <c r="V242" s="226" t="str">
        <f t="shared" si="48"/>
        <v>---</v>
      </c>
      <c r="W242" s="1230">
        <v>0</v>
      </c>
      <c r="X242" s="227"/>
      <c r="Y242" s="228"/>
    </row>
    <row r="243" spans="1:25" ht="14.25" customHeight="1">
      <c r="A243" s="1226">
        <v>41579</v>
      </c>
      <c r="B243" s="1370">
        <v>101.03669827259</v>
      </c>
      <c r="C243" s="229">
        <f t="shared" si="49"/>
        <v>0.18749098968355327</v>
      </c>
      <c r="D243" s="231">
        <f t="shared" si="59"/>
        <v>1.77</v>
      </c>
      <c r="E243" s="247">
        <f t="shared" si="53"/>
        <v>100.83274077265462</v>
      </c>
      <c r="F243" s="248">
        <f t="shared" si="50"/>
        <v>0.21621913961205053</v>
      </c>
      <c r="G243" s="247">
        <f t="shared" si="55"/>
        <v>100.41679426918414</v>
      </c>
      <c r="H243" s="248">
        <f t="shared" si="51"/>
        <v>0.20256481912286972</v>
      </c>
      <c r="I243" s="720" t="s">
        <v>340</v>
      </c>
      <c r="J243" s="1375" t="str">
        <f t="shared" si="46"/>
        <v>---</v>
      </c>
      <c r="K243" s="1373">
        <v>0</v>
      </c>
      <c r="L243" s="227"/>
      <c r="M243" s="197"/>
      <c r="N243" s="1226">
        <v>41579</v>
      </c>
      <c r="O243" s="232">
        <v>99.932689999999994</v>
      </c>
      <c r="P243" s="233">
        <f t="shared" si="47"/>
        <v>-0.157810000000012</v>
      </c>
      <c r="Q243" s="237">
        <f t="shared" si="58"/>
        <v>0.62</v>
      </c>
      <c r="R243" s="234">
        <f t="shared" si="60"/>
        <v>100.09536333333334</v>
      </c>
      <c r="S243" s="235">
        <f t="shared" si="52"/>
        <v>-9.6569999999999823E-2</v>
      </c>
      <c r="T243" s="236">
        <f t="shared" si="61"/>
        <v>100.23598428571428</v>
      </c>
      <c r="U243" s="237">
        <f t="shared" si="54"/>
        <v>-9.0858571428583446E-2</v>
      </c>
      <c r="V243" s="226" t="str">
        <f t="shared" si="48"/>
        <v>---</v>
      </c>
      <c r="W243" s="1230">
        <v>0</v>
      </c>
      <c r="X243" s="227"/>
      <c r="Y243" s="228"/>
    </row>
    <row r="244" spans="1:25" s="197" customFormat="1" ht="14.25" customHeight="1">
      <c r="A244" s="1231">
        <v>41609</v>
      </c>
      <c r="B244" s="1389">
        <v>101.12088228563323</v>
      </c>
      <c r="C244" s="238">
        <f t="shared" si="49"/>
        <v>8.4184013043227424E-2</v>
      </c>
      <c r="D244" s="239">
        <f t="shared" si="59"/>
        <v>1.96</v>
      </c>
      <c r="E244" s="733">
        <f t="shared" si="53"/>
        <v>101.00226261370989</v>
      </c>
      <c r="F244" s="244">
        <f t="shared" si="50"/>
        <v>0.16952184105527124</v>
      </c>
      <c r="G244" s="733">
        <f t="shared" si="55"/>
        <v>100.60279383079873</v>
      </c>
      <c r="H244" s="244">
        <f t="shared" si="51"/>
        <v>0.18599956161459374</v>
      </c>
      <c r="I244" s="734" t="s">
        <v>340</v>
      </c>
      <c r="J244" s="1391" t="str">
        <f t="shared" si="46"/>
        <v>---</v>
      </c>
      <c r="K244" s="1373">
        <v>0</v>
      </c>
      <c r="L244" s="227"/>
      <c r="N244" s="1231">
        <v>41609</v>
      </c>
      <c r="O244" s="243">
        <v>99.653829999999999</v>
      </c>
      <c r="P244" s="238">
        <f t="shared" si="47"/>
        <v>-0.27885999999999456</v>
      </c>
      <c r="Q244" s="241">
        <f t="shared" si="58"/>
        <v>0.11</v>
      </c>
      <c r="R244" s="733">
        <f t="shared" si="60"/>
        <v>99.89233999999999</v>
      </c>
      <c r="S244" s="244">
        <f t="shared" si="52"/>
        <v>-0.20302333333334843</v>
      </c>
      <c r="T244" s="240">
        <f t="shared" si="61"/>
        <v>100.11226000000001</v>
      </c>
      <c r="U244" s="241">
        <f t="shared" si="54"/>
        <v>-0.12372428571427463</v>
      </c>
      <c r="V244" s="245" t="str">
        <f t="shared" si="48"/>
        <v>山</v>
      </c>
      <c r="W244" s="1235">
        <v>1</v>
      </c>
      <c r="X244" s="227"/>
      <c r="Y244" s="246"/>
    </row>
    <row r="245" spans="1:25" ht="14.25" customHeight="1">
      <c r="A245" s="1226">
        <v>41640</v>
      </c>
      <c r="B245" s="1370">
        <v>101.05128160164588</v>
      </c>
      <c r="C245" s="229">
        <f t="shared" si="49"/>
        <v>-6.9600683987346201E-2</v>
      </c>
      <c r="D245" s="231">
        <f t="shared" si="59"/>
        <v>1.9</v>
      </c>
      <c r="E245" s="247">
        <f t="shared" si="53"/>
        <v>101.06962071995638</v>
      </c>
      <c r="F245" s="248">
        <f t="shared" si="50"/>
        <v>6.7358106246487637E-2</v>
      </c>
      <c r="G245" s="247">
        <f t="shared" si="55"/>
        <v>100.75082870574366</v>
      </c>
      <c r="H245" s="248">
        <f t="shared" si="51"/>
        <v>0.14803487494492629</v>
      </c>
      <c r="I245" s="720" t="s">
        <v>340</v>
      </c>
      <c r="J245" s="1372" t="str">
        <f t="shared" si="46"/>
        <v>---</v>
      </c>
      <c r="K245" s="1373">
        <v>0</v>
      </c>
      <c r="L245" s="227"/>
      <c r="M245" s="197"/>
      <c r="N245" s="1226">
        <v>41640</v>
      </c>
      <c r="O245" s="232">
        <v>99.298919999999995</v>
      </c>
      <c r="P245" s="233">
        <f t="shared" si="47"/>
        <v>-0.35491000000000383</v>
      </c>
      <c r="Q245" s="237">
        <f t="shared" si="58"/>
        <v>-0.67</v>
      </c>
      <c r="R245" s="234">
        <f t="shared" si="60"/>
        <v>99.62848000000001</v>
      </c>
      <c r="S245" s="235">
        <f t="shared" si="52"/>
        <v>-0.26385999999997978</v>
      </c>
      <c r="T245" s="218">
        <f t="shared" si="61"/>
        <v>99.95936285714285</v>
      </c>
      <c r="U245" s="230">
        <f t="shared" si="54"/>
        <v>-0.15289714285715661</v>
      </c>
      <c r="V245" s="226" t="str">
        <f t="shared" si="48"/>
        <v>---</v>
      </c>
      <c r="W245" s="1230">
        <v>0</v>
      </c>
      <c r="X245" s="227"/>
      <c r="Y245" s="228"/>
    </row>
    <row r="246" spans="1:25" ht="14.25" customHeight="1">
      <c r="A246" s="1226">
        <v>41671</v>
      </c>
      <c r="B246" s="1370">
        <v>100.85176639465095</v>
      </c>
      <c r="C246" s="229">
        <f t="shared" si="49"/>
        <v>-0.1995152069949313</v>
      </c>
      <c r="D246" s="231">
        <f t="shared" si="59"/>
        <v>1.6</v>
      </c>
      <c r="E246" s="247">
        <f t="shared" si="53"/>
        <v>101.00797676064336</v>
      </c>
      <c r="F246" s="248">
        <f t="shared" si="50"/>
        <v>-6.1643959313016694E-2</v>
      </c>
      <c r="G246" s="247">
        <f t="shared" si="55"/>
        <v>100.84431335052111</v>
      </c>
      <c r="H246" s="248">
        <f t="shared" si="51"/>
        <v>9.3484644777447556E-2</v>
      </c>
      <c r="I246" s="720" t="s">
        <v>793</v>
      </c>
      <c r="J246" s="1375" t="str">
        <f t="shared" si="46"/>
        <v>---</v>
      </c>
      <c r="K246" s="1373">
        <v>0</v>
      </c>
      <c r="L246" s="227"/>
      <c r="M246" s="197"/>
      <c r="N246" s="1226">
        <v>41671</v>
      </c>
      <c r="O246" s="232">
        <v>98.931150000000002</v>
      </c>
      <c r="P246" s="233">
        <f t="shared" si="47"/>
        <v>-0.36776999999999305</v>
      </c>
      <c r="Q246" s="237">
        <f t="shared" si="58"/>
        <v>-1.39</v>
      </c>
      <c r="R246" s="234">
        <f t="shared" si="60"/>
        <v>99.294633333333323</v>
      </c>
      <c r="S246" s="235">
        <f t="shared" si="52"/>
        <v>-0.3338466666666875</v>
      </c>
      <c r="T246" s="218">
        <f t="shared" si="61"/>
        <v>99.770341428571427</v>
      </c>
      <c r="U246" s="230">
        <f t="shared" si="54"/>
        <v>-0.18902142857142223</v>
      </c>
      <c r="V246" s="226" t="str">
        <f t="shared" si="48"/>
        <v>---</v>
      </c>
      <c r="W246" s="1230">
        <v>0</v>
      </c>
      <c r="X246" s="227"/>
      <c r="Y246" s="228"/>
    </row>
    <row r="247" spans="1:25" ht="14.25" customHeight="1">
      <c r="A247" s="1226">
        <v>41699</v>
      </c>
      <c r="B247" s="1370">
        <v>100.57667138381058</v>
      </c>
      <c r="C247" s="229">
        <f t="shared" si="49"/>
        <v>-0.27509501084037424</v>
      </c>
      <c r="D247" s="231">
        <f t="shared" si="59"/>
        <v>1.1599999999999999</v>
      </c>
      <c r="E247" s="247">
        <f t="shared" si="53"/>
        <v>100.82657312670248</v>
      </c>
      <c r="F247" s="248">
        <f t="shared" si="50"/>
        <v>-0.18140363394087444</v>
      </c>
      <c r="G247" s="247">
        <f t="shared" si="55"/>
        <v>100.87126056910063</v>
      </c>
      <c r="H247" s="248">
        <f t="shared" si="51"/>
        <v>2.6947218579522314E-2</v>
      </c>
      <c r="I247" s="720" t="s">
        <v>793</v>
      </c>
      <c r="J247" s="1375" t="str">
        <f t="shared" si="46"/>
        <v>---</v>
      </c>
      <c r="K247" s="1373">
        <v>0</v>
      </c>
      <c r="L247" s="227"/>
      <c r="M247" s="197"/>
      <c r="N247" s="1226">
        <v>41699</v>
      </c>
      <c r="O247" s="232">
        <v>98.683279999999996</v>
      </c>
      <c r="P247" s="233">
        <f t="shared" si="47"/>
        <v>-0.24787000000000603</v>
      </c>
      <c r="Q247" s="237">
        <f t="shared" si="58"/>
        <v>-1.83</v>
      </c>
      <c r="R247" s="234">
        <f t="shared" si="60"/>
        <v>98.971116666666674</v>
      </c>
      <c r="S247" s="235">
        <f t="shared" si="52"/>
        <v>-0.32351666666664869</v>
      </c>
      <c r="T247" s="218">
        <f t="shared" si="61"/>
        <v>99.550467142857158</v>
      </c>
      <c r="U247" s="230">
        <f t="shared" si="54"/>
        <v>-0.21987428571426904</v>
      </c>
      <c r="V247" s="226" t="str">
        <f t="shared" si="48"/>
        <v>---</v>
      </c>
      <c r="W247" s="1230">
        <v>0</v>
      </c>
      <c r="X247" s="227"/>
      <c r="Y247" s="228"/>
    </row>
    <row r="248" spans="1:25" ht="14.25" customHeight="1">
      <c r="A248" s="1226">
        <v>41730</v>
      </c>
      <c r="B248" s="1370">
        <v>100.29479281263045</v>
      </c>
      <c r="C248" s="229">
        <f t="shared" si="49"/>
        <v>-0.28187857118012971</v>
      </c>
      <c r="D248" s="231">
        <f t="shared" si="59"/>
        <v>0.68</v>
      </c>
      <c r="E248" s="247">
        <f t="shared" si="53"/>
        <v>100.57441019703066</v>
      </c>
      <c r="F248" s="248">
        <f t="shared" si="50"/>
        <v>-0.25216292967182596</v>
      </c>
      <c r="G248" s="247">
        <f t="shared" si="55"/>
        <v>100.82590000483822</v>
      </c>
      <c r="H248" s="248">
        <f t="shared" si="51"/>
        <v>-4.5360564262409753E-2</v>
      </c>
      <c r="I248" s="720" t="s">
        <v>341</v>
      </c>
      <c r="J248" s="1375" t="str">
        <f t="shared" si="46"/>
        <v>---</v>
      </c>
      <c r="K248" s="1373">
        <v>0</v>
      </c>
      <c r="L248" s="227"/>
      <c r="M248" s="197"/>
      <c r="N248" s="1226">
        <v>41730</v>
      </c>
      <c r="O248" s="232">
        <v>98.683959999999999</v>
      </c>
      <c r="P248" s="233">
        <f t="shared" si="47"/>
        <v>6.8000000000267846E-4</v>
      </c>
      <c r="Q248" s="237">
        <f t="shared" si="58"/>
        <v>-1.87</v>
      </c>
      <c r="R248" s="234">
        <f t="shared" si="60"/>
        <v>98.76612999999999</v>
      </c>
      <c r="S248" s="235">
        <f t="shared" si="52"/>
        <v>-0.20498666666668441</v>
      </c>
      <c r="T248" s="218">
        <f t="shared" si="61"/>
        <v>99.324904285714283</v>
      </c>
      <c r="U248" s="230">
        <f t="shared" si="54"/>
        <v>-0.22556285714287583</v>
      </c>
      <c r="V248" s="226" t="str">
        <f t="shared" si="48"/>
        <v>---</v>
      </c>
      <c r="W248" s="1230">
        <v>0</v>
      </c>
      <c r="X248" s="227"/>
      <c r="Y248" s="228"/>
    </row>
    <row r="249" spans="1:25" ht="14.25" customHeight="1">
      <c r="A249" s="1226">
        <v>41760</v>
      </c>
      <c r="B249" s="1370">
        <v>100.06722673786415</v>
      </c>
      <c r="C249" s="229">
        <f t="shared" si="49"/>
        <v>-0.22756607476630109</v>
      </c>
      <c r="D249" s="231">
        <f t="shared" si="59"/>
        <v>0.25</v>
      </c>
      <c r="E249" s="247">
        <f t="shared" si="53"/>
        <v>100.31289697810172</v>
      </c>
      <c r="F249" s="248">
        <f t="shared" si="50"/>
        <v>-0.26151321892893975</v>
      </c>
      <c r="G249" s="247">
        <f t="shared" si="55"/>
        <v>100.71418849840362</v>
      </c>
      <c r="H249" s="248">
        <f t="shared" si="51"/>
        <v>-0.11171150643460237</v>
      </c>
      <c r="I249" s="720" t="s">
        <v>341</v>
      </c>
      <c r="J249" s="1375" t="str">
        <f t="shared" si="46"/>
        <v>---</v>
      </c>
      <c r="K249" s="1373">
        <v>0</v>
      </c>
      <c r="L249" s="227"/>
      <c r="M249" s="197"/>
      <c r="N249" s="1226">
        <v>41760</v>
      </c>
      <c r="O249" s="232">
        <v>98.946879999999993</v>
      </c>
      <c r="P249" s="233">
        <f t="shared" si="47"/>
        <v>0.26291999999999405</v>
      </c>
      <c r="Q249" s="237">
        <f t="shared" si="58"/>
        <v>-1.56</v>
      </c>
      <c r="R249" s="234">
        <f t="shared" si="60"/>
        <v>98.771373333333329</v>
      </c>
      <c r="S249" s="235">
        <f t="shared" si="52"/>
        <v>5.2433333333397059E-3</v>
      </c>
      <c r="T249" s="218">
        <f t="shared" si="61"/>
        <v>99.161529999999985</v>
      </c>
      <c r="U249" s="230">
        <f t="shared" si="54"/>
        <v>-0.16337428571429768</v>
      </c>
      <c r="V249" s="226" t="str">
        <f t="shared" si="48"/>
        <v>---</v>
      </c>
      <c r="W249" s="1230">
        <v>0</v>
      </c>
      <c r="X249" s="227"/>
      <c r="Y249" s="228"/>
    </row>
    <row r="250" spans="1:25" ht="14.25" customHeight="1">
      <c r="A250" s="1226">
        <v>41791</v>
      </c>
      <c r="B250" s="1370">
        <v>99.913083971291627</v>
      </c>
      <c r="C250" s="229">
        <f t="shared" si="49"/>
        <v>-0.15414276657251946</v>
      </c>
      <c r="D250" s="231">
        <f t="shared" si="59"/>
        <v>-0.1</v>
      </c>
      <c r="E250" s="247">
        <f t="shared" si="53"/>
        <v>100.09170117392875</v>
      </c>
      <c r="F250" s="248">
        <f t="shared" si="50"/>
        <v>-0.22119580417296447</v>
      </c>
      <c r="G250" s="247">
        <f t="shared" si="55"/>
        <v>100.5536721696467</v>
      </c>
      <c r="H250" s="248">
        <f t="shared" si="51"/>
        <v>-0.16051632875691269</v>
      </c>
      <c r="I250" s="720" t="s">
        <v>341</v>
      </c>
      <c r="J250" s="1375" t="str">
        <f t="shared" si="46"/>
        <v>---</v>
      </c>
      <c r="K250" s="1373">
        <v>0</v>
      </c>
      <c r="L250" s="227"/>
      <c r="M250" s="197"/>
      <c r="N250" s="1226">
        <v>41791</v>
      </c>
      <c r="O250" s="232">
        <v>99.259770000000003</v>
      </c>
      <c r="P250" s="233">
        <f t="shared" si="47"/>
        <v>0.3128900000000101</v>
      </c>
      <c r="Q250" s="237">
        <f t="shared" si="58"/>
        <v>-1.1100000000000001</v>
      </c>
      <c r="R250" s="234">
        <f t="shared" si="60"/>
        <v>98.963536666666656</v>
      </c>
      <c r="S250" s="235">
        <f t="shared" si="52"/>
        <v>0.19216333333332614</v>
      </c>
      <c r="T250" s="218">
        <f t="shared" si="61"/>
        <v>99.065398571428574</v>
      </c>
      <c r="U250" s="230">
        <f t="shared" si="54"/>
        <v>-9.6131428571410993E-2</v>
      </c>
      <c r="V250" s="226" t="str">
        <f t="shared" si="48"/>
        <v>---</v>
      </c>
      <c r="W250" s="1230">
        <v>0</v>
      </c>
      <c r="X250" s="227"/>
      <c r="Y250" s="228"/>
    </row>
    <row r="251" spans="1:25" ht="14.25" customHeight="1">
      <c r="A251" s="1226">
        <v>41821</v>
      </c>
      <c r="B251" s="1370">
        <v>99.843085637641281</v>
      </c>
      <c r="C251" s="229">
        <f t="shared" si="49"/>
        <v>-6.9998333650346467E-2</v>
      </c>
      <c r="D251" s="231">
        <f t="shared" si="59"/>
        <v>-0.35</v>
      </c>
      <c r="E251" s="247">
        <f t="shared" si="53"/>
        <v>99.941132115599018</v>
      </c>
      <c r="F251" s="248">
        <f t="shared" si="50"/>
        <v>-0.15056905832973655</v>
      </c>
      <c r="G251" s="247">
        <f t="shared" si="55"/>
        <v>100.37112979136214</v>
      </c>
      <c r="H251" s="248">
        <f t="shared" si="51"/>
        <v>-0.1825423782845661</v>
      </c>
      <c r="I251" s="720" t="s">
        <v>341</v>
      </c>
      <c r="J251" s="1375" t="str">
        <f t="shared" si="46"/>
        <v>---</v>
      </c>
      <c r="K251" s="1373">
        <v>0</v>
      </c>
      <c r="L251" s="227"/>
      <c r="M251" s="197"/>
      <c r="N251" s="1226">
        <v>41821</v>
      </c>
      <c r="O251" s="232">
        <v>99.445689999999999</v>
      </c>
      <c r="P251" s="233">
        <f t="shared" si="47"/>
        <v>0.18591999999999587</v>
      </c>
      <c r="Q251" s="237">
        <f t="shared" si="58"/>
        <v>-0.81</v>
      </c>
      <c r="R251" s="234">
        <f t="shared" si="60"/>
        <v>99.21744666666666</v>
      </c>
      <c r="S251" s="235">
        <f t="shared" si="52"/>
        <v>0.25391000000000474</v>
      </c>
      <c r="T251" s="218">
        <f t="shared" si="61"/>
        <v>99.035664285714304</v>
      </c>
      <c r="U251" s="230">
        <f t="shared" si="54"/>
        <v>-2.9734285714269504E-2</v>
      </c>
      <c r="V251" s="226" t="str">
        <f t="shared" si="48"/>
        <v>---</v>
      </c>
      <c r="W251" s="1230">
        <v>0</v>
      </c>
      <c r="X251" s="227"/>
      <c r="Y251" s="228"/>
    </row>
    <row r="252" spans="1:25" ht="14.25" customHeight="1">
      <c r="A252" s="1226">
        <v>41852</v>
      </c>
      <c r="B252" s="1370">
        <v>99.843704653540939</v>
      </c>
      <c r="C252" s="229">
        <f t="shared" si="49"/>
        <v>6.1901589965884796E-4</v>
      </c>
      <c r="D252" s="231">
        <f t="shared" si="59"/>
        <v>-0.54</v>
      </c>
      <c r="E252" s="247">
        <f t="shared" si="53"/>
        <v>99.866624754157954</v>
      </c>
      <c r="F252" s="248">
        <f t="shared" si="50"/>
        <v>-7.450736144106429E-2</v>
      </c>
      <c r="G252" s="247">
        <f t="shared" si="55"/>
        <v>100.1986187987757</v>
      </c>
      <c r="H252" s="248">
        <f t="shared" si="51"/>
        <v>-0.17251099258643876</v>
      </c>
      <c r="I252" s="720" t="s">
        <v>341</v>
      </c>
      <c r="J252" s="1375" t="str">
        <f t="shared" si="46"/>
        <v>---</v>
      </c>
      <c r="K252" s="1373">
        <v>0</v>
      </c>
      <c r="L252" s="227"/>
      <c r="M252" s="197"/>
      <c r="N252" s="1226">
        <v>41852</v>
      </c>
      <c r="O252" s="232">
        <v>99.408839999999998</v>
      </c>
      <c r="P252" s="233">
        <f t="shared" si="47"/>
        <v>-3.685000000000116E-2</v>
      </c>
      <c r="Q252" s="237">
        <f t="shared" si="58"/>
        <v>-0.81</v>
      </c>
      <c r="R252" s="234">
        <f t="shared" si="60"/>
        <v>99.371433333333343</v>
      </c>
      <c r="S252" s="235">
        <f t="shared" si="52"/>
        <v>0.15398666666668248</v>
      </c>
      <c r="T252" s="218">
        <f t="shared" si="61"/>
        <v>99.05136714285716</v>
      </c>
      <c r="U252" s="230">
        <f t="shared" si="54"/>
        <v>1.5702857142855464E-2</v>
      </c>
      <c r="V252" s="226" t="str">
        <f t="shared" si="48"/>
        <v>---</v>
      </c>
      <c r="W252" s="1230">
        <v>0</v>
      </c>
      <c r="X252" s="227"/>
      <c r="Y252" s="228"/>
    </row>
    <row r="253" spans="1:25" ht="14.25" customHeight="1">
      <c r="A253" s="1226">
        <v>41883</v>
      </c>
      <c r="B253" s="1370">
        <v>99.835996500491333</v>
      </c>
      <c r="C253" s="229">
        <f t="shared" si="49"/>
        <v>-7.7081530496059258E-3</v>
      </c>
      <c r="D253" s="231">
        <f t="shared" si="59"/>
        <v>-0.77</v>
      </c>
      <c r="E253" s="247">
        <f t="shared" si="53"/>
        <v>99.840928930557837</v>
      </c>
      <c r="F253" s="248">
        <f t="shared" si="50"/>
        <v>-2.5695823600116796E-2</v>
      </c>
      <c r="G253" s="247">
        <f t="shared" si="55"/>
        <v>100.05350881389576</v>
      </c>
      <c r="H253" s="248">
        <f t="shared" si="51"/>
        <v>-0.14510998487993731</v>
      </c>
      <c r="I253" s="720" t="s">
        <v>341</v>
      </c>
      <c r="J253" s="1375" t="str">
        <f t="shared" si="46"/>
        <v>---</v>
      </c>
      <c r="K253" s="1373">
        <v>0</v>
      </c>
      <c r="L253" s="227"/>
      <c r="M253" s="197"/>
      <c r="N253" s="1226">
        <v>41883</v>
      </c>
      <c r="O253" s="232">
        <v>99.252120000000005</v>
      </c>
      <c r="P253" s="233">
        <f t="shared" si="47"/>
        <v>-0.15671999999999287</v>
      </c>
      <c r="Q253" s="237">
        <f t="shared" si="58"/>
        <v>-1.01</v>
      </c>
      <c r="R253" s="234">
        <f t="shared" si="60"/>
        <v>99.368883333333329</v>
      </c>
      <c r="S253" s="235">
        <f t="shared" si="52"/>
        <v>-2.5500000000135969E-3</v>
      </c>
      <c r="T253" s="218">
        <f t="shared" si="61"/>
        <v>99.097219999999993</v>
      </c>
      <c r="U253" s="230">
        <f t="shared" si="54"/>
        <v>4.5852857142833159E-2</v>
      </c>
      <c r="V253" s="226" t="str">
        <f t="shared" si="48"/>
        <v>---</v>
      </c>
      <c r="W253" s="1230">
        <v>0</v>
      </c>
      <c r="X253" s="227"/>
      <c r="Y253" s="228"/>
    </row>
    <row r="254" spans="1:25" ht="14.25" customHeight="1">
      <c r="A254" s="1226">
        <v>41913</v>
      </c>
      <c r="B254" s="1370">
        <v>99.805346165335663</v>
      </c>
      <c r="C254" s="229">
        <f t="shared" si="49"/>
        <v>-3.065033515566995E-2</v>
      </c>
      <c r="D254" s="231">
        <f t="shared" si="59"/>
        <v>-1.04</v>
      </c>
      <c r="E254" s="247">
        <f t="shared" si="53"/>
        <v>99.828349106455974</v>
      </c>
      <c r="F254" s="248">
        <f t="shared" si="50"/>
        <v>-1.2579824101862869E-2</v>
      </c>
      <c r="G254" s="247">
        <f t="shared" si="55"/>
        <v>99.943319496970773</v>
      </c>
      <c r="H254" s="248">
        <f t="shared" si="51"/>
        <v>-0.11018931692498768</v>
      </c>
      <c r="I254" s="720" t="s">
        <v>341</v>
      </c>
      <c r="J254" s="1375" t="str">
        <f t="shared" si="46"/>
        <v>---</v>
      </c>
      <c r="K254" s="1373">
        <v>0</v>
      </c>
      <c r="L254" s="227"/>
      <c r="M254" s="197"/>
      <c r="N254" s="1240">
        <v>41913</v>
      </c>
      <c r="O254" s="249">
        <v>99.065650000000005</v>
      </c>
      <c r="P254" s="250">
        <f t="shared" si="47"/>
        <v>-0.18646999999999991</v>
      </c>
      <c r="Q254" s="219">
        <f t="shared" si="58"/>
        <v>-1.02</v>
      </c>
      <c r="R254" s="251">
        <f t="shared" si="60"/>
        <v>99.242203333333336</v>
      </c>
      <c r="S254" s="252">
        <f t="shared" si="52"/>
        <v>-0.12667999999999324</v>
      </c>
      <c r="T254" s="253">
        <f t="shared" si="61"/>
        <v>99.15184428571429</v>
      </c>
      <c r="U254" s="219">
        <f t="shared" si="54"/>
        <v>5.4624285714297116E-2</v>
      </c>
      <c r="V254" s="245" t="str">
        <f t="shared" si="48"/>
        <v>谷</v>
      </c>
      <c r="W254" s="1235">
        <v>-1</v>
      </c>
      <c r="X254" s="227"/>
      <c r="Y254" s="228"/>
    </row>
    <row r="255" spans="1:25" ht="14.25" customHeight="1">
      <c r="A255" s="1226">
        <v>41944</v>
      </c>
      <c r="B255" s="1370">
        <v>99.74499558056462</v>
      </c>
      <c r="C255" s="229">
        <f t="shared" si="49"/>
        <v>-6.0350584771043714E-2</v>
      </c>
      <c r="D255" s="231">
        <f t="shared" si="59"/>
        <v>-1.28</v>
      </c>
      <c r="E255" s="247">
        <f t="shared" si="53"/>
        <v>99.795446082130525</v>
      </c>
      <c r="F255" s="248">
        <f t="shared" si="50"/>
        <v>-3.2903024325449337E-2</v>
      </c>
      <c r="G255" s="247">
        <f t="shared" si="55"/>
        <v>99.864777035247087</v>
      </c>
      <c r="H255" s="248">
        <f t="shared" si="51"/>
        <v>-7.8542461723685619E-2</v>
      </c>
      <c r="I255" s="720" t="s">
        <v>341</v>
      </c>
      <c r="J255" s="1375" t="str">
        <f t="shared" si="46"/>
        <v>---</v>
      </c>
      <c r="K255" s="1373">
        <v>0</v>
      </c>
      <c r="L255" s="227"/>
      <c r="M255" s="197"/>
      <c r="N255" s="1226">
        <v>41944</v>
      </c>
      <c r="O255" s="254">
        <v>98.94556</v>
      </c>
      <c r="P255" s="255">
        <f t="shared" si="47"/>
        <v>-0.12009000000000469</v>
      </c>
      <c r="Q255" s="237">
        <f t="shared" si="58"/>
        <v>-0.99</v>
      </c>
      <c r="R255" s="234">
        <f t="shared" si="60"/>
        <v>99.08777666666667</v>
      </c>
      <c r="S255" s="235">
        <f t="shared" si="52"/>
        <v>-0.15442666666666582</v>
      </c>
      <c r="T255" s="218">
        <f t="shared" si="61"/>
        <v>99.189215714285723</v>
      </c>
      <c r="U255" s="230">
        <f t="shared" si="54"/>
        <v>3.737142857143283E-2</v>
      </c>
      <c r="V255" s="226" t="str">
        <f t="shared" si="48"/>
        <v>---</v>
      </c>
      <c r="W255" s="1230">
        <v>0</v>
      </c>
      <c r="X255" s="227"/>
      <c r="Y255" s="228"/>
    </row>
    <row r="256" spans="1:25" ht="14.25" customHeight="1">
      <c r="A256" s="1236">
        <v>41974</v>
      </c>
      <c r="B256" s="1376">
        <v>99.665545241327195</v>
      </c>
      <c r="C256" s="256">
        <f t="shared" si="49"/>
        <v>-7.9450339237425283E-2</v>
      </c>
      <c r="D256" s="257">
        <f t="shared" si="59"/>
        <v>-1.44</v>
      </c>
      <c r="E256" s="736">
        <f t="shared" si="53"/>
        <v>99.738628995742488</v>
      </c>
      <c r="F256" s="260">
        <f t="shared" si="50"/>
        <v>-5.6817086388036842E-2</v>
      </c>
      <c r="G256" s="259">
        <f t="shared" si="55"/>
        <v>99.807393964313249</v>
      </c>
      <c r="H256" s="260">
        <f t="shared" si="51"/>
        <v>-5.7383070933838098E-2</v>
      </c>
      <c r="I256" s="721" t="s">
        <v>341</v>
      </c>
      <c r="J256" s="1378" t="str">
        <f t="shared" si="46"/>
        <v>---</v>
      </c>
      <c r="K256" s="1373">
        <v>0</v>
      </c>
      <c r="L256" s="227"/>
      <c r="M256" s="197"/>
      <c r="N256" s="1226">
        <v>41974</v>
      </c>
      <c r="O256" s="254">
        <v>98.98733</v>
      </c>
      <c r="P256" s="255">
        <f t="shared" si="47"/>
        <v>4.1769999999999641E-2</v>
      </c>
      <c r="Q256" s="261">
        <f t="shared" si="58"/>
        <v>-0.67</v>
      </c>
      <c r="R256" s="234">
        <f t="shared" si="60"/>
        <v>98.999513333333326</v>
      </c>
      <c r="S256" s="235">
        <f t="shared" si="52"/>
        <v>-8.8263333333344463E-2</v>
      </c>
      <c r="T256" s="262">
        <f t="shared" si="61"/>
        <v>99.194994285714287</v>
      </c>
      <c r="U256" s="258">
        <f t="shared" si="54"/>
        <v>5.7785714285643053E-3</v>
      </c>
      <c r="V256" s="226" t="str">
        <f t="shared" si="48"/>
        <v>---</v>
      </c>
      <c r="W256" s="1230">
        <v>0</v>
      </c>
      <c r="X256" s="227"/>
      <c r="Y256" s="228"/>
    </row>
    <row r="257" spans="1:25" ht="14.25" customHeight="1">
      <c r="A257" s="1226">
        <v>42005</v>
      </c>
      <c r="B257" s="1370">
        <v>99.592652543119442</v>
      </c>
      <c r="C257" s="229">
        <f t="shared" si="49"/>
        <v>-7.289269820775246E-2</v>
      </c>
      <c r="D257" s="231">
        <f t="shared" si="59"/>
        <v>-1.44</v>
      </c>
      <c r="E257" s="247">
        <f t="shared" si="53"/>
        <v>99.667731121670428</v>
      </c>
      <c r="F257" s="248">
        <f t="shared" si="50"/>
        <v>-7.0897874072059608E-2</v>
      </c>
      <c r="G257" s="247">
        <f t="shared" si="55"/>
        <v>99.761618046002923</v>
      </c>
      <c r="H257" s="248">
        <f t="shared" si="51"/>
        <v>-4.5775918310326347E-2</v>
      </c>
      <c r="I257" s="720" t="s">
        <v>341</v>
      </c>
      <c r="J257" s="1372" t="str">
        <f t="shared" si="46"/>
        <v>---</v>
      </c>
      <c r="K257" s="1373">
        <v>0</v>
      </c>
      <c r="L257" s="227"/>
      <c r="M257" s="197"/>
      <c r="N257" s="1270">
        <v>42005</v>
      </c>
      <c r="O257" s="263">
        <v>99.157520000000005</v>
      </c>
      <c r="P257" s="264">
        <f t="shared" si="47"/>
        <v>0.17019000000000517</v>
      </c>
      <c r="Q257" s="237">
        <f t="shared" si="58"/>
        <v>-0.14000000000000001</v>
      </c>
      <c r="R257" s="223">
        <f t="shared" si="60"/>
        <v>99.030136666666678</v>
      </c>
      <c r="S257" s="265">
        <f t="shared" si="52"/>
        <v>3.0623333333352321E-2</v>
      </c>
      <c r="T257" s="218">
        <f t="shared" si="61"/>
        <v>99.180387142857143</v>
      </c>
      <c r="U257" s="230">
        <f t="shared" si="54"/>
        <v>-1.4607142857144595E-2</v>
      </c>
      <c r="V257" s="226" t="str">
        <f t="shared" si="48"/>
        <v>---</v>
      </c>
      <c r="W257" s="1230">
        <v>0</v>
      </c>
      <c r="X257" s="227"/>
      <c r="Y257" s="228"/>
    </row>
    <row r="258" spans="1:25" ht="14.25" customHeight="1">
      <c r="A258" s="1226">
        <v>42036</v>
      </c>
      <c r="B258" s="1370">
        <v>99.520124122222157</v>
      </c>
      <c r="C258" s="229">
        <f t="shared" si="49"/>
        <v>-7.2528420897285173E-2</v>
      </c>
      <c r="D258" s="231">
        <f t="shared" si="59"/>
        <v>-1.32</v>
      </c>
      <c r="E258" s="247">
        <f t="shared" si="53"/>
        <v>99.592773968889603</v>
      </c>
      <c r="F258" s="248">
        <f t="shared" si="50"/>
        <v>-7.4957152780825709E-2</v>
      </c>
      <c r="G258" s="247">
        <f t="shared" si="55"/>
        <v>99.71548068665733</v>
      </c>
      <c r="H258" s="248">
        <f t="shared" si="51"/>
        <v>-4.6137359345593154E-2</v>
      </c>
      <c r="I258" s="720" t="s">
        <v>341</v>
      </c>
      <c r="J258" s="1375" t="str">
        <f t="shared" si="46"/>
        <v>---</v>
      </c>
      <c r="K258" s="1373">
        <v>0</v>
      </c>
      <c r="L258" s="227"/>
      <c r="M258" s="197"/>
      <c r="N258" s="1226">
        <v>42036</v>
      </c>
      <c r="O258" s="254">
        <v>99.417609999999996</v>
      </c>
      <c r="P258" s="255">
        <f t="shared" si="47"/>
        <v>0.26008999999999105</v>
      </c>
      <c r="Q258" s="237">
        <f t="shared" si="58"/>
        <v>0.49</v>
      </c>
      <c r="R258" s="234">
        <f t="shared" si="60"/>
        <v>99.187486666666658</v>
      </c>
      <c r="S258" s="235">
        <f t="shared" si="52"/>
        <v>0.15734999999997967</v>
      </c>
      <c r="T258" s="218">
        <f t="shared" si="61"/>
        <v>99.176375714285697</v>
      </c>
      <c r="U258" s="230">
        <f t="shared" si="54"/>
        <v>-4.011428571445208E-3</v>
      </c>
      <c r="V258" s="226" t="str">
        <f t="shared" si="48"/>
        <v>---</v>
      </c>
      <c r="W258" s="1230">
        <v>0</v>
      </c>
      <c r="X258" s="227"/>
      <c r="Y258" s="228"/>
    </row>
    <row r="259" spans="1:25" ht="14.25" customHeight="1">
      <c r="A259" s="1226">
        <v>42064</v>
      </c>
      <c r="B259" s="1370">
        <v>99.465647884915668</v>
      </c>
      <c r="C259" s="233">
        <f t="shared" si="49"/>
        <v>-5.4476237306488429E-2</v>
      </c>
      <c r="D259" s="231">
        <f t="shared" si="59"/>
        <v>-1.1000000000000001</v>
      </c>
      <c r="E259" s="234">
        <f t="shared" si="53"/>
        <v>99.526141516752418</v>
      </c>
      <c r="F259" s="235">
        <f t="shared" si="50"/>
        <v>-6.6632452137184828E-2</v>
      </c>
      <c r="G259" s="234">
        <f t="shared" si="55"/>
        <v>99.661472576853726</v>
      </c>
      <c r="H259" s="235">
        <f t="shared" si="51"/>
        <v>-5.4008109803604043E-2</v>
      </c>
      <c r="I259" s="735" t="s">
        <v>341</v>
      </c>
      <c r="J259" s="1393" t="str">
        <f t="shared" si="46"/>
        <v>---</v>
      </c>
      <c r="K259" s="1373">
        <v>0</v>
      </c>
      <c r="L259" s="227"/>
      <c r="M259" s="197"/>
      <c r="N259" s="1226">
        <v>42064</v>
      </c>
      <c r="O259" s="254">
        <v>99.608919999999998</v>
      </c>
      <c r="P259" s="255">
        <f t="shared" si="47"/>
        <v>0.19131000000000142</v>
      </c>
      <c r="Q259" s="237">
        <f t="shared" si="58"/>
        <v>0.94</v>
      </c>
      <c r="R259" s="234">
        <f t="shared" si="60"/>
        <v>99.394683333333333</v>
      </c>
      <c r="S259" s="235">
        <f t="shared" si="52"/>
        <v>0.20719666666667536</v>
      </c>
      <c r="T259" s="218">
        <f t="shared" si="61"/>
        <v>99.204958571428577</v>
      </c>
      <c r="U259" s="230">
        <f t="shared" si="54"/>
        <v>2.8582857142879448E-2</v>
      </c>
      <c r="V259" s="226" t="str">
        <f t="shared" si="48"/>
        <v>---</v>
      </c>
      <c r="W259" s="1230">
        <v>0</v>
      </c>
      <c r="X259" s="227"/>
      <c r="Y259" s="228"/>
    </row>
    <row r="260" spans="1:25" ht="14.25" customHeight="1">
      <c r="A260" s="1226">
        <v>42095</v>
      </c>
      <c r="B260" s="1370">
        <v>99.437464101628521</v>
      </c>
      <c r="C260" s="233">
        <f t="shared" si="49"/>
        <v>-2.8183783287147435E-2</v>
      </c>
      <c r="D260" s="231">
        <f t="shared" si="59"/>
        <v>-0.85</v>
      </c>
      <c r="E260" s="247">
        <f t="shared" si="53"/>
        <v>99.474412036255444</v>
      </c>
      <c r="F260" s="248">
        <f t="shared" si="50"/>
        <v>-5.1729480496973679E-2</v>
      </c>
      <c r="G260" s="247">
        <f t="shared" si="55"/>
        <v>99.604539377016181</v>
      </c>
      <c r="H260" s="248">
        <f t="shared" si="51"/>
        <v>-5.6933199837544635E-2</v>
      </c>
      <c r="I260" s="720" t="s">
        <v>341</v>
      </c>
      <c r="J260" s="1375" t="str">
        <f t="shared" si="46"/>
        <v>---</v>
      </c>
      <c r="K260" s="1373">
        <v>0</v>
      </c>
      <c r="L260" s="227"/>
      <c r="M260" s="197"/>
      <c r="N260" s="1226">
        <v>42095</v>
      </c>
      <c r="O260" s="254">
        <v>99.689220000000006</v>
      </c>
      <c r="P260" s="255">
        <f t="shared" si="47"/>
        <v>8.0300000000008254E-2</v>
      </c>
      <c r="Q260" s="237">
        <f t="shared" si="58"/>
        <v>1.02</v>
      </c>
      <c r="R260" s="234">
        <f t="shared" si="60"/>
        <v>99.571916666666652</v>
      </c>
      <c r="S260" s="235">
        <f t="shared" si="52"/>
        <v>0.17723333333331937</v>
      </c>
      <c r="T260" s="218">
        <f t="shared" si="61"/>
        <v>99.267401428571432</v>
      </c>
      <c r="U260" s="230">
        <f t="shared" si="54"/>
        <v>6.2442857142855246E-2</v>
      </c>
      <c r="V260" s="226" t="str">
        <f t="shared" si="48"/>
        <v>---</v>
      </c>
      <c r="W260" s="1230">
        <v>0</v>
      </c>
      <c r="X260" s="227"/>
      <c r="Y260" s="228"/>
    </row>
    <row r="261" spans="1:25" ht="14.25" customHeight="1">
      <c r="A261" s="1226">
        <v>42125</v>
      </c>
      <c r="B261" s="1370">
        <v>99.436762247927376</v>
      </c>
      <c r="C261" s="229">
        <f t="shared" si="49"/>
        <v>-7.0185370114472789E-4</v>
      </c>
      <c r="D261" s="231">
        <f t="shared" si="59"/>
        <v>-0.63</v>
      </c>
      <c r="E261" s="247">
        <f t="shared" si="53"/>
        <v>99.446624744823851</v>
      </c>
      <c r="F261" s="248">
        <f t="shared" si="50"/>
        <v>-2.778729143159353E-2</v>
      </c>
      <c r="G261" s="247">
        <f t="shared" si="55"/>
        <v>99.551884531672144</v>
      </c>
      <c r="H261" s="248">
        <f t="shared" si="51"/>
        <v>-5.2654845344036971E-2</v>
      </c>
      <c r="I261" s="720" t="s">
        <v>791</v>
      </c>
      <c r="J261" s="1375" t="str">
        <f t="shared" si="46"/>
        <v>---</v>
      </c>
      <c r="K261" s="1373">
        <v>0</v>
      </c>
      <c r="L261" s="227"/>
      <c r="M261" s="197"/>
      <c r="N261" s="1226">
        <v>42125</v>
      </c>
      <c r="O261" s="254">
        <v>99.679310000000001</v>
      </c>
      <c r="P261" s="255">
        <f t="shared" si="47"/>
        <v>-9.9100000000049704E-3</v>
      </c>
      <c r="Q261" s="237">
        <f t="shared" si="58"/>
        <v>0.74</v>
      </c>
      <c r="R261" s="234">
        <f t="shared" si="60"/>
        <v>99.659149999999997</v>
      </c>
      <c r="S261" s="235">
        <f t="shared" si="52"/>
        <v>8.7233333333344376E-2</v>
      </c>
      <c r="T261" s="218">
        <f t="shared" si="61"/>
        <v>99.355067142857138</v>
      </c>
      <c r="U261" s="230">
        <f t="shared" si="54"/>
        <v>8.7665714285705576E-2</v>
      </c>
      <c r="V261" s="226" t="str">
        <f t="shared" si="48"/>
        <v>---</v>
      </c>
      <c r="W261" s="1230">
        <v>0</v>
      </c>
      <c r="X261" s="227"/>
      <c r="Y261" s="228"/>
    </row>
    <row r="262" spans="1:25" ht="14.25" customHeight="1">
      <c r="A262" s="1226">
        <v>42156</v>
      </c>
      <c r="B262" s="1370">
        <v>99.431813234454154</v>
      </c>
      <c r="C262" s="229">
        <f t="shared" si="49"/>
        <v>-4.9490134732224078E-3</v>
      </c>
      <c r="D262" s="231">
        <f t="shared" si="59"/>
        <v>-0.48</v>
      </c>
      <c r="E262" s="247">
        <f t="shared" si="53"/>
        <v>99.435346528003336</v>
      </c>
      <c r="F262" s="248">
        <f t="shared" si="50"/>
        <v>-1.1278216820514331E-2</v>
      </c>
      <c r="G262" s="247">
        <f t="shared" si="55"/>
        <v>99.507144196513494</v>
      </c>
      <c r="H262" s="248">
        <f t="shared" si="51"/>
        <v>-4.4740335158650169E-2</v>
      </c>
      <c r="I262" s="720" t="s">
        <v>791</v>
      </c>
      <c r="J262" s="1375" t="str">
        <f t="shared" ref="J262:J302" si="62">IF(K262=1,"山",IF(K262=-1,"谷","---"))</f>
        <v>---</v>
      </c>
      <c r="K262" s="1373">
        <v>0</v>
      </c>
      <c r="L262" s="227"/>
      <c r="M262" s="197"/>
      <c r="N262" s="1240">
        <v>42156</v>
      </c>
      <c r="O262" s="249">
        <v>99.637990000000002</v>
      </c>
      <c r="P262" s="250">
        <f t="shared" ref="P262:P310" si="63">O262-O261</f>
        <v>-4.1319999999998913E-2</v>
      </c>
      <c r="Q262" s="219">
        <f t="shared" si="58"/>
        <v>0.38</v>
      </c>
      <c r="R262" s="251">
        <f t="shared" si="60"/>
        <v>99.668840000000003</v>
      </c>
      <c r="S262" s="252">
        <f t="shared" si="52"/>
        <v>9.6900000000061937E-3</v>
      </c>
      <c r="T262" s="253">
        <f t="shared" si="61"/>
        <v>99.453985714285707</v>
      </c>
      <c r="U262" s="219">
        <f t="shared" si="54"/>
        <v>9.8918571428569635E-2</v>
      </c>
      <c r="V262" s="245" t="str">
        <f t="shared" ref="V262:V279" si="64">IF(W262=1,"山",IF(W262=-1,"谷","---"))</f>
        <v>山</v>
      </c>
      <c r="W262" s="1235">
        <v>1</v>
      </c>
      <c r="X262" s="227"/>
      <c r="Y262" s="228"/>
    </row>
    <row r="263" spans="1:25" ht="14.25" customHeight="1">
      <c r="A263" s="1226">
        <v>42186</v>
      </c>
      <c r="B263" s="1370">
        <v>99.407858028334076</v>
      </c>
      <c r="C263" s="229">
        <f t="shared" si="49"/>
        <v>-2.3955206120078287E-2</v>
      </c>
      <c r="D263" s="231">
        <f t="shared" si="59"/>
        <v>-0.44</v>
      </c>
      <c r="E263" s="247">
        <f t="shared" si="53"/>
        <v>99.425477836905202</v>
      </c>
      <c r="F263" s="248">
        <f t="shared" si="50"/>
        <v>-9.8686910981342635E-3</v>
      </c>
      <c r="G263" s="247">
        <f t="shared" si="55"/>
        <v>99.470331737514485</v>
      </c>
      <c r="H263" s="248">
        <f t="shared" si="51"/>
        <v>-3.6812458999008868E-2</v>
      </c>
      <c r="I263" s="720" t="s">
        <v>340</v>
      </c>
      <c r="J263" s="1375" t="str">
        <f t="shared" si="62"/>
        <v>---</v>
      </c>
      <c r="K263" s="1373">
        <v>0</v>
      </c>
      <c r="L263" s="227"/>
      <c r="M263" s="197"/>
      <c r="N263" s="1226">
        <v>42186</v>
      </c>
      <c r="O263" s="254">
        <v>99.58914</v>
      </c>
      <c r="P263" s="255">
        <f t="shared" si="63"/>
        <v>-4.8850000000001614E-2</v>
      </c>
      <c r="Q263" s="237">
        <f t="shared" si="58"/>
        <v>0.14000000000000001</v>
      </c>
      <c r="R263" s="234">
        <f t="shared" si="60"/>
        <v>99.635479999999987</v>
      </c>
      <c r="S263" s="235">
        <f t="shared" si="52"/>
        <v>-3.3360000000016043E-2</v>
      </c>
      <c r="T263" s="218">
        <f t="shared" si="61"/>
        <v>99.539958571428571</v>
      </c>
      <c r="U263" s="230">
        <f t="shared" si="54"/>
        <v>8.597285714286329E-2</v>
      </c>
      <c r="V263" s="226" t="str">
        <f t="shared" si="64"/>
        <v>---</v>
      </c>
      <c r="W263" s="1230">
        <v>0</v>
      </c>
      <c r="X263" s="227"/>
      <c r="Y263" s="228"/>
    </row>
    <row r="264" spans="1:25" ht="14.25" customHeight="1">
      <c r="A264" s="1226">
        <v>42217</v>
      </c>
      <c r="B264" s="1370">
        <v>99.370632452589675</v>
      </c>
      <c r="C264" s="229">
        <f t="shared" si="49"/>
        <v>-3.7225575744400885E-2</v>
      </c>
      <c r="D264" s="231">
        <f t="shared" si="59"/>
        <v>-0.47</v>
      </c>
      <c r="E264" s="247">
        <f t="shared" si="53"/>
        <v>99.40343457179263</v>
      </c>
      <c r="F264" s="248">
        <f t="shared" ref="F264:F327" si="65">E264-E263</f>
        <v>-2.204326511257193E-2</v>
      </c>
      <c r="G264" s="247">
        <f t="shared" si="55"/>
        <v>99.438614581724522</v>
      </c>
      <c r="H264" s="248">
        <f t="shared" ref="H264:H327" si="66">G264-G263</f>
        <v>-3.1717155789962703E-2</v>
      </c>
      <c r="I264" s="720" t="s">
        <v>340</v>
      </c>
      <c r="J264" s="1375" t="str">
        <f t="shared" si="62"/>
        <v>---</v>
      </c>
      <c r="K264" s="1373">
        <v>0</v>
      </c>
      <c r="L264" s="227"/>
      <c r="M264" s="197"/>
      <c r="N264" s="1226">
        <v>42217</v>
      </c>
      <c r="O264" s="232">
        <v>99.590639999999993</v>
      </c>
      <c r="P264" s="233">
        <f t="shared" si="63"/>
        <v>1.4999999999929514E-3</v>
      </c>
      <c r="Q264" s="237">
        <f t="shared" si="58"/>
        <v>0.18</v>
      </c>
      <c r="R264" s="234">
        <f t="shared" si="60"/>
        <v>99.605923333333337</v>
      </c>
      <c r="S264" s="235">
        <f t="shared" ref="S264:S310" si="67">R264-R263</f>
        <v>-2.9556666666650244E-2</v>
      </c>
      <c r="T264" s="218">
        <f t="shared" si="61"/>
        <v>99.601832857142853</v>
      </c>
      <c r="U264" s="230">
        <f t="shared" si="54"/>
        <v>6.1874285714281996E-2</v>
      </c>
      <c r="V264" s="226" t="str">
        <f t="shared" si="64"/>
        <v>---</v>
      </c>
      <c r="W264" s="1230">
        <v>0</v>
      </c>
      <c r="X264" s="227"/>
      <c r="Y264" s="228"/>
    </row>
    <row r="265" spans="1:25" ht="14.25" customHeight="1">
      <c r="A265" s="1226">
        <v>42248</v>
      </c>
      <c r="B265" s="1370">
        <v>99.316469973176595</v>
      </c>
      <c r="C265" s="229">
        <f t="shared" si="49"/>
        <v>-5.4162479413079723E-2</v>
      </c>
      <c r="D265" s="231">
        <f t="shared" si="59"/>
        <v>-0.52</v>
      </c>
      <c r="E265" s="247">
        <f t="shared" si="53"/>
        <v>99.364986818033458</v>
      </c>
      <c r="F265" s="248">
        <f t="shared" si="65"/>
        <v>-3.8447753759172087E-2</v>
      </c>
      <c r="G265" s="247">
        <f t="shared" si="55"/>
        <v>99.40952113186087</v>
      </c>
      <c r="H265" s="248">
        <f t="shared" si="66"/>
        <v>-2.9093449863651699E-2</v>
      </c>
      <c r="I265" s="720" t="s">
        <v>793</v>
      </c>
      <c r="J265" s="1375" t="str">
        <f t="shared" si="62"/>
        <v>---</v>
      </c>
      <c r="K265" s="1373">
        <v>0</v>
      </c>
      <c r="L265" s="227"/>
      <c r="M265" s="197"/>
      <c r="N265" s="1226">
        <v>42248</v>
      </c>
      <c r="O265" s="232">
        <v>99.617649999999998</v>
      </c>
      <c r="P265" s="233">
        <f t="shared" si="63"/>
        <v>2.7010000000004197E-2</v>
      </c>
      <c r="Q265" s="237">
        <f t="shared" si="58"/>
        <v>0.37</v>
      </c>
      <c r="R265" s="234">
        <f t="shared" si="60"/>
        <v>99.599143333333316</v>
      </c>
      <c r="S265" s="235">
        <f t="shared" si="67"/>
        <v>-6.7800000000204363E-3</v>
      </c>
      <c r="T265" s="218">
        <f t="shared" si="61"/>
        <v>99.630409999999998</v>
      </c>
      <c r="U265" s="230">
        <f t="shared" si="54"/>
        <v>2.8577142857145077E-2</v>
      </c>
      <c r="V265" s="226" t="str">
        <f t="shared" si="64"/>
        <v>---</v>
      </c>
      <c r="W265" s="1230">
        <v>0</v>
      </c>
      <c r="X265" s="227"/>
      <c r="Y265" s="228"/>
    </row>
    <row r="266" spans="1:25" ht="14.25" customHeight="1">
      <c r="A266" s="1226">
        <v>42278</v>
      </c>
      <c r="B266" s="1370">
        <v>99.267255280283507</v>
      </c>
      <c r="C266" s="229">
        <f t="shared" ref="C266:C329" si="68">B266-B265</f>
        <v>-4.9214692893087886E-2</v>
      </c>
      <c r="D266" s="231">
        <f t="shared" si="59"/>
        <v>-0.54</v>
      </c>
      <c r="E266" s="247">
        <f t="shared" si="53"/>
        <v>99.318119235349926</v>
      </c>
      <c r="F266" s="248">
        <f t="shared" si="65"/>
        <v>-4.6867582683532305E-2</v>
      </c>
      <c r="G266" s="247">
        <f t="shared" si="55"/>
        <v>99.381179331199135</v>
      </c>
      <c r="H266" s="248">
        <f t="shared" si="66"/>
        <v>-2.8341800661735306E-2</v>
      </c>
      <c r="I266" s="720" t="s">
        <v>793</v>
      </c>
      <c r="J266" s="1375" t="str">
        <f t="shared" si="62"/>
        <v>---</v>
      </c>
      <c r="K266" s="1373">
        <v>0</v>
      </c>
      <c r="L266" s="227"/>
      <c r="M266" s="197"/>
      <c r="N266" s="1226">
        <v>42278</v>
      </c>
      <c r="O266" s="232">
        <v>99.726740000000007</v>
      </c>
      <c r="P266" s="233">
        <f t="shared" si="63"/>
        <v>0.10909000000000901</v>
      </c>
      <c r="Q266" s="237">
        <f t="shared" si="58"/>
        <v>0.67</v>
      </c>
      <c r="R266" s="234">
        <f t="shared" si="60"/>
        <v>99.645009999999999</v>
      </c>
      <c r="S266" s="235">
        <f t="shared" si="67"/>
        <v>4.5866666666682931E-2</v>
      </c>
      <c r="T266" s="218">
        <f t="shared" si="61"/>
        <v>99.647241428571434</v>
      </c>
      <c r="U266" s="230">
        <f t="shared" si="54"/>
        <v>1.6831428571435936E-2</v>
      </c>
      <c r="V266" s="226" t="str">
        <f t="shared" si="64"/>
        <v>---</v>
      </c>
      <c r="W266" s="1230">
        <v>0</v>
      </c>
      <c r="X266" s="227"/>
      <c r="Y266" s="228"/>
    </row>
    <row r="267" spans="1:25" ht="14.25" customHeight="1">
      <c r="A267" s="1226">
        <v>42309</v>
      </c>
      <c r="B267" s="1370">
        <v>99.232692514233193</v>
      </c>
      <c r="C267" s="229">
        <f t="shared" si="68"/>
        <v>-3.4562766050314053E-2</v>
      </c>
      <c r="D267" s="231">
        <f t="shared" si="59"/>
        <v>-0.51</v>
      </c>
      <c r="E267" s="247">
        <f t="shared" si="53"/>
        <v>99.272139255897756</v>
      </c>
      <c r="F267" s="248">
        <f t="shared" si="65"/>
        <v>-4.5979979452170028E-2</v>
      </c>
      <c r="G267" s="247">
        <f t="shared" si="55"/>
        <v>99.351926247285519</v>
      </c>
      <c r="H267" s="248">
        <f t="shared" si="66"/>
        <v>-2.9253083913616251E-2</v>
      </c>
      <c r="I267" s="720" t="s">
        <v>341</v>
      </c>
      <c r="J267" s="1375" t="str">
        <f t="shared" si="62"/>
        <v>---</v>
      </c>
      <c r="K267" s="1373">
        <v>0</v>
      </c>
      <c r="L267" s="227"/>
      <c r="M267" s="197"/>
      <c r="N267" s="1226">
        <v>42309</v>
      </c>
      <c r="O267" s="232">
        <v>99.835620000000006</v>
      </c>
      <c r="P267" s="233">
        <f t="shared" si="63"/>
        <v>0.1088799999999992</v>
      </c>
      <c r="Q267" s="237">
        <f t="shared" si="58"/>
        <v>0.9</v>
      </c>
      <c r="R267" s="234">
        <f t="shared" si="60"/>
        <v>99.726670000000013</v>
      </c>
      <c r="S267" s="235">
        <f t="shared" si="67"/>
        <v>8.1660000000013611E-2</v>
      </c>
      <c r="T267" s="218">
        <f t="shared" si="61"/>
        <v>99.668155714285732</v>
      </c>
      <c r="U267" s="230">
        <f t="shared" si="54"/>
        <v>2.0914285714297876E-2</v>
      </c>
      <c r="V267" s="226" t="str">
        <f t="shared" si="64"/>
        <v>---</v>
      </c>
      <c r="W267" s="1230">
        <v>0</v>
      </c>
      <c r="X267" s="227"/>
      <c r="Y267" s="228"/>
    </row>
    <row r="268" spans="1:25" ht="14.25" customHeight="1">
      <c r="A268" s="1236">
        <v>42339</v>
      </c>
      <c r="B268" s="1376">
        <v>99.229746499482232</v>
      </c>
      <c r="C268" s="256">
        <f t="shared" si="68"/>
        <v>-2.9460147509610124E-3</v>
      </c>
      <c r="D268" s="257">
        <f t="shared" si="59"/>
        <v>-0.44</v>
      </c>
      <c r="E268" s="736">
        <f t="shared" ref="E268:E283" si="69">SUM(B266:B268)/3</f>
        <v>99.243231431332973</v>
      </c>
      <c r="F268" s="260">
        <f t="shared" si="65"/>
        <v>-2.8907824564782914E-2</v>
      </c>
      <c r="G268" s="259">
        <f t="shared" si="55"/>
        <v>99.322352568936211</v>
      </c>
      <c r="H268" s="260">
        <f t="shared" si="66"/>
        <v>-2.9573678349308352E-2</v>
      </c>
      <c r="I268" s="721" t="s">
        <v>341</v>
      </c>
      <c r="J268" s="1378" t="str">
        <f t="shared" si="62"/>
        <v>---</v>
      </c>
      <c r="K268" s="1373">
        <v>0</v>
      </c>
      <c r="L268" s="227"/>
      <c r="M268" s="197"/>
      <c r="N268" s="1236">
        <v>42339</v>
      </c>
      <c r="O268" s="266">
        <v>99.834909999999994</v>
      </c>
      <c r="P268" s="267">
        <f t="shared" si="63"/>
        <v>-7.1000000001220087E-4</v>
      </c>
      <c r="Q268" s="261">
        <f t="shared" si="58"/>
        <v>0.86</v>
      </c>
      <c r="R268" s="268">
        <f t="shared" si="60"/>
        <v>99.799089999999993</v>
      </c>
      <c r="S268" s="269">
        <f t="shared" si="67"/>
        <v>7.2419999999979723E-2</v>
      </c>
      <c r="T268" s="262">
        <f t="shared" si="61"/>
        <v>99.690384285714302</v>
      </c>
      <c r="U268" s="258">
        <f t="shared" ref="U268:U310" si="70">T268-T267</f>
        <v>2.2228571428570376E-2</v>
      </c>
      <c r="V268" s="226" t="str">
        <f t="shared" si="64"/>
        <v>---</v>
      </c>
      <c r="W268" s="1230">
        <v>0</v>
      </c>
      <c r="X268" s="227"/>
      <c r="Y268" s="228"/>
    </row>
    <row r="269" spans="1:25" ht="14.25" customHeight="1">
      <c r="A269" s="1226">
        <v>42370</v>
      </c>
      <c r="B269" s="1370">
        <v>99.241656768307706</v>
      </c>
      <c r="C269" s="229">
        <f t="shared" si="68"/>
        <v>1.1910268825474191E-2</v>
      </c>
      <c r="D269" s="231">
        <f t="shared" si="59"/>
        <v>-0.35</v>
      </c>
      <c r="E269" s="247">
        <f t="shared" si="69"/>
        <v>99.234698594007725</v>
      </c>
      <c r="F269" s="248">
        <f t="shared" si="65"/>
        <v>-8.5328373252480105E-3</v>
      </c>
      <c r="G269" s="220">
        <f t="shared" si="55"/>
        <v>99.295187359486718</v>
      </c>
      <c r="H269" s="231">
        <f t="shared" si="66"/>
        <v>-2.7165209449492522E-2</v>
      </c>
      <c r="I269" s="720" t="s">
        <v>341</v>
      </c>
      <c r="J269" s="1395" t="str">
        <f t="shared" si="62"/>
        <v>---</v>
      </c>
      <c r="K269" s="1373">
        <v>0</v>
      </c>
      <c r="L269" s="227"/>
      <c r="M269" s="197"/>
      <c r="N269" s="1270">
        <v>42370</v>
      </c>
      <c r="O269" s="270">
        <v>99.727450000000005</v>
      </c>
      <c r="P269" s="271">
        <f t="shared" si="63"/>
        <v>-0.10745999999998901</v>
      </c>
      <c r="Q269" s="237">
        <f t="shared" si="58"/>
        <v>0.56999999999999995</v>
      </c>
      <c r="R269" s="223">
        <f t="shared" si="60"/>
        <v>99.799326666666659</v>
      </c>
      <c r="S269" s="265">
        <f t="shared" si="67"/>
        <v>2.3666666666599667E-4</v>
      </c>
      <c r="T269" s="218">
        <f t="shared" si="61"/>
        <v>99.70316428571428</v>
      </c>
      <c r="U269" s="230">
        <f t="shared" si="70"/>
        <v>1.2779999999978031E-2</v>
      </c>
      <c r="V269" s="226" t="str">
        <f t="shared" si="64"/>
        <v>---</v>
      </c>
      <c r="W269" s="1230">
        <v>0</v>
      </c>
      <c r="X269" s="227"/>
      <c r="Y269" s="228"/>
    </row>
    <row r="270" spans="1:25" ht="14.25" customHeight="1">
      <c r="A270" s="1226">
        <v>42401</v>
      </c>
      <c r="B270" s="1370">
        <v>99.231047041512369</v>
      </c>
      <c r="C270" s="233">
        <f t="shared" si="68"/>
        <v>-1.0609726795337338E-2</v>
      </c>
      <c r="D270" s="272">
        <f t="shared" si="59"/>
        <v>-0.28999999999999998</v>
      </c>
      <c r="E270" s="234">
        <f t="shared" si="69"/>
        <v>99.234150103100774</v>
      </c>
      <c r="F270" s="235">
        <f t="shared" si="65"/>
        <v>-5.4849090695086034E-4</v>
      </c>
      <c r="G270" s="273">
        <f t="shared" si="55"/>
        <v>99.269928647083617</v>
      </c>
      <c r="H270" s="272">
        <f t="shared" si="66"/>
        <v>-2.5258712403100958E-2</v>
      </c>
      <c r="I270" s="735" t="s">
        <v>341</v>
      </c>
      <c r="J270" s="1255" t="str">
        <f t="shared" si="62"/>
        <v>---</v>
      </c>
      <c r="K270" s="1373">
        <v>0</v>
      </c>
      <c r="L270" s="227"/>
      <c r="M270" s="197"/>
      <c r="N270" s="1226">
        <v>42401</v>
      </c>
      <c r="O270" s="232">
        <v>99.573909999999998</v>
      </c>
      <c r="P270" s="233">
        <f t="shared" si="63"/>
        <v>-0.15354000000000667</v>
      </c>
      <c r="Q270" s="237">
        <f t="shared" si="58"/>
        <v>0.16</v>
      </c>
      <c r="R270" s="234">
        <f t="shared" si="60"/>
        <v>99.712090000000003</v>
      </c>
      <c r="S270" s="235">
        <f t="shared" si="67"/>
        <v>-8.7236666666655083E-2</v>
      </c>
      <c r="T270" s="218">
        <f t="shared" si="61"/>
        <v>99.700988571428553</v>
      </c>
      <c r="U270" s="230">
        <f t="shared" si="70"/>
        <v>-2.1757142857268263E-3</v>
      </c>
      <c r="V270" s="226" t="str">
        <f t="shared" si="64"/>
        <v>---</v>
      </c>
      <c r="W270" s="1239">
        <v>0</v>
      </c>
      <c r="X270" s="227"/>
      <c r="Y270" s="228"/>
    </row>
    <row r="271" spans="1:25" ht="14.25" customHeight="1">
      <c r="A271" s="1226">
        <v>42430</v>
      </c>
      <c r="B271" s="1370">
        <v>99.244821469530422</v>
      </c>
      <c r="C271" s="229">
        <f t="shared" si="68"/>
        <v>1.3774428018052731E-2</v>
      </c>
      <c r="D271" s="231">
        <f t="shared" si="59"/>
        <v>-0.22</v>
      </c>
      <c r="E271" s="247">
        <f t="shared" si="69"/>
        <v>99.239175093116842</v>
      </c>
      <c r="F271" s="248">
        <f t="shared" si="65"/>
        <v>5.0249900160679317E-3</v>
      </c>
      <c r="G271" s="220">
        <f t="shared" si="55"/>
        <v>99.251955649503728</v>
      </c>
      <c r="H271" s="231">
        <f t="shared" si="66"/>
        <v>-1.7972997579889238E-2</v>
      </c>
      <c r="I271" s="720" t="s">
        <v>791</v>
      </c>
      <c r="J271" s="1378" t="str">
        <f t="shared" si="62"/>
        <v>---</v>
      </c>
      <c r="K271" s="1373">
        <v>0</v>
      </c>
      <c r="L271" s="227"/>
      <c r="M271" s="197"/>
      <c r="N271" s="1226">
        <v>42430</v>
      </c>
      <c r="O271" s="232">
        <v>99.545079999999999</v>
      </c>
      <c r="P271" s="233">
        <f t="shared" si="63"/>
        <v>-2.8829999999999245E-2</v>
      </c>
      <c r="Q271" s="237">
        <f t="shared" si="58"/>
        <v>-0.06</v>
      </c>
      <c r="R271" s="234">
        <f t="shared" si="60"/>
        <v>99.615479999999991</v>
      </c>
      <c r="S271" s="235">
        <f t="shared" si="67"/>
        <v>-9.6610000000012519E-2</v>
      </c>
      <c r="T271" s="218">
        <f t="shared" si="61"/>
        <v>99.694479999999999</v>
      </c>
      <c r="U271" s="230">
        <f t="shared" si="70"/>
        <v>-6.5085714285544327E-3</v>
      </c>
      <c r="V271" s="226" t="str">
        <f t="shared" si="64"/>
        <v>---</v>
      </c>
      <c r="W271" s="1239">
        <v>0</v>
      </c>
      <c r="X271" s="227"/>
      <c r="Y271" s="228"/>
    </row>
    <row r="272" spans="1:25" ht="14.25" customHeight="1">
      <c r="A272" s="1240">
        <v>42461</v>
      </c>
      <c r="B272" s="274">
        <v>99.285419589916685</v>
      </c>
      <c r="C272" s="275">
        <f t="shared" si="68"/>
        <v>4.0598120386263759E-2</v>
      </c>
      <c r="D272" s="217">
        <f t="shared" si="59"/>
        <v>-0.15</v>
      </c>
      <c r="E272" s="251">
        <f t="shared" si="69"/>
        <v>99.253762700319825</v>
      </c>
      <c r="F272" s="252">
        <f t="shared" si="65"/>
        <v>1.4587607202983577E-2</v>
      </c>
      <c r="G272" s="276">
        <f t="shared" ref="G272" si="71">SUM(B266:B272)/7</f>
        <v>99.247519880466598</v>
      </c>
      <c r="H272" s="217">
        <f t="shared" si="66"/>
        <v>-4.4357690371299441E-3</v>
      </c>
      <c r="I272" s="729" t="s">
        <v>791</v>
      </c>
      <c r="J272" s="1391" t="str">
        <f t="shared" si="62"/>
        <v>---</v>
      </c>
      <c r="K272" s="1373">
        <v>0</v>
      </c>
      <c r="L272" s="227"/>
      <c r="M272" s="197"/>
      <c r="N272" s="1226">
        <v>42461</v>
      </c>
      <c r="O272" s="232">
        <v>99.551100000000005</v>
      </c>
      <c r="P272" s="233">
        <f t="shared" si="63"/>
        <v>6.0200000000065756E-3</v>
      </c>
      <c r="Q272" s="237">
        <f t="shared" si="58"/>
        <v>-0.14000000000000001</v>
      </c>
      <c r="R272" s="234">
        <f t="shared" si="60"/>
        <v>99.556696666666667</v>
      </c>
      <c r="S272" s="235">
        <f t="shared" si="67"/>
        <v>-5.878333333332364E-2</v>
      </c>
      <c r="T272" s="218">
        <f t="shared" si="61"/>
        <v>99.684972857142867</v>
      </c>
      <c r="U272" s="230">
        <f t="shared" si="70"/>
        <v>-9.5071428571316119E-3</v>
      </c>
      <c r="V272" s="226" t="str">
        <f t="shared" si="64"/>
        <v>---</v>
      </c>
      <c r="W272" s="1239">
        <v>0</v>
      </c>
      <c r="X272" s="227"/>
      <c r="Y272" s="228"/>
    </row>
    <row r="273" spans="1:25" ht="14.25" customHeight="1">
      <c r="A273" s="1226">
        <v>42491</v>
      </c>
      <c r="B273" s="1370">
        <v>99.363154051304619</v>
      </c>
      <c r="C273" s="229">
        <f t="shared" si="68"/>
        <v>7.7734461387933607E-2</v>
      </c>
      <c r="D273" s="231">
        <f t="shared" si="59"/>
        <v>-7.0000000000000007E-2</v>
      </c>
      <c r="E273" s="247">
        <f t="shared" si="69"/>
        <v>99.297798370250575</v>
      </c>
      <c r="F273" s="248">
        <f t="shared" si="65"/>
        <v>4.4035669930750032E-2</v>
      </c>
      <c r="G273" s="220">
        <f t="shared" ref="G273:G275" si="72">SUM(B267:B273)/7</f>
        <v>99.261219704898181</v>
      </c>
      <c r="H273" s="231">
        <f t="shared" si="66"/>
        <v>1.3699824431583352E-2</v>
      </c>
      <c r="I273" s="738" t="s">
        <v>340</v>
      </c>
      <c r="J273" s="1378" t="str">
        <f t="shared" si="62"/>
        <v>---</v>
      </c>
      <c r="K273" s="1373">
        <v>0</v>
      </c>
      <c r="L273" s="227"/>
      <c r="M273" s="197"/>
      <c r="N273" s="1240">
        <v>42491</v>
      </c>
      <c r="O273" s="277">
        <v>99.601439999999997</v>
      </c>
      <c r="P273" s="275">
        <f t="shared" si="63"/>
        <v>5.0339999999991392E-2</v>
      </c>
      <c r="Q273" s="219">
        <f t="shared" si="58"/>
        <v>-0.08</v>
      </c>
      <c r="R273" s="251">
        <f t="shared" si="60"/>
        <v>99.565873333333343</v>
      </c>
      <c r="S273" s="252">
        <f t="shared" si="67"/>
        <v>9.1766666666757146E-3</v>
      </c>
      <c r="T273" s="253">
        <f t="shared" si="61"/>
        <v>99.667072857142855</v>
      </c>
      <c r="U273" s="219">
        <f t="shared" si="70"/>
        <v>-1.7900000000011573E-2</v>
      </c>
      <c r="V273" s="245" t="str">
        <f t="shared" si="64"/>
        <v>谷</v>
      </c>
      <c r="W273" s="1242">
        <v>-1</v>
      </c>
      <c r="X273" s="227"/>
      <c r="Y273" s="228"/>
    </row>
    <row r="274" spans="1:25" ht="14.25" customHeight="1">
      <c r="A274" s="1226">
        <v>42522</v>
      </c>
      <c r="B274" s="1370">
        <v>99.47717148635121</v>
      </c>
      <c r="C274" s="229">
        <f t="shared" si="68"/>
        <v>0.11401743504659123</v>
      </c>
      <c r="D274" s="231">
        <f t="shared" si="59"/>
        <v>0.05</v>
      </c>
      <c r="E274" s="247">
        <f t="shared" si="69"/>
        <v>99.375248375857495</v>
      </c>
      <c r="F274" s="248">
        <f t="shared" si="65"/>
        <v>7.7450005606920058E-2</v>
      </c>
      <c r="G274" s="220">
        <f t="shared" si="72"/>
        <v>99.296145272343594</v>
      </c>
      <c r="H274" s="231">
        <f t="shared" si="66"/>
        <v>3.4925567445412753E-2</v>
      </c>
      <c r="I274" s="738" t="s">
        <v>792</v>
      </c>
      <c r="J274" s="1378" t="str">
        <f t="shared" si="62"/>
        <v>---</v>
      </c>
      <c r="K274" s="1373">
        <v>0</v>
      </c>
      <c r="L274" s="227"/>
      <c r="M274" s="197"/>
      <c r="N274" s="1226">
        <v>42522</v>
      </c>
      <c r="O274" s="232">
        <v>99.688519999999997</v>
      </c>
      <c r="P274" s="233">
        <f t="shared" si="63"/>
        <v>8.7080000000000268E-2</v>
      </c>
      <c r="Q274" s="237">
        <f t="shared" ref="Q274:Q310" si="73">ROUND((O274-O262)/O262*100,2)</f>
        <v>0.05</v>
      </c>
      <c r="R274" s="234">
        <f t="shared" si="60"/>
        <v>99.613686666666652</v>
      </c>
      <c r="S274" s="235">
        <f t="shared" si="67"/>
        <v>4.781333333330906E-2</v>
      </c>
      <c r="T274" s="236">
        <f t="shared" si="61"/>
        <v>99.646058571428583</v>
      </c>
      <c r="U274" s="237">
        <f t="shared" si="70"/>
        <v>-2.1014285714272773E-2</v>
      </c>
      <c r="V274" s="226" t="str">
        <f t="shared" si="64"/>
        <v>---</v>
      </c>
      <c r="W274" s="1239">
        <v>0</v>
      </c>
      <c r="X274" s="227"/>
      <c r="Y274" s="228"/>
    </row>
    <row r="275" spans="1:25" ht="14.25" customHeight="1">
      <c r="A275" s="1226">
        <v>42552</v>
      </c>
      <c r="B275" s="1370">
        <v>99.639075527508993</v>
      </c>
      <c r="C275" s="229">
        <f t="shared" si="68"/>
        <v>0.16190404115778279</v>
      </c>
      <c r="D275" s="231">
        <f t="shared" si="59"/>
        <v>0.23</v>
      </c>
      <c r="E275" s="247">
        <f t="shared" si="69"/>
        <v>99.493133688388255</v>
      </c>
      <c r="F275" s="248">
        <f t="shared" si="65"/>
        <v>0.11788531253075973</v>
      </c>
      <c r="G275" s="220">
        <f t="shared" si="72"/>
        <v>99.354620847776005</v>
      </c>
      <c r="H275" s="231">
        <f t="shared" si="66"/>
        <v>5.8475575432410665E-2</v>
      </c>
      <c r="I275" s="738" t="s">
        <v>792</v>
      </c>
      <c r="J275" s="1378" t="str">
        <f t="shared" si="62"/>
        <v>---</v>
      </c>
      <c r="K275" s="1373">
        <v>0</v>
      </c>
      <c r="L275" s="227"/>
      <c r="M275" s="197"/>
      <c r="N275" s="1226">
        <v>42552</v>
      </c>
      <c r="O275" s="232">
        <v>99.764939999999996</v>
      </c>
      <c r="P275" s="233">
        <f t="shared" si="63"/>
        <v>7.6419999999998822E-2</v>
      </c>
      <c r="Q275" s="237">
        <f t="shared" si="73"/>
        <v>0.18</v>
      </c>
      <c r="R275" s="234">
        <f t="shared" si="60"/>
        <v>99.684966666666654</v>
      </c>
      <c r="S275" s="235">
        <f t="shared" si="67"/>
        <v>7.1280000000001564E-2</v>
      </c>
      <c r="T275" s="218">
        <f t="shared" si="61"/>
        <v>99.636062857142861</v>
      </c>
      <c r="U275" s="230">
        <f t="shared" si="70"/>
        <v>-9.9957142857221015E-3</v>
      </c>
      <c r="V275" s="226" t="str">
        <f t="shared" si="64"/>
        <v>---</v>
      </c>
      <c r="W275" s="1239">
        <v>0</v>
      </c>
      <c r="X275" s="227"/>
      <c r="Y275" s="228"/>
    </row>
    <row r="276" spans="1:25" ht="14.25" customHeight="1">
      <c r="A276" s="1226">
        <v>42583</v>
      </c>
      <c r="B276" s="1370">
        <v>99.823162206231402</v>
      </c>
      <c r="C276" s="229">
        <f t="shared" si="68"/>
        <v>0.18408667872240869</v>
      </c>
      <c r="D276" s="231">
        <f t="shared" si="59"/>
        <v>0.46</v>
      </c>
      <c r="E276" s="247">
        <f t="shared" si="69"/>
        <v>99.646469740030525</v>
      </c>
      <c r="F276" s="248">
        <f t="shared" si="65"/>
        <v>0.15333605164227038</v>
      </c>
      <c r="G276" s="220">
        <f t="shared" ref="G276:G283" si="74">SUM(B270:B276)/7</f>
        <v>99.437693053193669</v>
      </c>
      <c r="H276" s="231">
        <f t="shared" si="66"/>
        <v>8.3072205417664691E-2</v>
      </c>
      <c r="I276" s="738" t="s">
        <v>792</v>
      </c>
      <c r="J276" s="1378" t="str">
        <f t="shared" si="62"/>
        <v>---</v>
      </c>
      <c r="K276" s="1373">
        <v>0</v>
      </c>
      <c r="L276" s="227"/>
      <c r="M276" s="197"/>
      <c r="N276" s="1226">
        <v>42583</v>
      </c>
      <c r="O276" s="232">
        <v>99.849540000000005</v>
      </c>
      <c r="P276" s="233">
        <f t="shared" si="63"/>
        <v>8.460000000000889E-2</v>
      </c>
      <c r="Q276" s="237">
        <f t="shared" si="73"/>
        <v>0.26</v>
      </c>
      <c r="R276" s="234">
        <f t="shared" si="60"/>
        <v>99.76766666666667</v>
      </c>
      <c r="S276" s="235">
        <f t="shared" si="67"/>
        <v>8.2700000000016871E-2</v>
      </c>
      <c r="T276" s="218">
        <f t="shared" si="61"/>
        <v>99.653504285714277</v>
      </c>
      <c r="U276" s="230">
        <f t="shared" si="70"/>
        <v>1.7441428571416395E-2</v>
      </c>
      <c r="V276" s="226" t="str">
        <f t="shared" si="64"/>
        <v>---</v>
      </c>
      <c r="W276" s="1239">
        <v>0</v>
      </c>
      <c r="X276" s="227"/>
      <c r="Y276" s="228"/>
    </row>
    <row r="277" spans="1:25" ht="14.25" customHeight="1">
      <c r="A277" s="1226">
        <v>42614</v>
      </c>
      <c r="B277" s="1370">
        <v>100.02599937558315</v>
      </c>
      <c r="C277" s="229">
        <f t="shared" si="68"/>
        <v>0.20283716935175278</v>
      </c>
      <c r="D277" s="231">
        <f t="shared" si="59"/>
        <v>0.71</v>
      </c>
      <c r="E277" s="247">
        <f t="shared" si="69"/>
        <v>99.829412369774516</v>
      </c>
      <c r="F277" s="248">
        <f t="shared" si="65"/>
        <v>0.18294262974399089</v>
      </c>
      <c r="G277" s="220">
        <f t="shared" si="74"/>
        <v>99.551257672346637</v>
      </c>
      <c r="H277" s="231">
        <f t="shared" si="66"/>
        <v>0.11356461915296734</v>
      </c>
      <c r="I277" s="738" t="s">
        <v>792</v>
      </c>
      <c r="J277" s="1378" t="str">
        <f t="shared" si="62"/>
        <v>---</v>
      </c>
      <c r="K277" s="1373">
        <v>0</v>
      </c>
      <c r="L277" s="227"/>
      <c r="M277" s="197"/>
      <c r="N277" s="1226">
        <v>42614</v>
      </c>
      <c r="O277" s="232">
        <v>99.895790000000005</v>
      </c>
      <c r="P277" s="233">
        <f t="shared" si="63"/>
        <v>4.6250000000000568E-2</v>
      </c>
      <c r="Q277" s="237">
        <f t="shared" si="73"/>
        <v>0.28000000000000003</v>
      </c>
      <c r="R277" s="234">
        <f t="shared" si="60"/>
        <v>99.836756666666659</v>
      </c>
      <c r="S277" s="235">
        <f t="shared" si="67"/>
        <v>6.9089999999988549E-2</v>
      </c>
      <c r="T277" s="218">
        <f t="shared" si="61"/>
        <v>99.699487142857151</v>
      </c>
      <c r="U277" s="230">
        <f t="shared" si="70"/>
        <v>4.5982857142874423E-2</v>
      </c>
      <c r="V277" s="226" t="str">
        <f t="shared" si="64"/>
        <v>---</v>
      </c>
      <c r="W277" s="1239">
        <v>0</v>
      </c>
      <c r="X277" s="227"/>
      <c r="Y277" s="228"/>
    </row>
    <row r="278" spans="1:25" ht="14.25" customHeight="1">
      <c r="A278" s="1226">
        <v>42644</v>
      </c>
      <c r="B278" s="1370">
        <v>100.23499413898607</v>
      </c>
      <c r="C278" s="229">
        <f t="shared" si="68"/>
        <v>0.20899476340291301</v>
      </c>
      <c r="D278" s="231">
        <f t="shared" si="59"/>
        <v>0.97</v>
      </c>
      <c r="E278" s="247">
        <f t="shared" si="69"/>
        <v>100.02805190693353</v>
      </c>
      <c r="F278" s="248">
        <f t="shared" si="65"/>
        <v>0.19863953715901062</v>
      </c>
      <c r="G278" s="220">
        <f t="shared" si="74"/>
        <v>99.692710910840304</v>
      </c>
      <c r="H278" s="231">
        <f t="shared" si="66"/>
        <v>0.14145323849366775</v>
      </c>
      <c r="I278" s="738" t="s">
        <v>792</v>
      </c>
      <c r="J278" s="1378" t="str">
        <f t="shared" si="62"/>
        <v>---</v>
      </c>
      <c r="K278" s="1373">
        <v>0</v>
      </c>
      <c r="L278" s="278" t="s">
        <v>794</v>
      </c>
      <c r="M278" s="207"/>
      <c r="N278" s="1226">
        <v>42644</v>
      </c>
      <c r="O278" s="232">
        <v>99.845179999999999</v>
      </c>
      <c r="P278" s="233">
        <f t="shared" si="63"/>
        <v>-5.0610000000006039E-2</v>
      </c>
      <c r="Q278" s="237">
        <f t="shared" si="73"/>
        <v>0.12</v>
      </c>
      <c r="R278" s="234">
        <f t="shared" ref="R278:R281" si="75">SUM(O276:O278)/3</f>
        <v>99.863503333333327</v>
      </c>
      <c r="S278" s="235">
        <f t="shared" si="67"/>
        <v>2.6746666666667807E-2</v>
      </c>
      <c r="T278" s="218">
        <f t="shared" si="61"/>
        <v>99.742358571428568</v>
      </c>
      <c r="U278" s="230">
        <f t="shared" si="70"/>
        <v>4.2871428571416459E-2</v>
      </c>
      <c r="V278" s="226" t="str">
        <f t="shared" si="64"/>
        <v>---</v>
      </c>
      <c r="W278" s="1239">
        <v>0</v>
      </c>
      <c r="X278" s="278" t="s">
        <v>794</v>
      </c>
      <c r="Y278" s="228"/>
    </row>
    <row r="279" spans="1:25" ht="14.25" customHeight="1">
      <c r="A279" s="1226">
        <v>42675</v>
      </c>
      <c r="B279" s="1370">
        <v>100.46347335795697</v>
      </c>
      <c r="C279" s="229">
        <f t="shared" si="68"/>
        <v>0.22847921897090373</v>
      </c>
      <c r="D279" s="231">
        <f t="shared" si="59"/>
        <v>1.24</v>
      </c>
      <c r="E279" s="247">
        <f t="shared" si="69"/>
        <v>100.24148895750874</v>
      </c>
      <c r="F279" s="248">
        <f t="shared" si="65"/>
        <v>0.21343705057520879</v>
      </c>
      <c r="G279" s="220">
        <f t="shared" si="74"/>
        <v>99.861004306274623</v>
      </c>
      <c r="H279" s="231">
        <f t="shared" si="66"/>
        <v>0.16829339543431843</v>
      </c>
      <c r="I279" s="738" t="s">
        <v>792</v>
      </c>
      <c r="J279" s="1378" t="str">
        <f t="shared" si="62"/>
        <v>---</v>
      </c>
      <c r="K279" s="1373">
        <v>0</v>
      </c>
      <c r="L279" s="278" t="s">
        <v>795</v>
      </c>
      <c r="M279" s="207"/>
      <c r="N279" s="1226">
        <v>42675</v>
      </c>
      <c r="O279" s="232">
        <v>99.801670000000001</v>
      </c>
      <c r="P279" s="233">
        <f t="shared" si="63"/>
        <v>-4.3509999999997717E-2</v>
      </c>
      <c r="Q279" s="237">
        <f t="shared" si="73"/>
        <v>-0.03</v>
      </c>
      <c r="R279" s="234">
        <f t="shared" si="75"/>
        <v>99.847546666666673</v>
      </c>
      <c r="S279" s="235">
        <f t="shared" si="67"/>
        <v>-1.5956666666653518E-2</v>
      </c>
      <c r="T279" s="218">
        <f t="shared" si="61"/>
        <v>99.77815428571428</v>
      </c>
      <c r="U279" s="230">
        <f t="shared" si="70"/>
        <v>3.5795714285711711E-2</v>
      </c>
      <c r="V279" s="226" t="str">
        <f t="shared" si="64"/>
        <v>---</v>
      </c>
      <c r="W279" s="1239">
        <v>0</v>
      </c>
      <c r="X279" s="278" t="s">
        <v>795</v>
      </c>
      <c r="Y279" s="228"/>
    </row>
    <row r="280" spans="1:25" ht="14.25" customHeight="1">
      <c r="A280" s="1226">
        <v>42705</v>
      </c>
      <c r="B280" s="1370">
        <v>100.68018561615104</v>
      </c>
      <c r="C280" s="229">
        <f t="shared" si="68"/>
        <v>0.21671225819406459</v>
      </c>
      <c r="D280" s="231">
        <f t="shared" si="59"/>
        <v>1.46</v>
      </c>
      <c r="E280" s="247">
        <f t="shared" si="69"/>
        <v>100.45955103769802</v>
      </c>
      <c r="F280" s="248">
        <f t="shared" si="65"/>
        <v>0.2180620801892843</v>
      </c>
      <c r="G280" s="220">
        <f t="shared" si="74"/>
        <v>100.04915167268125</v>
      </c>
      <c r="H280" s="231">
        <f t="shared" si="66"/>
        <v>0.18814736640662488</v>
      </c>
      <c r="I280" s="738" t="s">
        <v>792</v>
      </c>
      <c r="J280" s="1375" t="str">
        <f t="shared" si="62"/>
        <v>---</v>
      </c>
      <c r="K280" s="1373">
        <v>0</v>
      </c>
      <c r="L280" s="278" t="s">
        <v>796</v>
      </c>
      <c r="M280" s="207"/>
      <c r="N280" s="1236">
        <v>42705</v>
      </c>
      <c r="O280" s="266">
        <v>99.916780000000003</v>
      </c>
      <c r="P280" s="233">
        <f t="shared" si="63"/>
        <v>0.11511000000000138</v>
      </c>
      <c r="Q280" s="261">
        <f t="shared" si="73"/>
        <v>0.08</v>
      </c>
      <c r="R280" s="234">
        <f t="shared" si="75"/>
        <v>99.854543333333325</v>
      </c>
      <c r="S280" s="235">
        <f t="shared" si="67"/>
        <v>6.996666666651663E-3</v>
      </c>
      <c r="T280" s="218">
        <f t="shared" si="61"/>
        <v>99.82320285714286</v>
      </c>
      <c r="U280" s="230">
        <f t="shared" si="70"/>
        <v>4.5048571428580431E-2</v>
      </c>
      <c r="V280" s="279" t="s">
        <v>342</v>
      </c>
      <c r="W280" s="739">
        <v>0</v>
      </c>
      <c r="X280" s="278" t="s">
        <v>796</v>
      </c>
      <c r="Y280" s="228"/>
    </row>
    <row r="281" spans="1:25" ht="14.25" customHeight="1">
      <c r="A281" s="1243">
        <v>42736</v>
      </c>
      <c r="B281" s="1396">
        <v>100.85423902842983</v>
      </c>
      <c r="C281" s="280">
        <f t="shared" si="68"/>
        <v>0.17405341227879489</v>
      </c>
      <c r="D281" s="281">
        <f t="shared" si="59"/>
        <v>1.62</v>
      </c>
      <c r="E281" s="284">
        <f t="shared" si="69"/>
        <v>100.66596600084596</v>
      </c>
      <c r="F281" s="281">
        <f t="shared" si="65"/>
        <v>0.20641496314793528</v>
      </c>
      <c r="G281" s="284">
        <f t="shared" si="74"/>
        <v>100.24587560726391</v>
      </c>
      <c r="H281" s="281">
        <f t="shared" si="66"/>
        <v>0.19672393458266413</v>
      </c>
      <c r="I281" s="741" t="s">
        <v>792</v>
      </c>
      <c r="J281" s="245" t="str">
        <f t="shared" si="62"/>
        <v>---</v>
      </c>
      <c r="K281" s="1373">
        <v>0</v>
      </c>
      <c r="L281" s="289" t="s">
        <v>797</v>
      </c>
      <c r="M281" s="207"/>
      <c r="N281" s="1270">
        <v>42736</v>
      </c>
      <c r="O281" s="263">
        <v>100.0468</v>
      </c>
      <c r="P281" s="285">
        <f t="shared" si="63"/>
        <v>0.1300200000000018</v>
      </c>
      <c r="Q281" s="237">
        <f t="shared" si="73"/>
        <v>0.32</v>
      </c>
      <c r="R281" s="223">
        <f t="shared" si="75"/>
        <v>99.921750000000017</v>
      </c>
      <c r="S281" s="265">
        <f t="shared" si="67"/>
        <v>6.7206666666692172E-2</v>
      </c>
      <c r="T281" s="225">
        <f t="shared" si="61"/>
        <v>99.874385714285708</v>
      </c>
      <c r="U281" s="286">
        <f t="shared" si="70"/>
        <v>5.1182857142848093E-2</v>
      </c>
      <c r="V281" s="287" t="s">
        <v>342</v>
      </c>
      <c r="W281" s="742">
        <v>0</v>
      </c>
      <c r="X281" s="289" t="s">
        <v>797</v>
      </c>
      <c r="Y281" s="228"/>
    </row>
    <row r="282" spans="1:25" ht="14.25" customHeight="1">
      <c r="A282" s="1244">
        <v>42767</v>
      </c>
      <c r="B282" s="1370">
        <v>100.94419209528941</v>
      </c>
      <c r="C282" s="229">
        <f t="shared" si="68"/>
        <v>8.9953066859578712E-2</v>
      </c>
      <c r="D282" s="290">
        <f t="shared" si="59"/>
        <v>1.73</v>
      </c>
      <c r="E282" s="293">
        <f t="shared" si="69"/>
        <v>100.82620557995676</v>
      </c>
      <c r="F282" s="290">
        <f t="shared" si="65"/>
        <v>0.16023957911080799</v>
      </c>
      <c r="G282" s="293">
        <f t="shared" si="74"/>
        <v>100.43232083123254</v>
      </c>
      <c r="H282" s="290">
        <f t="shared" si="66"/>
        <v>0.18644522396863294</v>
      </c>
      <c r="I282" s="743" t="s">
        <v>792</v>
      </c>
      <c r="J282" s="226" t="str">
        <f t="shared" si="62"/>
        <v>---</v>
      </c>
      <c r="K282" s="1373">
        <v>0</v>
      </c>
      <c r="L282" s="278" t="s">
        <v>798</v>
      </c>
      <c r="M282" s="207"/>
      <c r="N282" s="1226">
        <v>42767</v>
      </c>
      <c r="O282" s="254">
        <v>100.1618</v>
      </c>
      <c r="P282" s="1245">
        <f t="shared" si="63"/>
        <v>0.11499999999999488</v>
      </c>
      <c r="Q282" s="237">
        <f t="shared" si="73"/>
        <v>0.59</v>
      </c>
      <c r="R282" s="234">
        <f t="shared" ref="R282" si="76">SUM(O280:O282)/3</f>
        <v>100.04179333333333</v>
      </c>
      <c r="S282" s="235">
        <f t="shared" si="67"/>
        <v>0.12004333333331374</v>
      </c>
      <c r="T282" s="218">
        <f t="shared" ref="T282:T294" si="77">SUM(O276:O282)/7</f>
        <v>99.931079999999994</v>
      </c>
      <c r="U282" s="230">
        <f t="shared" si="70"/>
        <v>5.6694285714286252E-2</v>
      </c>
      <c r="V282" s="287" t="s">
        <v>342</v>
      </c>
      <c r="W282" s="742">
        <v>0</v>
      </c>
      <c r="X282" s="278" t="s">
        <v>798</v>
      </c>
      <c r="Y282" s="228"/>
    </row>
    <row r="283" spans="1:25" ht="14.25" customHeight="1">
      <c r="A283" s="1226">
        <v>42795</v>
      </c>
      <c r="B283" s="1370">
        <v>100.95347590708151</v>
      </c>
      <c r="C283" s="294">
        <f t="shared" si="68"/>
        <v>9.2838117921019148E-3</v>
      </c>
      <c r="D283" s="290">
        <f t="shared" si="59"/>
        <v>1.72</v>
      </c>
      <c r="E283" s="293">
        <f t="shared" si="69"/>
        <v>100.91730234360024</v>
      </c>
      <c r="F283" s="290">
        <f t="shared" si="65"/>
        <v>9.109676364347763E-2</v>
      </c>
      <c r="G283" s="293">
        <f t="shared" si="74"/>
        <v>100.59379421706829</v>
      </c>
      <c r="H283" s="290">
        <f t="shared" si="66"/>
        <v>0.16147338583574822</v>
      </c>
      <c r="I283" s="743" t="s">
        <v>793</v>
      </c>
      <c r="J283" s="226" t="str">
        <f t="shared" si="62"/>
        <v>---</v>
      </c>
      <c r="K283" s="1373">
        <v>0</v>
      </c>
      <c r="L283" s="278" t="s">
        <v>799</v>
      </c>
      <c r="M283" s="207"/>
      <c r="N283" s="1226">
        <v>42795</v>
      </c>
      <c r="O283" s="254">
        <v>100.2435</v>
      </c>
      <c r="P283" s="1245">
        <f t="shared" si="63"/>
        <v>8.1699999999997885E-2</v>
      </c>
      <c r="Q283" s="237">
        <f t="shared" si="73"/>
        <v>0.7</v>
      </c>
      <c r="R283" s="234">
        <f t="shared" ref="R283" si="78">SUM(O281:O283)/3</f>
        <v>100.15069999999999</v>
      </c>
      <c r="S283" s="235">
        <f t="shared" si="67"/>
        <v>0.10890666666665538</v>
      </c>
      <c r="T283" s="218">
        <f t="shared" si="77"/>
        <v>99.98736000000001</v>
      </c>
      <c r="U283" s="230">
        <f t="shared" si="70"/>
        <v>5.6280000000015207E-2</v>
      </c>
      <c r="V283" s="287" t="s">
        <v>342</v>
      </c>
      <c r="W283" s="742">
        <v>0</v>
      </c>
      <c r="X283" s="278" t="s">
        <v>799</v>
      </c>
      <c r="Y283" s="228"/>
    </row>
    <row r="284" spans="1:25" ht="14.25" customHeight="1">
      <c r="A284" s="1226">
        <v>42826</v>
      </c>
      <c r="B284" s="1370">
        <v>100.9179726682482</v>
      </c>
      <c r="C284" s="294">
        <f t="shared" si="68"/>
        <v>-3.5503238833314299E-2</v>
      </c>
      <c r="D284" s="290">
        <f t="shared" si="59"/>
        <v>1.64</v>
      </c>
      <c r="E284" s="293">
        <f t="shared" ref="E284:E301" si="79">SUM(B282:B284)/3</f>
        <v>100.93854689020638</v>
      </c>
      <c r="F284" s="290">
        <f t="shared" si="65"/>
        <v>2.1244546606141057E-2</v>
      </c>
      <c r="G284" s="293">
        <f t="shared" ref="G284:G301" si="80">SUM(B278:B284)/7</f>
        <v>100.7212189731633</v>
      </c>
      <c r="H284" s="290">
        <f t="shared" si="66"/>
        <v>0.12742475609501014</v>
      </c>
      <c r="I284" s="743" t="s">
        <v>793</v>
      </c>
      <c r="J284" s="1255" t="str">
        <f t="shared" si="62"/>
        <v>---</v>
      </c>
      <c r="K284" s="1373">
        <v>0</v>
      </c>
      <c r="L284" s="278" t="s">
        <v>800</v>
      </c>
      <c r="M284" s="207"/>
      <c r="N284" s="1226">
        <v>42826</v>
      </c>
      <c r="O284" s="254">
        <v>100.2529</v>
      </c>
      <c r="P284" s="1245">
        <f t="shared" si="63"/>
        <v>9.3999999999994088E-3</v>
      </c>
      <c r="Q284" s="237">
        <f t="shared" si="73"/>
        <v>0.7</v>
      </c>
      <c r="R284" s="234">
        <f t="shared" ref="R284:R294" si="81">SUM(O282:O284)/3</f>
        <v>100.21940000000001</v>
      </c>
      <c r="S284" s="235">
        <f t="shared" si="67"/>
        <v>6.8700000000021078E-2</v>
      </c>
      <c r="T284" s="218">
        <f t="shared" si="77"/>
        <v>100.03837571428572</v>
      </c>
      <c r="U284" s="230">
        <f t="shared" si="70"/>
        <v>5.1015714285711056E-2</v>
      </c>
      <c r="V284" s="287" t="s">
        <v>342</v>
      </c>
      <c r="W284" s="742">
        <v>0</v>
      </c>
      <c r="X284" s="278" t="s">
        <v>800</v>
      </c>
      <c r="Y284" s="228"/>
    </row>
    <row r="285" spans="1:25" ht="14.25" customHeight="1">
      <c r="A285" s="1226">
        <v>42856</v>
      </c>
      <c r="B285" s="1370">
        <v>100.84897758834592</v>
      </c>
      <c r="C285" s="294">
        <f t="shared" si="68"/>
        <v>-6.8995079902279599E-2</v>
      </c>
      <c r="D285" s="290">
        <f t="shared" si="59"/>
        <v>1.5</v>
      </c>
      <c r="E285" s="293">
        <f t="shared" si="79"/>
        <v>100.9068087212252</v>
      </c>
      <c r="F285" s="290">
        <f t="shared" si="65"/>
        <v>-3.1738168981178205E-2</v>
      </c>
      <c r="G285" s="293">
        <f t="shared" si="80"/>
        <v>100.80893089450039</v>
      </c>
      <c r="H285" s="290">
        <f t="shared" si="66"/>
        <v>8.7711921337088938E-2</v>
      </c>
      <c r="I285" s="744" t="s">
        <v>801</v>
      </c>
      <c r="J285" s="1255" t="str">
        <f t="shared" si="62"/>
        <v>---</v>
      </c>
      <c r="K285" s="1373">
        <v>0</v>
      </c>
      <c r="L285" s="278" t="s">
        <v>802</v>
      </c>
      <c r="M285" s="207"/>
      <c r="N285" s="1226">
        <v>42856</v>
      </c>
      <c r="O285" s="254">
        <v>100.24160000000001</v>
      </c>
      <c r="P285" s="1245">
        <f t="shared" si="63"/>
        <v>-1.1299999999991428E-2</v>
      </c>
      <c r="Q285" s="237">
        <f t="shared" si="73"/>
        <v>0.64</v>
      </c>
      <c r="R285" s="234">
        <f t="shared" si="81"/>
        <v>100.246</v>
      </c>
      <c r="S285" s="235">
        <f t="shared" si="67"/>
        <v>2.6599999999987745E-2</v>
      </c>
      <c r="T285" s="218">
        <f t="shared" si="77"/>
        <v>100.09500714285716</v>
      </c>
      <c r="U285" s="230">
        <f t="shared" si="70"/>
        <v>5.6631428571435549E-2</v>
      </c>
      <c r="V285" s="287" t="s">
        <v>342</v>
      </c>
      <c r="W285" s="742">
        <v>0</v>
      </c>
      <c r="X285" s="278" t="s">
        <v>802</v>
      </c>
      <c r="Y285" s="228"/>
    </row>
    <row r="286" spans="1:25" ht="14.25" customHeight="1">
      <c r="A286" s="1226">
        <v>42887</v>
      </c>
      <c r="B286" s="1370">
        <v>100.77129011834373</v>
      </c>
      <c r="C286" s="294">
        <f t="shared" si="68"/>
        <v>-7.7687470002189229E-2</v>
      </c>
      <c r="D286" s="290">
        <f t="shared" ref="D286:D340" si="82">ROUND((B286-B274)/B274*100,2)</f>
        <v>1.3</v>
      </c>
      <c r="E286" s="293">
        <f t="shared" si="79"/>
        <v>100.84608012497927</v>
      </c>
      <c r="F286" s="290">
        <f t="shared" si="65"/>
        <v>-6.0728596245937183E-2</v>
      </c>
      <c r="G286" s="293">
        <f t="shared" si="80"/>
        <v>100.8529047174128</v>
      </c>
      <c r="H286" s="290">
        <f t="shared" si="66"/>
        <v>4.3973822912406035E-2</v>
      </c>
      <c r="I286" s="744" t="s">
        <v>801</v>
      </c>
      <c r="J286" s="1255" t="str">
        <f t="shared" si="62"/>
        <v>---</v>
      </c>
      <c r="K286" s="1373">
        <v>0</v>
      </c>
      <c r="L286" s="278" t="s">
        <v>803</v>
      </c>
      <c r="M286" s="207"/>
      <c r="N286" s="1226">
        <v>42887</v>
      </c>
      <c r="O286" s="254">
        <v>100.2321</v>
      </c>
      <c r="P286" s="1245">
        <f t="shared" si="63"/>
        <v>-9.5000000000027285E-3</v>
      </c>
      <c r="Q286" s="237">
        <f t="shared" si="73"/>
        <v>0.55000000000000004</v>
      </c>
      <c r="R286" s="234">
        <f t="shared" si="81"/>
        <v>100.24220000000001</v>
      </c>
      <c r="S286" s="235">
        <f t="shared" si="67"/>
        <v>-3.7999999999840384E-3</v>
      </c>
      <c r="T286" s="236">
        <f t="shared" si="77"/>
        <v>100.15649714285713</v>
      </c>
      <c r="U286" s="237">
        <f t="shared" si="70"/>
        <v>6.148999999997784E-2</v>
      </c>
      <c r="V286" s="287" t="s">
        <v>342</v>
      </c>
      <c r="W286" s="742">
        <v>0</v>
      </c>
      <c r="X286" s="278" t="s">
        <v>803</v>
      </c>
      <c r="Y286" s="228"/>
    </row>
    <row r="287" spans="1:25" ht="14.25" customHeight="1">
      <c r="A287" s="1226">
        <v>42917</v>
      </c>
      <c r="B287" s="1370">
        <v>100.71520891851178</v>
      </c>
      <c r="C287" s="294">
        <f t="shared" si="68"/>
        <v>-5.6081199831950812E-2</v>
      </c>
      <c r="D287" s="290">
        <f t="shared" si="82"/>
        <v>1.08</v>
      </c>
      <c r="E287" s="293">
        <f t="shared" si="79"/>
        <v>100.77849220840046</v>
      </c>
      <c r="F287" s="290">
        <f t="shared" si="65"/>
        <v>-6.758791657880181E-2</v>
      </c>
      <c r="G287" s="293">
        <f t="shared" si="80"/>
        <v>100.85790804632147</v>
      </c>
      <c r="H287" s="290">
        <f t="shared" si="66"/>
        <v>5.0033289086712784E-3</v>
      </c>
      <c r="I287" s="744" t="s">
        <v>801</v>
      </c>
      <c r="J287" s="1255" t="str">
        <f t="shared" si="62"/>
        <v>---</v>
      </c>
      <c r="K287" s="1373">
        <v>0</v>
      </c>
      <c r="L287" s="295" t="s">
        <v>804</v>
      </c>
      <c r="M287" s="197"/>
      <c r="N287" s="1226">
        <v>42917</v>
      </c>
      <c r="O287" s="254">
        <v>100.2565</v>
      </c>
      <c r="P287" s="1245">
        <f t="shared" si="63"/>
        <v>2.4399999999999977E-2</v>
      </c>
      <c r="Q287" s="237">
        <f t="shared" si="73"/>
        <v>0.49</v>
      </c>
      <c r="R287" s="234">
        <f t="shared" si="81"/>
        <v>100.24340000000001</v>
      </c>
      <c r="S287" s="235">
        <f t="shared" si="67"/>
        <v>1.1999999999972033E-3</v>
      </c>
      <c r="T287" s="236">
        <f t="shared" si="77"/>
        <v>100.20502857142856</v>
      </c>
      <c r="U287" s="237">
        <f t="shared" si="70"/>
        <v>4.8531428571422452E-2</v>
      </c>
      <c r="V287" s="287" t="s">
        <v>342</v>
      </c>
      <c r="W287" s="742">
        <v>0</v>
      </c>
      <c r="X287" s="295" t="s">
        <v>804</v>
      </c>
    </row>
    <row r="288" spans="1:25" ht="14.25" customHeight="1">
      <c r="A288" s="1226">
        <v>42948</v>
      </c>
      <c r="B288" s="1370">
        <v>100.7009072811632</v>
      </c>
      <c r="C288" s="294">
        <f t="shared" si="68"/>
        <v>-1.4301637348580698E-2</v>
      </c>
      <c r="D288" s="290">
        <f t="shared" si="82"/>
        <v>0.88</v>
      </c>
      <c r="E288" s="293">
        <f t="shared" si="79"/>
        <v>100.72913543933957</v>
      </c>
      <c r="F288" s="290">
        <f t="shared" si="65"/>
        <v>-4.9356769060892702E-2</v>
      </c>
      <c r="G288" s="293">
        <f t="shared" si="80"/>
        <v>100.83600351099767</v>
      </c>
      <c r="H288" s="290">
        <f t="shared" si="66"/>
        <v>-2.1904535323798768E-2</v>
      </c>
      <c r="I288" s="744" t="s">
        <v>801</v>
      </c>
      <c r="J288" s="1255" t="str">
        <f t="shared" si="62"/>
        <v>---</v>
      </c>
      <c r="K288" s="1373">
        <v>0</v>
      </c>
      <c r="L288" s="295" t="s">
        <v>805</v>
      </c>
      <c r="M288" s="1246"/>
      <c r="N288" s="1226">
        <v>42948</v>
      </c>
      <c r="O288" s="254">
        <v>100.2837</v>
      </c>
      <c r="P288" s="1245">
        <f t="shared" si="63"/>
        <v>2.7199999999993452E-2</v>
      </c>
      <c r="Q288" s="237">
        <f t="shared" si="73"/>
        <v>0.43</v>
      </c>
      <c r="R288" s="234">
        <f t="shared" si="81"/>
        <v>100.25743333333334</v>
      </c>
      <c r="S288" s="235">
        <f t="shared" si="67"/>
        <v>1.4033333333330233E-2</v>
      </c>
      <c r="T288" s="236">
        <f t="shared" si="77"/>
        <v>100.23887142857143</v>
      </c>
      <c r="U288" s="237">
        <f t="shared" si="70"/>
        <v>3.3842857142872163E-2</v>
      </c>
      <c r="V288" s="287" t="s">
        <v>342</v>
      </c>
      <c r="W288" s="742">
        <v>0</v>
      </c>
      <c r="X288" s="295" t="s">
        <v>805</v>
      </c>
    </row>
    <row r="289" spans="1:24" ht="14.25" customHeight="1">
      <c r="A289" s="1226">
        <v>42979</v>
      </c>
      <c r="B289" s="1370">
        <v>100.7115092902077</v>
      </c>
      <c r="C289" s="294">
        <f t="shared" si="68"/>
        <v>1.0602009044504257E-2</v>
      </c>
      <c r="D289" s="290">
        <f t="shared" si="82"/>
        <v>0.69</v>
      </c>
      <c r="E289" s="293">
        <f t="shared" si="79"/>
        <v>100.70920849662757</v>
      </c>
      <c r="F289" s="290">
        <f t="shared" si="65"/>
        <v>-1.9926942712004347E-2</v>
      </c>
      <c r="G289" s="293">
        <f t="shared" si="80"/>
        <v>100.80276311027171</v>
      </c>
      <c r="H289" s="290">
        <f t="shared" si="66"/>
        <v>-3.3240400725958352E-2</v>
      </c>
      <c r="I289" s="744" t="s">
        <v>791</v>
      </c>
      <c r="J289" s="1255" t="str">
        <f t="shared" si="62"/>
        <v>---</v>
      </c>
      <c r="K289" s="1373">
        <v>0</v>
      </c>
      <c r="L289" s="278" t="s">
        <v>806</v>
      </c>
      <c r="M289" s="197"/>
      <c r="N289" s="1226">
        <v>42979</v>
      </c>
      <c r="O289" s="254">
        <v>100.36020000000001</v>
      </c>
      <c r="P289" s="1245">
        <f t="shared" si="63"/>
        <v>7.6500000000010004E-2</v>
      </c>
      <c r="Q289" s="237">
        <f t="shared" si="73"/>
        <v>0.46</v>
      </c>
      <c r="R289" s="234">
        <f t="shared" si="81"/>
        <v>100.30013333333333</v>
      </c>
      <c r="S289" s="235">
        <f t="shared" si="67"/>
        <v>4.2699999999996407E-2</v>
      </c>
      <c r="T289" s="236">
        <f t="shared" si="77"/>
        <v>100.26721428571429</v>
      </c>
      <c r="U289" s="237">
        <f t="shared" si="70"/>
        <v>2.8342857142860112E-2</v>
      </c>
      <c r="V289" s="226" t="s">
        <v>342</v>
      </c>
      <c r="W289" s="330">
        <v>0</v>
      </c>
      <c r="X289" s="278" t="s">
        <v>806</v>
      </c>
    </row>
    <row r="290" spans="1:24" ht="14.25" customHeight="1">
      <c r="A290" s="1226">
        <v>43009</v>
      </c>
      <c r="B290" s="1370">
        <v>100.73635237375299</v>
      </c>
      <c r="C290" s="294">
        <f t="shared" si="68"/>
        <v>2.4843083545292188E-2</v>
      </c>
      <c r="D290" s="290">
        <f t="shared" si="82"/>
        <v>0.5</v>
      </c>
      <c r="E290" s="293">
        <f t="shared" si="79"/>
        <v>100.71625631504129</v>
      </c>
      <c r="F290" s="290">
        <f t="shared" si="65"/>
        <v>7.0478184137243716E-3</v>
      </c>
      <c r="G290" s="297">
        <f t="shared" si="80"/>
        <v>100.77174546265336</v>
      </c>
      <c r="H290" s="298">
        <f t="shared" si="66"/>
        <v>-3.1017647618355682E-2</v>
      </c>
      <c r="I290" s="744" t="s">
        <v>791</v>
      </c>
      <c r="J290" s="1255" t="str">
        <f t="shared" si="62"/>
        <v>---</v>
      </c>
      <c r="K290" s="1373">
        <v>0</v>
      </c>
      <c r="L290" s="278" t="s">
        <v>794</v>
      </c>
      <c r="M290" s="197"/>
      <c r="N290" s="1226">
        <v>43009</v>
      </c>
      <c r="O290" s="254">
        <v>100.4451</v>
      </c>
      <c r="P290" s="1245">
        <f t="shared" si="63"/>
        <v>8.4899999999990428E-2</v>
      </c>
      <c r="Q290" s="237">
        <f t="shared" si="73"/>
        <v>0.6</v>
      </c>
      <c r="R290" s="234">
        <f t="shared" si="81"/>
        <v>100.363</v>
      </c>
      <c r="S290" s="235">
        <f t="shared" si="67"/>
        <v>6.2866666666664628E-2</v>
      </c>
      <c r="T290" s="236">
        <f t="shared" si="77"/>
        <v>100.29601428571429</v>
      </c>
      <c r="U290" s="237">
        <f t="shared" si="70"/>
        <v>2.8800000000003934E-2</v>
      </c>
      <c r="V290" s="226" t="s">
        <v>342</v>
      </c>
      <c r="W290" s="330">
        <v>0</v>
      </c>
      <c r="X290" s="278" t="s">
        <v>794</v>
      </c>
    </row>
    <row r="291" spans="1:24" ht="14.25" customHeight="1">
      <c r="A291" s="1226">
        <v>43040</v>
      </c>
      <c r="B291" s="1370">
        <v>100.75224088420292</v>
      </c>
      <c r="C291" s="294">
        <f t="shared" si="68"/>
        <v>1.588851044992623E-2</v>
      </c>
      <c r="D291" s="290">
        <f t="shared" si="82"/>
        <v>0.28999999999999998</v>
      </c>
      <c r="E291" s="293">
        <f t="shared" si="79"/>
        <v>100.73336751605454</v>
      </c>
      <c r="F291" s="290">
        <f t="shared" si="65"/>
        <v>1.7111201013250366E-2</v>
      </c>
      <c r="G291" s="297">
        <f t="shared" si="80"/>
        <v>100.74806949350405</v>
      </c>
      <c r="H291" s="298">
        <f t="shared" si="66"/>
        <v>-2.367596914930914E-2</v>
      </c>
      <c r="I291" s="743" t="s">
        <v>792</v>
      </c>
      <c r="J291" s="1255" t="str">
        <f t="shared" si="62"/>
        <v>---</v>
      </c>
      <c r="K291" s="1373">
        <v>0</v>
      </c>
      <c r="L291" s="278" t="s">
        <v>795</v>
      </c>
      <c r="M291" s="197"/>
      <c r="N291" s="1226">
        <v>43040</v>
      </c>
      <c r="O291" s="254">
        <v>100.499</v>
      </c>
      <c r="P291" s="233">
        <f t="shared" si="63"/>
        <v>5.3899999999998727E-2</v>
      </c>
      <c r="Q291" s="236">
        <f t="shared" si="73"/>
        <v>0.7</v>
      </c>
      <c r="R291" s="273">
        <f t="shared" si="81"/>
        <v>100.43476666666668</v>
      </c>
      <c r="S291" s="235">
        <f t="shared" si="67"/>
        <v>7.176666666667586E-2</v>
      </c>
      <c r="T291" s="236">
        <f t="shared" si="77"/>
        <v>100.33117142857144</v>
      </c>
      <c r="U291" s="237">
        <f t="shared" si="70"/>
        <v>3.5157142857144663E-2</v>
      </c>
      <c r="V291" s="226" t="s">
        <v>342</v>
      </c>
      <c r="W291" s="330">
        <v>0</v>
      </c>
      <c r="X291" s="278" t="s">
        <v>795</v>
      </c>
    </row>
    <row r="292" spans="1:24" ht="14.25" customHeight="1">
      <c r="A292" s="1226">
        <v>43070</v>
      </c>
      <c r="B292" s="1376">
        <v>100.74970768353842</v>
      </c>
      <c r="C292" s="299">
        <f t="shared" si="68"/>
        <v>-2.5332006645015781E-3</v>
      </c>
      <c r="D292" s="300">
        <f t="shared" si="82"/>
        <v>7.0000000000000007E-2</v>
      </c>
      <c r="E292" s="303">
        <f t="shared" si="79"/>
        <v>100.74610031383145</v>
      </c>
      <c r="F292" s="300">
        <f t="shared" si="65"/>
        <v>1.2732797776905613E-2</v>
      </c>
      <c r="G292" s="303">
        <f t="shared" si="80"/>
        <v>100.73388807853154</v>
      </c>
      <c r="H292" s="304">
        <f t="shared" si="66"/>
        <v>-1.418141497251213E-2</v>
      </c>
      <c r="I292" s="746" t="s">
        <v>792</v>
      </c>
      <c r="J292" s="1255" t="str">
        <f t="shared" si="62"/>
        <v>---</v>
      </c>
      <c r="K292" s="1373">
        <v>0</v>
      </c>
      <c r="L292" s="308" t="s">
        <v>796</v>
      </c>
      <c r="M292" s="197"/>
      <c r="N292" s="1236">
        <v>43070</v>
      </c>
      <c r="O292" s="305">
        <v>100.5093</v>
      </c>
      <c r="P292" s="267">
        <f t="shared" si="63"/>
        <v>1.0300000000000864E-2</v>
      </c>
      <c r="Q292" s="306">
        <f t="shared" si="73"/>
        <v>0.59</v>
      </c>
      <c r="R292" s="307">
        <f t="shared" si="81"/>
        <v>100.48446666666666</v>
      </c>
      <c r="S292" s="269">
        <f t="shared" si="67"/>
        <v>4.9699999999987199E-2</v>
      </c>
      <c r="T292" s="306">
        <f t="shared" si="77"/>
        <v>100.36941428571429</v>
      </c>
      <c r="U292" s="261">
        <f t="shared" si="70"/>
        <v>3.8242857142847697E-2</v>
      </c>
      <c r="V292" s="279" t="s">
        <v>342</v>
      </c>
      <c r="W292" s="739">
        <v>0</v>
      </c>
      <c r="X292" s="308" t="s">
        <v>796</v>
      </c>
    </row>
    <row r="293" spans="1:24" ht="14.25" customHeight="1">
      <c r="A293" s="1248">
        <v>43101</v>
      </c>
      <c r="B293" s="1397">
        <v>100.72516225450775</v>
      </c>
      <c r="C293" s="309">
        <f t="shared" si="68"/>
        <v>-2.454542903066681E-2</v>
      </c>
      <c r="D293" s="310">
        <f t="shared" si="82"/>
        <v>-0.13</v>
      </c>
      <c r="E293" s="313">
        <f t="shared" si="79"/>
        <v>100.74237027408303</v>
      </c>
      <c r="F293" s="310">
        <f t="shared" si="65"/>
        <v>-3.7300397484187897E-3</v>
      </c>
      <c r="G293" s="313">
        <f t="shared" si="80"/>
        <v>100.72729838369783</v>
      </c>
      <c r="H293" s="310">
        <f t="shared" si="66"/>
        <v>-6.5896948337069716E-3</v>
      </c>
      <c r="I293" s="747" t="s">
        <v>793</v>
      </c>
      <c r="J293" s="1393" t="str">
        <f t="shared" si="62"/>
        <v>---</v>
      </c>
      <c r="K293" s="1373">
        <v>0</v>
      </c>
      <c r="L293" s="289" t="s">
        <v>797</v>
      </c>
      <c r="M293" s="197"/>
      <c r="N293" s="1248">
        <v>43101</v>
      </c>
      <c r="O293" s="263">
        <v>100.4922</v>
      </c>
      <c r="P293" s="285">
        <f t="shared" si="63"/>
        <v>-1.7099999999999227E-2</v>
      </c>
      <c r="Q293" s="314">
        <f t="shared" si="73"/>
        <v>0.45</v>
      </c>
      <c r="R293" s="223">
        <f t="shared" si="81"/>
        <v>100.50016666666666</v>
      </c>
      <c r="S293" s="265">
        <f t="shared" si="67"/>
        <v>1.5699999999995384E-2</v>
      </c>
      <c r="T293" s="315">
        <f t="shared" si="77"/>
        <v>100.40657142857144</v>
      </c>
      <c r="U293" s="314">
        <f t="shared" si="70"/>
        <v>3.7157142857154213E-2</v>
      </c>
      <c r="V293" s="287" t="s">
        <v>342</v>
      </c>
      <c r="W293" s="742">
        <v>0</v>
      </c>
      <c r="X293" s="289" t="s">
        <v>797</v>
      </c>
    </row>
    <row r="294" spans="1:24" ht="14.25" customHeight="1">
      <c r="A294" s="1244">
        <v>43132</v>
      </c>
      <c r="B294" s="1370">
        <v>100.72973601698006</v>
      </c>
      <c r="C294" s="294">
        <f t="shared" si="68"/>
        <v>4.5737624723045656E-3</v>
      </c>
      <c r="D294" s="298">
        <f t="shared" si="82"/>
        <v>-0.21</v>
      </c>
      <c r="E294" s="297">
        <f t="shared" si="79"/>
        <v>100.73486865167541</v>
      </c>
      <c r="F294" s="298">
        <f t="shared" si="65"/>
        <v>-7.5016224076165372E-3</v>
      </c>
      <c r="G294" s="297">
        <f t="shared" si="80"/>
        <v>100.72937368347901</v>
      </c>
      <c r="H294" s="298">
        <f t="shared" si="66"/>
        <v>2.0752997811825935E-3</v>
      </c>
      <c r="I294" s="744" t="s">
        <v>801</v>
      </c>
      <c r="J294" s="1393" t="str">
        <f t="shared" si="62"/>
        <v>---</v>
      </c>
      <c r="K294" s="1373">
        <v>0</v>
      </c>
      <c r="L294" s="278" t="s">
        <v>798</v>
      </c>
      <c r="M294" s="197"/>
      <c r="N294" s="1244">
        <v>43132</v>
      </c>
      <c r="O294" s="254">
        <v>100.4539</v>
      </c>
      <c r="P294" s="1245">
        <f t="shared" si="63"/>
        <v>-3.8299999999992451E-2</v>
      </c>
      <c r="Q294" s="237">
        <f t="shared" si="73"/>
        <v>0.28999999999999998</v>
      </c>
      <c r="R294" s="234">
        <f t="shared" si="81"/>
        <v>100.48513333333334</v>
      </c>
      <c r="S294" s="235">
        <f t="shared" si="67"/>
        <v>-1.5033333333320797E-2</v>
      </c>
      <c r="T294" s="236">
        <f t="shared" si="77"/>
        <v>100.43477142857141</v>
      </c>
      <c r="U294" s="237">
        <f t="shared" si="70"/>
        <v>2.8199999999969805E-2</v>
      </c>
      <c r="V294" s="287" t="s">
        <v>342</v>
      </c>
      <c r="W294" s="742">
        <v>0</v>
      </c>
      <c r="X294" s="278" t="s">
        <v>798</v>
      </c>
    </row>
    <row r="295" spans="1:24" ht="14.25" customHeight="1">
      <c r="A295" s="1226">
        <v>43160</v>
      </c>
      <c r="B295" s="1370">
        <v>100.77774322025071</v>
      </c>
      <c r="C295" s="294">
        <f t="shared" si="68"/>
        <v>4.8007203270657328E-2</v>
      </c>
      <c r="D295" s="298">
        <f t="shared" si="82"/>
        <v>-0.17</v>
      </c>
      <c r="E295" s="297">
        <f t="shared" si="79"/>
        <v>100.74421383057951</v>
      </c>
      <c r="F295" s="298">
        <f t="shared" si="65"/>
        <v>9.3451789040983613E-3</v>
      </c>
      <c r="G295" s="297">
        <f t="shared" si="80"/>
        <v>100.74035024620579</v>
      </c>
      <c r="H295" s="298">
        <f t="shared" si="66"/>
        <v>1.0976562726781935E-2</v>
      </c>
      <c r="I295" s="744" t="s">
        <v>801</v>
      </c>
      <c r="J295" s="1255" t="str">
        <f t="shared" si="62"/>
        <v>---</v>
      </c>
      <c r="K295" s="1373">
        <v>0</v>
      </c>
      <c r="L295" s="278" t="s">
        <v>799</v>
      </c>
      <c r="M295" s="197"/>
      <c r="N295" s="1226">
        <v>43160</v>
      </c>
      <c r="O295" s="254">
        <v>100.4083</v>
      </c>
      <c r="P295" s="1245">
        <f t="shared" si="63"/>
        <v>-4.5600000000007412E-2</v>
      </c>
      <c r="Q295" s="237">
        <f t="shared" si="73"/>
        <v>0.16</v>
      </c>
      <c r="R295" s="234">
        <f t="shared" ref="R295:R310" si="83">SUM(O293:O295)/3</f>
        <v>100.45146666666666</v>
      </c>
      <c r="S295" s="235">
        <f t="shared" si="67"/>
        <v>-3.3666666666675837E-2</v>
      </c>
      <c r="T295" s="236">
        <f t="shared" ref="T295:T310" si="84">SUM(O289:O295)/7</f>
        <v>100.45257142857142</v>
      </c>
      <c r="U295" s="237">
        <f t="shared" si="70"/>
        <v>1.7800000000008254E-2</v>
      </c>
      <c r="V295" s="287" t="s">
        <v>342</v>
      </c>
      <c r="W295" s="742">
        <v>0</v>
      </c>
      <c r="X295" s="278" t="s">
        <v>799</v>
      </c>
    </row>
    <row r="296" spans="1:24" ht="14.25" customHeight="1">
      <c r="A296" s="1226">
        <v>43191</v>
      </c>
      <c r="B296" s="1370">
        <v>100.84600833761407</v>
      </c>
      <c r="C296" s="294">
        <f t="shared" si="68"/>
        <v>6.8265117363353056E-2</v>
      </c>
      <c r="D296" s="298">
        <f t="shared" si="82"/>
        <v>-7.0000000000000007E-2</v>
      </c>
      <c r="E296" s="297">
        <f t="shared" si="79"/>
        <v>100.78449585828162</v>
      </c>
      <c r="F296" s="298">
        <f t="shared" si="65"/>
        <v>4.0282027702104983E-2</v>
      </c>
      <c r="G296" s="297">
        <f t="shared" si="80"/>
        <v>100.75956439583527</v>
      </c>
      <c r="H296" s="298">
        <f t="shared" si="66"/>
        <v>1.9214149629476651E-2</v>
      </c>
      <c r="I296" s="744" t="s">
        <v>801</v>
      </c>
      <c r="J296" s="1255" t="str">
        <f t="shared" si="62"/>
        <v>---</v>
      </c>
      <c r="K296" s="1373">
        <v>0</v>
      </c>
      <c r="L296" s="278" t="s">
        <v>800</v>
      </c>
      <c r="M296" s="197"/>
      <c r="N296" s="1226">
        <v>43191</v>
      </c>
      <c r="O296" s="254">
        <v>100.3599</v>
      </c>
      <c r="P296" s="1245">
        <f t="shared" si="63"/>
        <v>-4.8400000000000887E-2</v>
      </c>
      <c r="Q296" s="237">
        <f t="shared" si="73"/>
        <v>0.11</v>
      </c>
      <c r="R296" s="234">
        <f t="shared" si="83"/>
        <v>100.40736666666668</v>
      </c>
      <c r="S296" s="235">
        <f t="shared" si="67"/>
        <v>-4.4099999999986039E-2</v>
      </c>
      <c r="T296" s="236">
        <f t="shared" si="84"/>
        <v>100.45252857142859</v>
      </c>
      <c r="U296" s="237">
        <f t="shared" si="70"/>
        <v>-4.2857142830143857E-5</v>
      </c>
      <c r="V296" s="287" t="s">
        <v>342</v>
      </c>
      <c r="W296" s="742">
        <v>0</v>
      </c>
      <c r="X296" s="278" t="s">
        <v>800</v>
      </c>
    </row>
    <row r="297" spans="1:24" ht="14.25" customHeight="1">
      <c r="A297" s="1226">
        <v>43221</v>
      </c>
      <c r="B297" s="1370">
        <v>100.91316767677036</v>
      </c>
      <c r="C297" s="294">
        <f t="shared" si="68"/>
        <v>6.7159339156290798E-2</v>
      </c>
      <c r="D297" s="298">
        <f t="shared" si="82"/>
        <v>0.06</v>
      </c>
      <c r="E297" s="297">
        <f t="shared" si="79"/>
        <v>100.84563974487838</v>
      </c>
      <c r="F297" s="298">
        <f t="shared" si="65"/>
        <v>6.1143886596767061E-2</v>
      </c>
      <c r="G297" s="297">
        <f t="shared" si="80"/>
        <v>100.78482372483776</v>
      </c>
      <c r="H297" s="298">
        <f t="shared" si="66"/>
        <v>2.5259329002494724E-2</v>
      </c>
      <c r="I297" s="744" t="s">
        <v>801</v>
      </c>
      <c r="J297" s="1255" t="str">
        <f t="shared" si="62"/>
        <v>---</v>
      </c>
      <c r="K297" s="1373">
        <v>0</v>
      </c>
      <c r="L297" s="278" t="s">
        <v>802</v>
      </c>
      <c r="M297" s="197"/>
      <c r="N297" s="1226">
        <v>43221</v>
      </c>
      <c r="O297" s="254">
        <v>100.322</v>
      </c>
      <c r="P297" s="1245">
        <f t="shared" si="63"/>
        <v>-3.7899999999993383E-2</v>
      </c>
      <c r="Q297" s="237">
        <f t="shared" si="73"/>
        <v>0.08</v>
      </c>
      <c r="R297" s="234">
        <f t="shared" si="83"/>
        <v>100.3634</v>
      </c>
      <c r="S297" s="235">
        <f t="shared" si="67"/>
        <v>-4.3966666666676701E-2</v>
      </c>
      <c r="T297" s="236">
        <f t="shared" si="84"/>
        <v>100.43494285714284</v>
      </c>
      <c r="U297" s="237">
        <f t="shared" si="70"/>
        <v>-1.7585714285743848E-2</v>
      </c>
      <c r="V297" s="287" t="s">
        <v>342</v>
      </c>
      <c r="W297" s="742">
        <v>0</v>
      </c>
      <c r="X297" s="278" t="s">
        <v>802</v>
      </c>
    </row>
    <row r="298" spans="1:24" ht="14.25" customHeight="1">
      <c r="A298" s="1226">
        <v>43252</v>
      </c>
      <c r="B298" s="1370">
        <v>100.96554976276124</v>
      </c>
      <c r="C298" s="294">
        <f t="shared" si="68"/>
        <v>5.238208599088523E-2</v>
      </c>
      <c r="D298" s="298">
        <f t="shared" si="82"/>
        <v>0.19</v>
      </c>
      <c r="E298" s="297">
        <f t="shared" si="79"/>
        <v>100.90824192571522</v>
      </c>
      <c r="F298" s="298">
        <f t="shared" si="65"/>
        <v>6.2602180836833554E-2</v>
      </c>
      <c r="G298" s="297">
        <f t="shared" si="80"/>
        <v>100.81529642177466</v>
      </c>
      <c r="H298" s="298">
        <f t="shared" si="66"/>
        <v>3.0472696936897137E-2</v>
      </c>
      <c r="I298" s="744" t="s">
        <v>801</v>
      </c>
      <c r="J298" s="1255" t="str">
        <f t="shared" si="62"/>
        <v>---</v>
      </c>
      <c r="K298" s="1373">
        <v>0</v>
      </c>
      <c r="L298" s="278" t="s">
        <v>803</v>
      </c>
      <c r="M298" s="197"/>
      <c r="N298" s="1226">
        <v>43252</v>
      </c>
      <c r="O298" s="254">
        <v>100.2821</v>
      </c>
      <c r="P298" s="1245">
        <f t="shared" si="63"/>
        <v>-3.9900000000002933E-2</v>
      </c>
      <c r="Q298" s="237">
        <f t="shared" si="73"/>
        <v>0.05</v>
      </c>
      <c r="R298" s="234">
        <f t="shared" si="83"/>
        <v>100.32133333333333</v>
      </c>
      <c r="S298" s="235">
        <f t="shared" si="67"/>
        <v>-4.2066666666670471E-2</v>
      </c>
      <c r="T298" s="236">
        <f t="shared" si="84"/>
        <v>100.40395714285714</v>
      </c>
      <c r="U298" s="237">
        <f t="shared" si="70"/>
        <v>-3.0985714285705512E-2</v>
      </c>
      <c r="V298" s="287" t="s">
        <v>342</v>
      </c>
      <c r="W298" s="742">
        <v>0</v>
      </c>
      <c r="X298" s="278" t="s">
        <v>803</v>
      </c>
    </row>
    <row r="299" spans="1:24" ht="14.25" customHeight="1">
      <c r="A299" s="1226">
        <v>43282</v>
      </c>
      <c r="B299" s="1370">
        <v>100.97668946807235</v>
      </c>
      <c r="C299" s="294">
        <f t="shared" si="68"/>
        <v>1.1139705311109083E-2</v>
      </c>
      <c r="D299" s="298">
        <f t="shared" si="82"/>
        <v>0.26</v>
      </c>
      <c r="E299" s="297">
        <f t="shared" si="79"/>
        <v>100.95180230253466</v>
      </c>
      <c r="F299" s="298">
        <f t="shared" si="65"/>
        <v>4.3560376819442581E-2</v>
      </c>
      <c r="G299" s="297">
        <f t="shared" si="80"/>
        <v>100.84772239099379</v>
      </c>
      <c r="H299" s="298">
        <f t="shared" si="66"/>
        <v>3.2425969219133322E-2</v>
      </c>
      <c r="I299" s="744" t="s">
        <v>801</v>
      </c>
      <c r="J299" s="1255" t="str">
        <f t="shared" si="62"/>
        <v>山</v>
      </c>
      <c r="K299" s="1373">
        <v>1</v>
      </c>
      <c r="L299" s="278" t="s">
        <v>804</v>
      </c>
      <c r="M299" s="1246"/>
      <c r="N299" s="1226">
        <v>43282</v>
      </c>
      <c r="O299" s="254">
        <v>100.23990000000001</v>
      </c>
      <c r="P299" s="1245">
        <f t="shared" si="63"/>
        <v>-4.219999999999402E-2</v>
      </c>
      <c r="Q299" s="237">
        <f t="shared" si="73"/>
        <v>-0.02</v>
      </c>
      <c r="R299" s="234">
        <f t="shared" si="83"/>
        <v>100.28133333333335</v>
      </c>
      <c r="S299" s="235">
        <f t="shared" si="67"/>
        <v>-3.9999999999977831E-2</v>
      </c>
      <c r="T299" s="236">
        <f t="shared" si="84"/>
        <v>100.36547142857144</v>
      </c>
      <c r="U299" s="237">
        <f t="shared" si="70"/>
        <v>-3.8485714285698691E-2</v>
      </c>
      <c r="V299" s="287" t="s">
        <v>342</v>
      </c>
      <c r="W299" s="742">
        <v>0</v>
      </c>
      <c r="X299" s="278" t="s">
        <v>804</v>
      </c>
    </row>
    <row r="300" spans="1:24" ht="14.25" customHeight="1">
      <c r="A300" s="1226">
        <v>43313</v>
      </c>
      <c r="B300" s="1370">
        <v>100.95199695232886</v>
      </c>
      <c r="C300" s="294">
        <f t="shared" si="68"/>
        <v>-2.4692515743495846E-2</v>
      </c>
      <c r="D300" s="298">
        <f t="shared" si="82"/>
        <v>0.25</v>
      </c>
      <c r="E300" s="297">
        <f t="shared" si="79"/>
        <v>100.96474539438748</v>
      </c>
      <c r="F300" s="298">
        <f t="shared" si="65"/>
        <v>1.2943091852818611E-2</v>
      </c>
      <c r="G300" s="297">
        <f t="shared" si="80"/>
        <v>100.88012734782536</v>
      </c>
      <c r="H300" s="298">
        <f t="shared" si="66"/>
        <v>3.2404956831570075E-2</v>
      </c>
      <c r="I300" s="744" t="s">
        <v>801</v>
      </c>
      <c r="J300" s="1255" t="str">
        <f t="shared" si="62"/>
        <v>---</v>
      </c>
      <c r="K300" s="1373">
        <v>0</v>
      </c>
      <c r="L300" s="278" t="s">
        <v>805</v>
      </c>
      <c r="M300" s="197"/>
      <c r="N300" s="1226">
        <v>43313</v>
      </c>
      <c r="O300" s="254">
        <v>100.19199999999999</v>
      </c>
      <c r="P300" s="1245">
        <f t="shared" si="63"/>
        <v>-4.790000000001271E-2</v>
      </c>
      <c r="Q300" s="237">
        <f t="shared" si="73"/>
        <v>-0.09</v>
      </c>
      <c r="R300" s="234">
        <f t="shared" si="83"/>
        <v>100.238</v>
      </c>
      <c r="S300" s="235">
        <f t="shared" si="67"/>
        <v>-4.3333333333350765E-2</v>
      </c>
      <c r="T300" s="236">
        <f t="shared" si="84"/>
        <v>100.32258571428572</v>
      </c>
      <c r="U300" s="237">
        <f t="shared" si="70"/>
        <v>-4.2885714285716858E-2</v>
      </c>
      <c r="V300" s="226" t="s">
        <v>342</v>
      </c>
      <c r="W300" s="330">
        <v>0</v>
      </c>
      <c r="X300" s="278" t="s">
        <v>805</v>
      </c>
    </row>
    <row r="301" spans="1:24" ht="14.25" customHeight="1">
      <c r="A301" s="1226">
        <v>43344</v>
      </c>
      <c r="B301" s="1370">
        <v>100.89965958025519</v>
      </c>
      <c r="C301" s="294">
        <f t="shared" si="68"/>
        <v>-5.2337372073665733E-2</v>
      </c>
      <c r="D301" s="298">
        <f t="shared" si="82"/>
        <v>0.19</v>
      </c>
      <c r="E301" s="297">
        <f t="shared" si="79"/>
        <v>100.94278200021881</v>
      </c>
      <c r="F301" s="298">
        <f t="shared" si="65"/>
        <v>-2.1963394168665218E-2</v>
      </c>
      <c r="G301" s="297">
        <f t="shared" si="80"/>
        <v>100.90440214257896</v>
      </c>
      <c r="H301" s="298">
        <f t="shared" si="66"/>
        <v>2.427479475359462E-2</v>
      </c>
      <c r="I301" s="744" t="s">
        <v>801</v>
      </c>
      <c r="J301" s="1255" t="str">
        <f t="shared" si="62"/>
        <v>---</v>
      </c>
      <c r="K301" s="1373">
        <v>0</v>
      </c>
      <c r="L301" s="278" t="s">
        <v>806</v>
      </c>
      <c r="M301" s="197"/>
      <c r="N301" s="1226">
        <v>43344</v>
      </c>
      <c r="O301" s="254">
        <v>100.1465</v>
      </c>
      <c r="P301" s="1245">
        <f t="shared" si="63"/>
        <v>-4.5499999999989882E-2</v>
      </c>
      <c r="Q301" s="237">
        <f t="shared" si="73"/>
        <v>-0.21</v>
      </c>
      <c r="R301" s="234">
        <f t="shared" si="83"/>
        <v>100.19279999999999</v>
      </c>
      <c r="S301" s="235">
        <f t="shared" si="67"/>
        <v>-4.5200000000008345E-2</v>
      </c>
      <c r="T301" s="236">
        <f t="shared" si="84"/>
        <v>100.27867142857144</v>
      </c>
      <c r="U301" s="237">
        <f t="shared" si="70"/>
        <v>-4.3914285714279799E-2</v>
      </c>
      <c r="V301" s="226" t="s">
        <v>342</v>
      </c>
      <c r="W301" s="330">
        <v>0</v>
      </c>
      <c r="X301" s="278" t="s">
        <v>806</v>
      </c>
    </row>
    <row r="302" spans="1:24" ht="14.25" customHeight="1">
      <c r="A302" s="1226">
        <v>43374</v>
      </c>
      <c r="B302" s="1260">
        <v>100.82605118865818</v>
      </c>
      <c r="C302" s="294">
        <f t="shared" si="68"/>
        <v>-7.3608391597005607E-2</v>
      </c>
      <c r="D302" s="298">
        <f t="shared" si="82"/>
        <v>0.09</v>
      </c>
      <c r="E302" s="297">
        <f t="shared" ref="E302:E303" si="85">SUM(B300:B302)/3</f>
        <v>100.89256924041409</v>
      </c>
      <c r="F302" s="298">
        <f t="shared" si="65"/>
        <v>-5.0212759804722396E-2</v>
      </c>
      <c r="G302" s="297">
        <f t="shared" ref="G302:G303" si="86">SUM(B296:B302)/7</f>
        <v>100.91130328092288</v>
      </c>
      <c r="H302" s="298">
        <f t="shared" si="66"/>
        <v>6.9011383439203655E-3</v>
      </c>
      <c r="I302" s="744" t="s">
        <v>801</v>
      </c>
      <c r="J302" s="1255" t="str">
        <f t="shared" si="62"/>
        <v>---</v>
      </c>
      <c r="K302" s="1373">
        <v>0</v>
      </c>
      <c r="L302" s="278" t="s">
        <v>794</v>
      </c>
      <c r="M302" s="197"/>
      <c r="N302" s="1226">
        <v>43374</v>
      </c>
      <c r="O302" s="254">
        <v>100.08799999999999</v>
      </c>
      <c r="P302" s="1245">
        <f t="shared" si="63"/>
        <v>-5.8500000000009322E-2</v>
      </c>
      <c r="Q302" s="237">
        <f t="shared" si="73"/>
        <v>-0.36</v>
      </c>
      <c r="R302" s="234">
        <f t="shared" si="83"/>
        <v>100.14216666666668</v>
      </c>
      <c r="S302" s="235">
        <f t="shared" si="67"/>
        <v>-5.0633333333308883E-2</v>
      </c>
      <c r="T302" s="236">
        <f t="shared" si="84"/>
        <v>100.23291428571429</v>
      </c>
      <c r="U302" s="237">
        <f t="shared" si="70"/>
        <v>-4.5757142857155486E-2</v>
      </c>
      <c r="V302" s="226" t="s">
        <v>342</v>
      </c>
      <c r="W302" s="330">
        <v>0</v>
      </c>
      <c r="X302" s="278" t="s">
        <v>794</v>
      </c>
    </row>
    <row r="303" spans="1:24" ht="14.25" customHeight="1">
      <c r="A303" s="1226">
        <v>43405</v>
      </c>
      <c r="B303" s="1260">
        <v>100.74799638208661</v>
      </c>
      <c r="C303" s="294">
        <f t="shared" si="68"/>
        <v>-7.8054806571572044E-2</v>
      </c>
      <c r="D303" s="298">
        <f t="shared" si="82"/>
        <v>0</v>
      </c>
      <c r="E303" s="297">
        <f t="shared" si="85"/>
        <v>100.82456905033332</v>
      </c>
      <c r="F303" s="298">
        <f t="shared" si="65"/>
        <v>-6.8000190080766743E-2</v>
      </c>
      <c r="G303" s="297">
        <f t="shared" si="86"/>
        <v>100.8973015729904</v>
      </c>
      <c r="H303" s="298">
        <f t="shared" si="66"/>
        <v>-1.4001707932479235E-2</v>
      </c>
      <c r="I303" s="744" t="s">
        <v>801</v>
      </c>
      <c r="J303" s="1255" t="s">
        <v>342</v>
      </c>
      <c r="K303" s="1373">
        <v>0</v>
      </c>
      <c r="L303" s="278" t="s">
        <v>795</v>
      </c>
      <c r="M303" s="197"/>
      <c r="N303" s="1226">
        <v>43405</v>
      </c>
      <c r="O303" s="254">
        <v>100.0232</v>
      </c>
      <c r="P303" s="1245">
        <f t="shared" si="63"/>
        <v>-6.4799999999991087E-2</v>
      </c>
      <c r="Q303" s="237">
        <f t="shared" si="73"/>
        <v>-0.47</v>
      </c>
      <c r="R303" s="234">
        <f t="shared" si="83"/>
        <v>100.0859</v>
      </c>
      <c r="S303" s="235">
        <f t="shared" si="67"/>
        <v>-5.6266666666687115E-2</v>
      </c>
      <c r="T303" s="236">
        <f t="shared" si="84"/>
        <v>100.1848142857143</v>
      </c>
      <c r="U303" s="237">
        <f t="shared" si="70"/>
        <v>-4.8099999999990928E-2</v>
      </c>
      <c r="V303" s="226" t="s">
        <v>342</v>
      </c>
      <c r="W303" s="330">
        <v>0</v>
      </c>
      <c r="X303" s="278" t="s">
        <v>795</v>
      </c>
    </row>
    <row r="304" spans="1:24" ht="14.25" customHeight="1">
      <c r="A304" s="1236">
        <v>43435</v>
      </c>
      <c r="B304" s="1394">
        <v>100.67079859687493</v>
      </c>
      <c r="C304" s="299">
        <f t="shared" si="68"/>
        <v>-7.7197785211680525E-2</v>
      </c>
      <c r="D304" s="304">
        <f t="shared" si="82"/>
        <v>-0.08</v>
      </c>
      <c r="E304" s="303">
        <f t="shared" ref="E304:E335" si="87">SUM(B302:B304)/3</f>
        <v>100.74828205587323</v>
      </c>
      <c r="F304" s="304">
        <f t="shared" si="65"/>
        <v>-7.6286994460090796E-2</v>
      </c>
      <c r="G304" s="303">
        <f t="shared" ref="G304:G335" si="88">SUM(B298:B304)/7</f>
        <v>100.86267741871961</v>
      </c>
      <c r="H304" s="304">
        <f t="shared" si="66"/>
        <v>-3.4624154270787244E-2</v>
      </c>
      <c r="I304" s="748" t="s">
        <v>801</v>
      </c>
      <c r="J304" s="1255" t="s">
        <v>342</v>
      </c>
      <c r="K304" s="1398">
        <v>0</v>
      </c>
      <c r="L304" s="278" t="s">
        <v>796</v>
      </c>
      <c r="M304" s="197"/>
      <c r="N304" s="1226">
        <v>43435</v>
      </c>
      <c r="O304" s="254">
        <v>99.929320000000004</v>
      </c>
      <c r="P304" s="317">
        <f t="shared" si="63"/>
        <v>-9.3879999999998631E-2</v>
      </c>
      <c r="Q304" s="237">
        <f t="shared" si="73"/>
        <v>-0.57999999999999996</v>
      </c>
      <c r="R304" s="234">
        <f t="shared" si="83"/>
        <v>100.01350666666667</v>
      </c>
      <c r="S304" s="235">
        <f t="shared" si="67"/>
        <v>-7.239333333332354E-2</v>
      </c>
      <c r="T304" s="236">
        <f t="shared" si="84"/>
        <v>100.12871714285713</v>
      </c>
      <c r="U304" s="237">
        <f t="shared" si="70"/>
        <v>-5.6097142857169047E-2</v>
      </c>
      <c r="V304" s="226" t="s">
        <v>342</v>
      </c>
      <c r="W304" s="330">
        <v>0</v>
      </c>
      <c r="X304" s="308" t="s">
        <v>796</v>
      </c>
    </row>
    <row r="305" spans="1:24" ht="14.25" customHeight="1">
      <c r="A305" s="1244">
        <v>43466</v>
      </c>
      <c r="B305" s="1256">
        <v>100.6037689900654</v>
      </c>
      <c r="C305" s="294">
        <f t="shared" si="68"/>
        <v>-6.7029606809526854E-2</v>
      </c>
      <c r="D305" s="298">
        <f t="shared" si="82"/>
        <v>-0.12</v>
      </c>
      <c r="E305" s="297">
        <f t="shared" si="87"/>
        <v>100.67418798967566</v>
      </c>
      <c r="F305" s="298">
        <f t="shared" si="65"/>
        <v>-7.4094066197574193E-2</v>
      </c>
      <c r="G305" s="297">
        <f t="shared" si="88"/>
        <v>100.81099445119165</v>
      </c>
      <c r="H305" s="298">
        <f t="shared" si="66"/>
        <v>-5.1682967527966639E-2</v>
      </c>
      <c r="I305" s="744" t="s">
        <v>801</v>
      </c>
      <c r="J305" s="1257" t="s">
        <v>342</v>
      </c>
      <c r="K305" s="1373">
        <v>0</v>
      </c>
      <c r="L305" s="289" t="s">
        <v>343</v>
      </c>
      <c r="M305" s="197"/>
      <c r="N305" s="1248">
        <v>43466</v>
      </c>
      <c r="O305" s="270">
        <v>99.790679999999995</v>
      </c>
      <c r="P305" s="318">
        <f t="shared" si="63"/>
        <v>-0.13864000000000942</v>
      </c>
      <c r="Q305" s="319">
        <f t="shared" si="73"/>
        <v>-0.7</v>
      </c>
      <c r="R305" s="315">
        <f t="shared" si="83"/>
        <v>99.914400000000001</v>
      </c>
      <c r="S305" s="319">
        <f t="shared" si="67"/>
        <v>-9.9106666666671117E-2</v>
      </c>
      <c r="T305" s="319">
        <f t="shared" si="84"/>
        <v>100.05851428571427</v>
      </c>
      <c r="U305" s="320">
        <f t="shared" si="70"/>
        <v>-7.0202857142859898E-2</v>
      </c>
      <c r="V305" s="321" t="s">
        <v>342</v>
      </c>
      <c r="W305" s="750">
        <v>0</v>
      </c>
      <c r="X305" s="289" t="s">
        <v>343</v>
      </c>
    </row>
    <row r="306" spans="1:24" ht="14.25" customHeight="1">
      <c r="A306" s="1244">
        <v>43497</v>
      </c>
      <c r="B306" s="1256">
        <v>100.5835626923155</v>
      </c>
      <c r="C306" s="294">
        <f t="shared" si="68"/>
        <v>-2.0206297749908231E-2</v>
      </c>
      <c r="D306" s="298">
        <f t="shared" si="82"/>
        <v>-0.15</v>
      </c>
      <c r="E306" s="297">
        <f t="shared" si="87"/>
        <v>100.61937675975196</v>
      </c>
      <c r="F306" s="298">
        <f t="shared" si="65"/>
        <v>-5.4811229923700466E-2</v>
      </c>
      <c r="G306" s="297">
        <f t="shared" si="88"/>
        <v>100.75483348322639</v>
      </c>
      <c r="H306" s="298">
        <f t="shared" si="66"/>
        <v>-5.6160967965254827E-2</v>
      </c>
      <c r="I306" s="744" t="s">
        <v>801</v>
      </c>
      <c r="J306" s="1257" t="s">
        <v>342</v>
      </c>
      <c r="K306" s="1373">
        <v>0</v>
      </c>
      <c r="L306" s="278" t="s">
        <v>344</v>
      </c>
      <c r="M306" s="197"/>
      <c r="N306" s="1244">
        <v>43497</v>
      </c>
      <c r="O306" s="232">
        <v>99.637979999999999</v>
      </c>
      <c r="P306" s="317">
        <f t="shared" si="63"/>
        <v>-0.15269999999999584</v>
      </c>
      <c r="Q306" s="323">
        <f t="shared" si="73"/>
        <v>-0.81</v>
      </c>
      <c r="R306" s="236">
        <f t="shared" si="83"/>
        <v>99.785993333333337</v>
      </c>
      <c r="S306" s="323">
        <f t="shared" si="67"/>
        <v>-0.12840666666666323</v>
      </c>
      <c r="T306" s="323">
        <f t="shared" si="84"/>
        <v>99.972525714285709</v>
      </c>
      <c r="U306" s="324">
        <f t="shared" si="70"/>
        <v>-8.5988571428558203E-2</v>
      </c>
      <c r="V306" s="325" t="s">
        <v>342</v>
      </c>
      <c r="W306" s="330">
        <v>0</v>
      </c>
      <c r="X306" s="278" t="s">
        <v>344</v>
      </c>
    </row>
    <row r="307" spans="1:24" ht="14.25" customHeight="1">
      <c r="A307" s="1226">
        <v>43525</v>
      </c>
      <c r="B307" s="1256">
        <v>100.57352635920778</v>
      </c>
      <c r="C307" s="294">
        <f t="shared" si="68"/>
        <v>-1.0036333107720452E-2</v>
      </c>
      <c r="D307" s="298">
        <f t="shared" si="82"/>
        <v>-0.2</v>
      </c>
      <c r="E307" s="297">
        <f t="shared" si="87"/>
        <v>100.58695268052956</v>
      </c>
      <c r="F307" s="298">
        <f t="shared" si="65"/>
        <v>-3.2424079222394653E-2</v>
      </c>
      <c r="G307" s="297">
        <f t="shared" si="88"/>
        <v>100.70076625563766</v>
      </c>
      <c r="H307" s="298">
        <f t="shared" si="66"/>
        <v>-5.4067227588731726E-2</v>
      </c>
      <c r="I307" s="744" t="s">
        <v>801</v>
      </c>
      <c r="J307" s="1257" t="s">
        <v>342</v>
      </c>
      <c r="K307" s="1373">
        <v>0</v>
      </c>
      <c r="L307" s="278" t="s">
        <v>345</v>
      </c>
      <c r="M307" s="197"/>
      <c r="N307" s="1226">
        <v>43525</v>
      </c>
      <c r="O307" s="232">
        <v>99.46593</v>
      </c>
      <c r="P307" s="317">
        <f t="shared" si="63"/>
        <v>-0.1720499999999987</v>
      </c>
      <c r="Q307" s="323">
        <f t="shared" si="73"/>
        <v>-0.94</v>
      </c>
      <c r="R307" s="236">
        <f t="shared" si="83"/>
        <v>99.631529999999998</v>
      </c>
      <c r="S307" s="323">
        <f t="shared" si="67"/>
        <v>-0.15446333333333939</v>
      </c>
      <c r="T307" s="323">
        <f t="shared" si="84"/>
        <v>99.868801428571416</v>
      </c>
      <c r="U307" s="324">
        <f t="shared" si="70"/>
        <v>-0.10372428571429282</v>
      </c>
      <c r="V307" s="325" t="s">
        <v>342</v>
      </c>
      <c r="W307" s="330">
        <v>0</v>
      </c>
      <c r="X307" s="278" t="s">
        <v>345</v>
      </c>
    </row>
    <row r="308" spans="1:24" ht="14.25" customHeight="1">
      <c r="A308" s="1226">
        <v>43556</v>
      </c>
      <c r="B308" s="1256">
        <v>100.58211321191149</v>
      </c>
      <c r="C308" s="294">
        <f t="shared" si="68"/>
        <v>8.5868527037149533E-3</v>
      </c>
      <c r="D308" s="298">
        <f t="shared" si="82"/>
        <v>-0.26</v>
      </c>
      <c r="E308" s="297">
        <f t="shared" si="87"/>
        <v>100.57973408781159</v>
      </c>
      <c r="F308" s="298">
        <f t="shared" si="65"/>
        <v>-7.2185927179759801E-3</v>
      </c>
      <c r="G308" s="297">
        <f t="shared" si="88"/>
        <v>100.65540248873141</v>
      </c>
      <c r="H308" s="298">
        <f t="shared" si="66"/>
        <v>-4.536376690624877E-2</v>
      </c>
      <c r="I308" s="744" t="s">
        <v>801</v>
      </c>
      <c r="J308" s="1257" t="s">
        <v>342</v>
      </c>
      <c r="K308" s="1373">
        <v>0</v>
      </c>
      <c r="L308" s="278" t="s">
        <v>346</v>
      </c>
      <c r="M308" s="197"/>
      <c r="N308" s="1226">
        <v>43556</v>
      </c>
      <c r="O308" s="232">
        <v>99.303319999999999</v>
      </c>
      <c r="P308" s="317">
        <f t="shared" si="63"/>
        <v>-0.16261000000000081</v>
      </c>
      <c r="Q308" s="323">
        <f t="shared" si="73"/>
        <v>-1.05</v>
      </c>
      <c r="R308" s="236">
        <f t="shared" si="83"/>
        <v>99.469076666666652</v>
      </c>
      <c r="S308" s="323">
        <f t="shared" si="67"/>
        <v>-0.162453333333346</v>
      </c>
      <c r="T308" s="323">
        <f t="shared" si="84"/>
        <v>99.748347142857142</v>
      </c>
      <c r="U308" s="324">
        <f t="shared" si="70"/>
        <v>-0.12045428571427408</v>
      </c>
      <c r="V308" s="325" t="s">
        <v>342</v>
      </c>
      <c r="W308" s="330">
        <v>0</v>
      </c>
      <c r="X308" s="278" t="s">
        <v>346</v>
      </c>
    </row>
    <row r="309" spans="1:24" ht="14.25" customHeight="1">
      <c r="A309" s="1226">
        <v>43586</v>
      </c>
      <c r="B309" s="1256">
        <v>100.57061954480595</v>
      </c>
      <c r="C309" s="294">
        <f t="shared" si="68"/>
        <v>-1.1493667105540339E-2</v>
      </c>
      <c r="D309" s="298">
        <f t="shared" si="82"/>
        <v>-0.34</v>
      </c>
      <c r="E309" s="297">
        <f t="shared" si="87"/>
        <v>100.57541970530839</v>
      </c>
      <c r="F309" s="298">
        <f t="shared" si="65"/>
        <v>-4.3143825031961569E-3</v>
      </c>
      <c r="G309" s="297">
        <f t="shared" si="88"/>
        <v>100.61891225389539</v>
      </c>
      <c r="H309" s="298">
        <f t="shared" si="66"/>
        <v>-3.6490234836023205E-2</v>
      </c>
      <c r="I309" s="744" t="s">
        <v>801</v>
      </c>
      <c r="J309" s="1257" t="s">
        <v>342</v>
      </c>
      <c r="K309" s="1373">
        <v>0</v>
      </c>
      <c r="L309" s="278" t="s">
        <v>347</v>
      </c>
      <c r="M309" s="197"/>
      <c r="N309" s="1226">
        <v>43586</v>
      </c>
      <c r="O309" s="232">
        <v>99.109009999999998</v>
      </c>
      <c r="P309" s="317">
        <f t="shared" si="63"/>
        <v>-0.19431000000000154</v>
      </c>
      <c r="Q309" s="323">
        <f t="shared" si="73"/>
        <v>-1.21</v>
      </c>
      <c r="R309" s="236">
        <f t="shared" si="83"/>
        <v>99.292753333333337</v>
      </c>
      <c r="S309" s="323">
        <f t="shared" si="67"/>
        <v>-0.17632333333331474</v>
      </c>
      <c r="T309" s="323">
        <f t="shared" si="84"/>
        <v>99.60849142857144</v>
      </c>
      <c r="U309" s="324">
        <f t="shared" si="70"/>
        <v>-0.13985571428570154</v>
      </c>
      <c r="V309" s="325" t="s">
        <v>342</v>
      </c>
      <c r="W309" s="330">
        <v>0</v>
      </c>
      <c r="X309" s="278" t="s">
        <v>347</v>
      </c>
    </row>
    <row r="310" spans="1:24" ht="14.25" customHeight="1">
      <c r="A310" s="1226">
        <v>43252</v>
      </c>
      <c r="B310" s="1256">
        <v>100.52934472328694</v>
      </c>
      <c r="C310" s="294">
        <f t="shared" si="68"/>
        <v>-4.1274821519010629E-2</v>
      </c>
      <c r="D310" s="298">
        <f t="shared" si="82"/>
        <v>-0.43</v>
      </c>
      <c r="E310" s="297">
        <f t="shared" si="87"/>
        <v>100.5606924933348</v>
      </c>
      <c r="F310" s="298">
        <f t="shared" si="65"/>
        <v>-1.4727211973593057E-2</v>
      </c>
      <c r="G310" s="297">
        <f t="shared" si="88"/>
        <v>100.5876763026383</v>
      </c>
      <c r="H310" s="298">
        <f t="shared" si="66"/>
        <v>-3.1235951257087891E-2</v>
      </c>
      <c r="I310" s="744" t="s">
        <v>801</v>
      </c>
      <c r="J310" s="1257" t="s">
        <v>342</v>
      </c>
      <c r="K310" s="1373">
        <v>0</v>
      </c>
      <c r="L310" s="278" t="s">
        <v>349</v>
      </c>
      <c r="M310" s="197"/>
      <c r="N310" s="1226">
        <v>43252</v>
      </c>
      <c r="O310" s="232">
        <v>98.907070000000004</v>
      </c>
      <c r="P310" s="317">
        <f t="shared" si="63"/>
        <v>-0.20193999999999335</v>
      </c>
      <c r="Q310" s="323">
        <f t="shared" si="73"/>
        <v>-1.37</v>
      </c>
      <c r="R310" s="236">
        <f t="shared" si="83"/>
        <v>99.106466666666662</v>
      </c>
      <c r="S310" s="323">
        <f t="shared" si="67"/>
        <v>-0.18628666666667471</v>
      </c>
      <c r="T310" s="323">
        <f t="shared" si="84"/>
        <v>99.44904428571428</v>
      </c>
      <c r="U310" s="324">
        <f t="shared" si="70"/>
        <v>-0.15944714285716088</v>
      </c>
      <c r="V310" s="325" t="s">
        <v>342</v>
      </c>
      <c r="W310" s="330">
        <v>0</v>
      </c>
      <c r="X310" s="278" t="s">
        <v>349</v>
      </c>
    </row>
    <row r="311" spans="1:24" ht="14.25" customHeight="1">
      <c r="A311" s="1226">
        <v>43647</v>
      </c>
      <c r="B311" s="1256">
        <v>100.45902847820091</v>
      </c>
      <c r="C311" s="294">
        <f t="shared" si="68"/>
        <v>-7.0316245086033291E-2</v>
      </c>
      <c r="D311" s="298">
        <f t="shared" si="82"/>
        <v>-0.51</v>
      </c>
      <c r="E311" s="297">
        <f t="shared" si="87"/>
        <v>100.51966424876461</v>
      </c>
      <c r="F311" s="298">
        <f t="shared" si="65"/>
        <v>-4.1028244570185279E-2</v>
      </c>
      <c r="G311" s="297">
        <f t="shared" si="88"/>
        <v>100.55742342854201</v>
      </c>
      <c r="H311" s="298">
        <f t="shared" si="66"/>
        <v>-3.0252874096291293E-2</v>
      </c>
      <c r="I311" s="744" t="s">
        <v>801</v>
      </c>
      <c r="J311" s="1257" t="s">
        <v>342</v>
      </c>
      <c r="K311" s="1373">
        <v>0</v>
      </c>
      <c r="L311" s="278" t="s">
        <v>350</v>
      </c>
      <c r="M311" s="197"/>
      <c r="N311" s="1275">
        <v>43647</v>
      </c>
      <c r="O311" s="751"/>
      <c r="P311" s="752"/>
      <c r="Q311" s="753"/>
      <c r="R311" s="754"/>
      <c r="S311" s="753"/>
      <c r="T311" s="753"/>
      <c r="U311" s="755"/>
      <c r="V311" s="756"/>
      <c r="W311" s="757"/>
      <c r="X311" s="758" t="s">
        <v>350</v>
      </c>
    </row>
    <row r="312" spans="1:24" ht="14.25" customHeight="1">
      <c r="A312" s="1226">
        <v>43678</v>
      </c>
      <c r="B312" s="1256">
        <v>100.34367505866012</v>
      </c>
      <c r="C312" s="294">
        <f t="shared" si="68"/>
        <v>-0.11535341954078149</v>
      </c>
      <c r="D312" s="298">
        <f t="shared" si="82"/>
        <v>-0.6</v>
      </c>
      <c r="E312" s="297">
        <f t="shared" si="87"/>
        <v>100.44401608671599</v>
      </c>
      <c r="F312" s="298">
        <f t="shared" si="65"/>
        <v>-7.564816204862268E-2</v>
      </c>
      <c r="G312" s="297">
        <f t="shared" si="88"/>
        <v>100.52026715262696</v>
      </c>
      <c r="H312" s="298">
        <f t="shared" si="66"/>
        <v>-3.7156275915052106E-2</v>
      </c>
      <c r="I312" s="744" t="s">
        <v>801</v>
      </c>
      <c r="J312" s="1257" t="s">
        <v>342</v>
      </c>
      <c r="K312" s="1373">
        <v>0</v>
      </c>
      <c r="L312" s="278" t="s">
        <v>351</v>
      </c>
      <c r="M312" s="197"/>
      <c r="N312" s="1275">
        <v>43678</v>
      </c>
      <c r="O312" s="751"/>
      <c r="P312" s="752"/>
      <c r="Q312" s="753"/>
      <c r="R312" s="754"/>
      <c r="S312" s="753"/>
      <c r="T312" s="753"/>
      <c r="U312" s="755"/>
      <c r="V312" s="756"/>
      <c r="W312" s="757"/>
      <c r="X312" s="758" t="s">
        <v>351</v>
      </c>
    </row>
    <row r="313" spans="1:24" ht="14.25" customHeight="1">
      <c r="A313" s="1226">
        <v>43709</v>
      </c>
      <c r="B313" s="1256">
        <v>100.19227322349664</v>
      </c>
      <c r="C313" s="294">
        <f t="shared" si="68"/>
        <v>-0.15140183516348316</v>
      </c>
      <c r="D313" s="298">
        <f t="shared" si="82"/>
        <v>-0.7</v>
      </c>
      <c r="E313" s="297">
        <f t="shared" si="87"/>
        <v>100.33165892011921</v>
      </c>
      <c r="F313" s="298">
        <f t="shared" si="65"/>
        <v>-0.11235716659678019</v>
      </c>
      <c r="G313" s="297">
        <f t="shared" si="88"/>
        <v>100.46436865708139</v>
      </c>
      <c r="H313" s="298">
        <f t="shared" si="66"/>
        <v>-5.589849554556281E-2</v>
      </c>
      <c r="I313" s="744" t="s">
        <v>801</v>
      </c>
      <c r="J313" s="1255" t="str">
        <f t="shared" ref="J313:J340" si="89">IF(K313=1,"山",IF(K313=-1,"谷","---"))</f>
        <v>---</v>
      </c>
      <c r="K313" s="1373">
        <v>0</v>
      </c>
      <c r="L313" s="278" t="s">
        <v>352</v>
      </c>
      <c r="M313" s="197"/>
      <c r="N313" s="1275">
        <v>43709</v>
      </c>
      <c r="O313" s="751"/>
      <c r="P313" s="752"/>
      <c r="Q313" s="753"/>
      <c r="R313" s="754"/>
      <c r="S313" s="753"/>
      <c r="T313" s="753"/>
      <c r="U313" s="755"/>
      <c r="V313" s="756"/>
      <c r="W313" s="757"/>
      <c r="X313" s="758" t="s">
        <v>352</v>
      </c>
    </row>
    <row r="314" spans="1:24" ht="14.25" customHeight="1">
      <c r="A314" s="1226">
        <v>43739</v>
      </c>
      <c r="B314" s="1256">
        <v>99.995104700350595</v>
      </c>
      <c r="C314" s="294">
        <f t="shared" si="68"/>
        <v>-0.19716852314604694</v>
      </c>
      <c r="D314" s="298">
        <f t="shared" si="82"/>
        <v>-0.82</v>
      </c>
      <c r="E314" s="297">
        <f t="shared" si="87"/>
        <v>100.1770176608358</v>
      </c>
      <c r="F314" s="298">
        <f t="shared" si="65"/>
        <v>-0.15464125928340877</v>
      </c>
      <c r="G314" s="297">
        <f t="shared" si="88"/>
        <v>100.38173699153037</v>
      </c>
      <c r="H314" s="298">
        <f t="shared" si="66"/>
        <v>-8.2631665551019751E-2</v>
      </c>
      <c r="I314" s="744" t="s">
        <v>801</v>
      </c>
      <c r="J314" s="1255" t="str">
        <f t="shared" si="89"/>
        <v>---</v>
      </c>
      <c r="K314" s="1373">
        <v>0</v>
      </c>
      <c r="L314" s="278" t="s">
        <v>353</v>
      </c>
      <c r="M314" s="197"/>
      <c r="N314" s="1275">
        <v>43739</v>
      </c>
      <c r="O314" s="751"/>
      <c r="P314" s="752"/>
      <c r="Q314" s="753"/>
      <c r="R314" s="754"/>
      <c r="S314" s="753"/>
      <c r="T314" s="753"/>
      <c r="U314" s="755"/>
      <c r="V314" s="756"/>
      <c r="W314" s="757"/>
      <c r="X314" s="758" t="s">
        <v>353</v>
      </c>
    </row>
    <row r="315" spans="1:24" ht="14.25" customHeight="1">
      <c r="A315" s="1226">
        <v>43770</v>
      </c>
      <c r="B315" s="1256">
        <v>99.779972122169312</v>
      </c>
      <c r="C315" s="294">
        <f t="shared" si="68"/>
        <v>-0.21513257818128295</v>
      </c>
      <c r="D315" s="298">
        <f t="shared" si="82"/>
        <v>-0.96</v>
      </c>
      <c r="E315" s="297">
        <f t="shared" si="87"/>
        <v>99.98911668200553</v>
      </c>
      <c r="F315" s="298">
        <f t="shared" si="65"/>
        <v>-0.18790097883027101</v>
      </c>
      <c r="G315" s="297">
        <f t="shared" si="88"/>
        <v>100.26714540728149</v>
      </c>
      <c r="H315" s="298">
        <f t="shared" si="66"/>
        <v>-0.11459158424888471</v>
      </c>
      <c r="I315" s="744" t="s">
        <v>801</v>
      </c>
      <c r="J315" s="1255" t="str">
        <f t="shared" si="89"/>
        <v>---</v>
      </c>
      <c r="K315" s="1373">
        <v>0</v>
      </c>
      <c r="L315" s="278" t="s">
        <v>354</v>
      </c>
      <c r="M315" s="197"/>
      <c r="N315" s="1275">
        <v>43770</v>
      </c>
      <c r="O315" s="751"/>
      <c r="P315" s="752"/>
      <c r="Q315" s="753"/>
      <c r="R315" s="754"/>
      <c r="S315" s="753"/>
      <c r="T315" s="753"/>
      <c r="U315" s="755"/>
      <c r="V315" s="756"/>
      <c r="W315" s="759"/>
      <c r="X315" s="760" t="s">
        <v>354</v>
      </c>
    </row>
    <row r="316" spans="1:24" ht="14.25" customHeight="1">
      <c r="A316" s="1236">
        <v>43800</v>
      </c>
      <c r="B316" s="1256">
        <v>99.541244157094695</v>
      </c>
      <c r="C316" s="294">
        <f t="shared" si="68"/>
        <v>-0.23872796507461658</v>
      </c>
      <c r="D316" s="298">
        <f t="shared" si="82"/>
        <v>-1.1200000000000001</v>
      </c>
      <c r="E316" s="297">
        <f t="shared" si="87"/>
        <v>99.772106993204872</v>
      </c>
      <c r="F316" s="298">
        <f t="shared" si="65"/>
        <v>-0.2170096888006583</v>
      </c>
      <c r="G316" s="297">
        <f t="shared" si="88"/>
        <v>100.1200917804656</v>
      </c>
      <c r="H316" s="298">
        <f t="shared" si="66"/>
        <v>-0.14705362681588952</v>
      </c>
      <c r="I316" s="748" t="s">
        <v>801</v>
      </c>
      <c r="J316" s="1255" t="str">
        <f t="shared" si="89"/>
        <v>---</v>
      </c>
      <c r="K316" s="1398">
        <v>0</v>
      </c>
      <c r="L316" s="308" t="s">
        <v>348</v>
      </c>
      <c r="M316" s="197"/>
      <c r="N316" s="1276">
        <v>43800</v>
      </c>
      <c r="O316" s="761"/>
      <c r="P316" s="762"/>
      <c r="Q316" s="763"/>
      <c r="R316" s="764"/>
      <c r="S316" s="763"/>
      <c r="T316" s="763"/>
      <c r="U316" s="765"/>
      <c r="V316" s="766"/>
      <c r="W316" s="767"/>
      <c r="X316" s="768" t="s">
        <v>348</v>
      </c>
    </row>
    <row r="317" spans="1:24" ht="14.25" customHeight="1">
      <c r="A317" s="1248">
        <v>43831</v>
      </c>
      <c r="B317" s="1399">
        <v>99.241047911488408</v>
      </c>
      <c r="C317" s="309">
        <f t="shared" si="68"/>
        <v>-0.30019624560628699</v>
      </c>
      <c r="D317" s="310">
        <f t="shared" si="82"/>
        <v>-1.35</v>
      </c>
      <c r="E317" s="313">
        <f t="shared" si="87"/>
        <v>99.520754730250815</v>
      </c>
      <c r="F317" s="310">
        <f t="shared" si="65"/>
        <v>-0.25135226295405744</v>
      </c>
      <c r="G317" s="313">
        <f t="shared" si="88"/>
        <v>99.936049378780083</v>
      </c>
      <c r="H317" s="310">
        <f t="shared" si="66"/>
        <v>-0.18404240168551667</v>
      </c>
      <c r="I317" s="744" t="s">
        <v>801</v>
      </c>
      <c r="J317" s="1255" t="str">
        <f t="shared" si="89"/>
        <v>---</v>
      </c>
      <c r="K317" s="1400">
        <v>0</v>
      </c>
      <c r="L317" s="1356" t="s">
        <v>343</v>
      </c>
      <c r="M317" s="197"/>
      <c r="N317" s="1277">
        <v>43831</v>
      </c>
      <c r="O317" s="769"/>
      <c r="P317" s="770"/>
      <c r="Q317" s="771"/>
      <c r="R317" s="772"/>
      <c r="S317" s="771"/>
      <c r="T317" s="772"/>
      <c r="U317" s="771"/>
      <c r="V317" s="773"/>
      <c r="W317" s="774"/>
      <c r="X317" s="775" t="s">
        <v>343</v>
      </c>
    </row>
    <row r="318" spans="1:24" ht="14.25" customHeight="1">
      <c r="A318" s="1244">
        <v>43862</v>
      </c>
      <c r="B318" s="1260">
        <v>98.861541569403045</v>
      </c>
      <c r="C318" s="294">
        <f t="shared" si="68"/>
        <v>-0.37950634208536371</v>
      </c>
      <c r="D318" s="298">
        <f t="shared" si="82"/>
        <v>-1.71</v>
      </c>
      <c r="E318" s="297">
        <f t="shared" si="87"/>
        <v>99.214611212662064</v>
      </c>
      <c r="F318" s="298">
        <f t="shared" si="65"/>
        <v>-0.30614351758875102</v>
      </c>
      <c r="G318" s="297">
        <f t="shared" si="88"/>
        <v>99.70783696323754</v>
      </c>
      <c r="H318" s="298">
        <f t="shared" si="66"/>
        <v>-0.22821241554254357</v>
      </c>
      <c r="I318" s="744" t="s">
        <v>801</v>
      </c>
      <c r="J318" s="1255" t="str">
        <f t="shared" si="89"/>
        <v>---</v>
      </c>
      <c r="K318" s="1400">
        <v>0</v>
      </c>
      <c r="L318" s="744" t="s">
        <v>344</v>
      </c>
      <c r="M318" s="197"/>
      <c r="N318" s="1278">
        <v>43862</v>
      </c>
      <c r="O318" s="776"/>
      <c r="P318" s="777"/>
      <c r="Q318" s="754"/>
      <c r="R318" s="753"/>
      <c r="S318" s="754"/>
      <c r="T318" s="753"/>
      <c r="U318" s="754"/>
      <c r="V318" s="778"/>
      <c r="W318" s="1279"/>
      <c r="X318" s="779" t="s">
        <v>344</v>
      </c>
    </row>
    <row r="319" spans="1:24" ht="14.25" customHeight="1">
      <c r="A319" s="1226">
        <v>43891</v>
      </c>
      <c r="B319" s="1260">
        <v>98.437432459810367</v>
      </c>
      <c r="C319" s="294">
        <f t="shared" si="68"/>
        <v>-0.42410910959267767</v>
      </c>
      <c r="D319" s="298">
        <f t="shared" si="82"/>
        <v>-2.12</v>
      </c>
      <c r="E319" s="297">
        <f t="shared" si="87"/>
        <v>98.846673980233945</v>
      </c>
      <c r="F319" s="298">
        <f t="shared" si="65"/>
        <v>-0.36793723242811893</v>
      </c>
      <c r="G319" s="297">
        <f t="shared" si="88"/>
        <v>99.435516591973297</v>
      </c>
      <c r="H319" s="298">
        <f t="shared" si="66"/>
        <v>-0.27232037126424302</v>
      </c>
      <c r="I319" s="744" t="s">
        <v>801</v>
      </c>
      <c r="J319" s="1255" t="str">
        <f t="shared" si="89"/>
        <v>---</v>
      </c>
      <c r="K319" s="1400">
        <v>0</v>
      </c>
      <c r="L319" s="744" t="s">
        <v>345</v>
      </c>
      <c r="M319" s="197"/>
      <c r="N319" s="1280">
        <v>43891</v>
      </c>
      <c r="O319" s="776"/>
      <c r="P319" s="777"/>
      <c r="Q319" s="754"/>
      <c r="R319" s="753"/>
      <c r="S319" s="754"/>
      <c r="T319" s="753"/>
      <c r="U319" s="754"/>
      <c r="V319" s="778"/>
      <c r="W319" s="1279"/>
      <c r="X319" s="779" t="s">
        <v>345</v>
      </c>
    </row>
    <row r="320" spans="1:24" ht="14.25" customHeight="1">
      <c r="A320" s="1226">
        <v>43922</v>
      </c>
      <c r="B320" s="1260">
        <v>98.032760932421027</v>
      </c>
      <c r="C320" s="294">
        <f t="shared" si="68"/>
        <v>-0.40467152738933976</v>
      </c>
      <c r="D320" s="298">
        <f t="shared" si="82"/>
        <v>-2.5299999999999998</v>
      </c>
      <c r="E320" s="297">
        <f t="shared" si="87"/>
        <v>98.443911653878146</v>
      </c>
      <c r="F320" s="298">
        <f t="shared" si="65"/>
        <v>-0.40276232635579845</v>
      </c>
      <c r="G320" s="297">
        <f t="shared" si="88"/>
        <v>99.127014836105346</v>
      </c>
      <c r="H320" s="298">
        <f t="shared" si="66"/>
        <v>-0.30850175586795103</v>
      </c>
      <c r="I320" s="744" t="s">
        <v>801</v>
      </c>
      <c r="J320" s="1255" t="str">
        <f t="shared" si="89"/>
        <v>---</v>
      </c>
      <c r="K320" s="1400">
        <v>0</v>
      </c>
      <c r="L320" s="744" t="s">
        <v>346</v>
      </c>
      <c r="M320" s="197"/>
      <c r="N320" s="1280">
        <v>43922</v>
      </c>
      <c r="O320" s="776"/>
      <c r="P320" s="777"/>
      <c r="Q320" s="754"/>
      <c r="R320" s="753"/>
      <c r="S320" s="754"/>
      <c r="T320" s="753"/>
      <c r="U320" s="754"/>
      <c r="V320" s="778"/>
      <c r="W320" s="1279"/>
      <c r="X320" s="779" t="s">
        <v>346</v>
      </c>
    </row>
    <row r="321" spans="1:24" ht="14.25" customHeight="1">
      <c r="A321" s="1226">
        <v>43952</v>
      </c>
      <c r="B321" s="1260">
        <v>97.764157685347669</v>
      </c>
      <c r="C321" s="294">
        <f t="shared" si="68"/>
        <v>-0.26860324707335792</v>
      </c>
      <c r="D321" s="298">
        <f t="shared" si="82"/>
        <v>-2.79</v>
      </c>
      <c r="E321" s="297">
        <f t="shared" si="87"/>
        <v>98.078117025859683</v>
      </c>
      <c r="F321" s="298">
        <f t="shared" si="65"/>
        <v>-0.36579462801846319</v>
      </c>
      <c r="G321" s="297">
        <f t="shared" si="88"/>
        <v>98.808308119676354</v>
      </c>
      <c r="H321" s="298">
        <f t="shared" si="66"/>
        <v>-0.3187067164289914</v>
      </c>
      <c r="I321" s="744" t="s">
        <v>801</v>
      </c>
      <c r="J321" s="1255" t="str">
        <f t="shared" si="89"/>
        <v>---</v>
      </c>
      <c r="K321" s="1400">
        <v>0</v>
      </c>
      <c r="L321" s="744" t="s">
        <v>347</v>
      </c>
      <c r="M321" s="197"/>
      <c r="N321" s="1280">
        <v>43952</v>
      </c>
      <c r="O321" s="776"/>
      <c r="P321" s="777"/>
      <c r="Q321" s="754"/>
      <c r="R321" s="753"/>
      <c r="S321" s="754"/>
      <c r="T321" s="753"/>
      <c r="U321" s="754"/>
      <c r="V321" s="778"/>
      <c r="W321" s="1279"/>
      <c r="X321" s="779" t="s">
        <v>347</v>
      </c>
    </row>
    <row r="322" spans="1:24" ht="14.25" customHeight="1">
      <c r="A322" s="1226">
        <v>43983</v>
      </c>
      <c r="B322" s="1260">
        <v>97.680383819578893</v>
      </c>
      <c r="C322" s="294">
        <f t="shared" si="68"/>
        <v>-8.3773865768776545E-2</v>
      </c>
      <c r="D322" s="298">
        <f t="shared" si="82"/>
        <v>-2.83</v>
      </c>
      <c r="E322" s="297">
        <f t="shared" si="87"/>
        <v>97.825767479115868</v>
      </c>
      <c r="F322" s="298">
        <f t="shared" si="65"/>
        <v>-0.25234954674381527</v>
      </c>
      <c r="G322" s="297">
        <f t="shared" si="88"/>
        <v>98.508366933592015</v>
      </c>
      <c r="H322" s="298">
        <f t="shared" si="66"/>
        <v>-0.29994118608433951</v>
      </c>
      <c r="I322" s="744" t="s">
        <v>801</v>
      </c>
      <c r="J322" s="1255" t="str">
        <f t="shared" si="89"/>
        <v>谷</v>
      </c>
      <c r="K322" s="1400">
        <v>-1</v>
      </c>
      <c r="L322" s="744" t="s">
        <v>349</v>
      </c>
      <c r="M322" s="197"/>
      <c r="N322" s="1280">
        <v>43983</v>
      </c>
      <c r="O322" s="776"/>
      <c r="P322" s="777"/>
      <c r="Q322" s="754"/>
      <c r="R322" s="753"/>
      <c r="S322" s="754"/>
      <c r="T322" s="753"/>
      <c r="U322" s="754"/>
      <c r="V322" s="778"/>
      <c r="W322" s="1279"/>
      <c r="X322" s="779" t="s">
        <v>349</v>
      </c>
    </row>
    <row r="323" spans="1:24" ht="14.25" customHeight="1">
      <c r="A323" s="1226">
        <v>44013</v>
      </c>
      <c r="B323" s="1260">
        <v>97.812488014160607</v>
      </c>
      <c r="C323" s="294">
        <f t="shared" si="68"/>
        <v>0.1321041945817143</v>
      </c>
      <c r="D323" s="298">
        <f t="shared" si="82"/>
        <v>-2.63</v>
      </c>
      <c r="E323" s="297">
        <f t="shared" si="87"/>
        <v>97.752343173029047</v>
      </c>
      <c r="F323" s="298">
        <f t="shared" si="65"/>
        <v>-7.3424306086820934E-2</v>
      </c>
      <c r="G323" s="297">
        <f t="shared" si="88"/>
        <v>98.261401770315715</v>
      </c>
      <c r="H323" s="298">
        <f t="shared" si="66"/>
        <v>-0.24696516327630036</v>
      </c>
      <c r="I323" s="744" t="s">
        <v>791</v>
      </c>
      <c r="J323" s="1255" t="str">
        <f t="shared" si="89"/>
        <v>---</v>
      </c>
      <c r="K323" s="1400">
        <v>0</v>
      </c>
      <c r="L323" s="744" t="s">
        <v>350</v>
      </c>
      <c r="M323" s="197"/>
      <c r="N323" s="1280">
        <v>44013</v>
      </c>
      <c r="O323" s="776"/>
      <c r="P323" s="777"/>
      <c r="Q323" s="754"/>
      <c r="R323" s="753"/>
      <c r="S323" s="754"/>
      <c r="T323" s="753"/>
      <c r="U323" s="754"/>
      <c r="V323" s="778"/>
      <c r="W323" s="1279"/>
      <c r="X323" s="779" t="s">
        <v>350</v>
      </c>
    </row>
    <row r="324" spans="1:24" ht="14.25" customHeight="1">
      <c r="A324" s="1226">
        <v>44044</v>
      </c>
      <c r="B324" s="1260">
        <v>98.11991608053151</v>
      </c>
      <c r="C324" s="294">
        <f t="shared" si="68"/>
        <v>0.30742806637090325</v>
      </c>
      <c r="D324" s="298">
        <f t="shared" si="82"/>
        <v>-2.2200000000000002</v>
      </c>
      <c r="E324" s="297">
        <f t="shared" si="87"/>
        <v>97.870929304757013</v>
      </c>
      <c r="F324" s="298">
        <f t="shared" si="65"/>
        <v>0.11858613172796595</v>
      </c>
      <c r="G324" s="297">
        <f t="shared" si="88"/>
        <v>98.101240080179011</v>
      </c>
      <c r="H324" s="298">
        <f t="shared" si="66"/>
        <v>-0.16016169013670378</v>
      </c>
      <c r="I324" s="744" t="s">
        <v>791</v>
      </c>
      <c r="J324" s="1255" t="str">
        <f t="shared" si="89"/>
        <v>---</v>
      </c>
      <c r="K324" s="1400">
        <v>0</v>
      </c>
      <c r="L324" s="744" t="s">
        <v>351</v>
      </c>
      <c r="M324" s="197"/>
      <c r="N324" s="1280">
        <v>44044</v>
      </c>
      <c r="O324" s="776"/>
      <c r="P324" s="777"/>
      <c r="Q324" s="754"/>
      <c r="R324" s="753"/>
      <c r="S324" s="754"/>
      <c r="T324" s="753"/>
      <c r="U324" s="754"/>
      <c r="V324" s="778"/>
      <c r="W324" s="1279"/>
      <c r="X324" s="779" t="s">
        <v>351</v>
      </c>
    </row>
    <row r="325" spans="1:24" ht="14.25" customHeight="1">
      <c r="A325" s="1226">
        <v>44075</v>
      </c>
      <c r="B325" s="1260">
        <v>98.533066688565583</v>
      </c>
      <c r="C325" s="294">
        <f t="shared" si="68"/>
        <v>0.41315060803407277</v>
      </c>
      <c r="D325" s="298">
        <f t="shared" si="82"/>
        <v>-1.66</v>
      </c>
      <c r="E325" s="297">
        <f t="shared" si="87"/>
        <v>98.155156927752572</v>
      </c>
      <c r="F325" s="298">
        <f t="shared" si="65"/>
        <v>0.2842276229955587</v>
      </c>
      <c r="G325" s="297">
        <f t="shared" si="88"/>
        <v>98.054315097202235</v>
      </c>
      <c r="H325" s="298">
        <f t="shared" si="66"/>
        <v>-4.6924982976776164E-2</v>
      </c>
      <c r="I325" s="744" t="s">
        <v>791</v>
      </c>
      <c r="J325" s="1255" t="str">
        <f t="shared" si="89"/>
        <v>---</v>
      </c>
      <c r="K325" s="1400">
        <v>0</v>
      </c>
      <c r="L325" s="744" t="s">
        <v>352</v>
      </c>
      <c r="M325" s="197"/>
      <c r="N325" s="1280">
        <v>44075</v>
      </c>
      <c r="O325" s="776"/>
      <c r="P325" s="777"/>
      <c r="Q325" s="754"/>
      <c r="R325" s="753"/>
      <c r="S325" s="754"/>
      <c r="T325" s="753"/>
      <c r="U325" s="754"/>
      <c r="V325" s="778"/>
      <c r="W325" s="1279"/>
      <c r="X325" s="779" t="s">
        <v>352</v>
      </c>
    </row>
    <row r="326" spans="1:24" ht="14.25" customHeight="1">
      <c r="A326" s="1226">
        <v>44105</v>
      </c>
      <c r="B326" s="1260">
        <v>98.964734499529868</v>
      </c>
      <c r="C326" s="294">
        <f t="shared" si="68"/>
        <v>0.43166781096428508</v>
      </c>
      <c r="D326" s="298">
        <f t="shared" si="82"/>
        <v>-1.03</v>
      </c>
      <c r="E326" s="297">
        <f t="shared" si="87"/>
        <v>98.53923908954232</v>
      </c>
      <c r="F326" s="298">
        <f t="shared" si="65"/>
        <v>0.38408216178974897</v>
      </c>
      <c r="G326" s="297">
        <f t="shared" si="88"/>
        <v>98.129643960019308</v>
      </c>
      <c r="H326" s="298">
        <f t="shared" si="66"/>
        <v>7.5328862817073627E-2</v>
      </c>
      <c r="I326" s="743" t="s">
        <v>792</v>
      </c>
      <c r="J326" s="1255" t="str">
        <f t="shared" si="89"/>
        <v>---</v>
      </c>
      <c r="K326" s="1400">
        <v>0</v>
      </c>
      <c r="L326" s="744" t="s">
        <v>352</v>
      </c>
      <c r="M326" s="197"/>
      <c r="N326" s="1280">
        <v>44105</v>
      </c>
      <c r="O326" s="776"/>
      <c r="P326" s="777"/>
      <c r="Q326" s="754"/>
      <c r="R326" s="753"/>
      <c r="S326" s="754"/>
      <c r="T326" s="753"/>
      <c r="U326" s="754"/>
      <c r="V326" s="778"/>
      <c r="W326" s="1279"/>
      <c r="X326" s="779" t="s">
        <v>353</v>
      </c>
    </row>
    <row r="327" spans="1:24" ht="14.25" customHeight="1">
      <c r="A327" s="1226">
        <v>44136</v>
      </c>
      <c r="B327" s="1260">
        <v>99.385570989005174</v>
      </c>
      <c r="C327" s="294">
        <f t="shared" si="68"/>
        <v>0.42083648947530605</v>
      </c>
      <c r="D327" s="298">
        <f t="shared" si="82"/>
        <v>-0.4</v>
      </c>
      <c r="E327" s="297">
        <f t="shared" si="87"/>
        <v>98.961124059033537</v>
      </c>
      <c r="F327" s="298">
        <f t="shared" si="65"/>
        <v>0.42188496949121657</v>
      </c>
      <c r="G327" s="297">
        <f t="shared" si="88"/>
        <v>98.322902539531327</v>
      </c>
      <c r="H327" s="298">
        <f t="shared" si="66"/>
        <v>0.19325857951201897</v>
      </c>
      <c r="I327" s="746" t="s">
        <v>792</v>
      </c>
      <c r="J327" s="1255" t="str">
        <f t="shared" si="89"/>
        <v>---</v>
      </c>
      <c r="K327" s="1400">
        <v>0</v>
      </c>
      <c r="L327" s="744" t="s">
        <v>354</v>
      </c>
      <c r="M327" s="197"/>
      <c r="N327" s="1280">
        <v>44136</v>
      </c>
      <c r="O327" s="776"/>
      <c r="P327" s="777"/>
      <c r="Q327" s="754"/>
      <c r="R327" s="753"/>
      <c r="S327" s="754"/>
      <c r="T327" s="753"/>
      <c r="U327" s="754"/>
      <c r="V327" s="778"/>
      <c r="W327" s="1279"/>
      <c r="X327" s="779" t="s">
        <v>354</v>
      </c>
    </row>
    <row r="328" spans="1:24" ht="14.25" customHeight="1">
      <c r="A328" s="1226">
        <v>44166</v>
      </c>
      <c r="B328" s="1260">
        <v>99.788251596791113</v>
      </c>
      <c r="C328" s="294">
        <f t="shared" si="68"/>
        <v>0.40268060778593906</v>
      </c>
      <c r="D328" s="298">
        <f t="shared" si="82"/>
        <v>0.25</v>
      </c>
      <c r="E328" s="297">
        <f t="shared" si="87"/>
        <v>99.379519028442061</v>
      </c>
      <c r="F328" s="298">
        <f t="shared" ref="F328:F340" si="90">E328-E327</f>
        <v>0.41839496940852428</v>
      </c>
      <c r="G328" s="297">
        <f t="shared" si="88"/>
        <v>98.612058812594682</v>
      </c>
      <c r="H328" s="298">
        <f t="shared" ref="H328:H340" si="91">G328-G327</f>
        <v>0.28915627306335523</v>
      </c>
      <c r="I328" s="743" t="s">
        <v>792</v>
      </c>
      <c r="J328" s="1393" t="str">
        <f t="shared" si="89"/>
        <v>---</v>
      </c>
      <c r="K328" s="1400">
        <v>0</v>
      </c>
      <c r="L328" s="744" t="s">
        <v>348</v>
      </c>
      <c r="M328" s="197"/>
      <c r="N328" s="1281">
        <v>44166</v>
      </c>
      <c r="O328" s="780"/>
      <c r="P328" s="781"/>
      <c r="Q328" s="764"/>
      <c r="R328" s="763"/>
      <c r="S328" s="764"/>
      <c r="T328" s="763"/>
      <c r="U328" s="764"/>
      <c r="V328" s="782"/>
      <c r="W328" s="783"/>
      <c r="X328" s="784" t="s">
        <v>348</v>
      </c>
    </row>
    <row r="329" spans="1:24" ht="14.25" customHeight="1">
      <c r="A329" s="1270">
        <v>44197</v>
      </c>
      <c r="B329" s="1238">
        <v>100.16882605962527</v>
      </c>
      <c r="C329" s="1282">
        <f t="shared" si="68"/>
        <v>0.38057446283416141</v>
      </c>
      <c r="D329" s="1401">
        <f t="shared" si="82"/>
        <v>0.93</v>
      </c>
      <c r="E329" s="1402">
        <f t="shared" si="87"/>
        <v>99.780882881807202</v>
      </c>
      <c r="F329" s="1401">
        <f t="shared" si="90"/>
        <v>0.40136385336514024</v>
      </c>
      <c r="G329" s="1402">
        <f t="shared" si="88"/>
        <v>98.967550561172743</v>
      </c>
      <c r="H329" s="1401">
        <f t="shared" si="91"/>
        <v>0.35549174857806065</v>
      </c>
      <c r="I329" s="747" t="s">
        <v>792</v>
      </c>
      <c r="J329" s="1393" t="str">
        <f t="shared" si="89"/>
        <v>---</v>
      </c>
      <c r="K329" s="1403">
        <v>0</v>
      </c>
      <c r="L329" s="1356" t="s">
        <v>343</v>
      </c>
      <c r="M329" s="197"/>
      <c r="N329" s="1246" t="s">
        <v>807</v>
      </c>
      <c r="O329" s="1246"/>
      <c r="P329" s="1246"/>
      <c r="Q329" s="1246"/>
      <c r="R329" s="1246"/>
      <c r="S329" s="1246"/>
      <c r="T329" s="1246"/>
      <c r="U329" s="1246"/>
      <c r="V329" s="1264"/>
      <c r="W329" s="1264"/>
      <c r="X329" s="197"/>
    </row>
    <row r="330" spans="1:24">
      <c r="A330" s="1244">
        <v>44228</v>
      </c>
      <c r="B330" s="1404">
        <v>100.53561558919172</v>
      </c>
      <c r="C330" s="1283">
        <f t="shared" ref="C330:C340" si="92">B330-B329</f>
        <v>0.3667895295664465</v>
      </c>
      <c r="D330" s="290">
        <f t="shared" si="82"/>
        <v>1.69</v>
      </c>
      <c r="E330" s="293">
        <f t="shared" si="87"/>
        <v>100.16423108186937</v>
      </c>
      <c r="F330" s="290">
        <f t="shared" si="90"/>
        <v>0.38334820006217285</v>
      </c>
      <c r="G330" s="293">
        <f t="shared" si="88"/>
        <v>99.356568786177164</v>
      </c>
      <c r="H330" s="290">
        <f t="shared" si="91"/>
        <v>0.38901822500442051</v>
      </c>
      <c r="I330" s="743" t="s">
        <v>792</v>
      </c>
      <c r="J330" s="1257" t="str">
        <f t="shared" si="89"/>
        <v>---</v>
      </c>
      <c r="K330" s="1405">
        <v>0</v>
      </c>
      <c r="L330" s="738" t="s">
        <v>344</v>
      </c>
    </row>
    <row r="331" spans="1:24">
      <c r="A331" s="1226">
        <v>44256</v>
      </c>
      <c r="B331" s="1406">
        <v>100.84182552656671</v>
      </c>
      <c r="C331" s="1283">
        <f t="shared" si="92"/>
        <v>0.30620993737498736</v>
      </c>
      <c r="D331" s="290">
        <f t="shared" si="82"/>
        <v>2.44</v>
      </c>
      <c r="E331" s="293">
        <f t="shared" si="87"/>
        <v>100.51542239179457</v>
      </c>
      <c r="F331" s="290">
        <f t="shared" si="90"/>
        <v>0.35119130992519842</v>
      </c>
      <c r="G331" s="293">
        <f t="shared" si="88"/>
        <v>99.745412992753629</v>
      </c>
      <c r="H331" s="290">
        <f t="shared" si="91"/>
        <v>0.38884420657646501</v>
      </c>
      <c r="I331" s="743" t="s">
        <v>792</v>
      </c>
      <c r="J331" s="1257" t="str">
        <f t="shared" si="89"/>
        <v>---</v>
      </c>
      <c r="K331" s="1405">
        <v>0</v>
      </c>
      <c r="L331" s="744" t="s">
        <v>345</v>
      </c>
      <c r="M331" s="197"/>
    </row>
    <row r="332" spans="1:24">
      <c r="A332" s="1226">
        <v>44287</v>
      </c>
      <c r="B332" s="1406">
        <v>101.03326406617055</v>
      </c>
      <c r="C332" s="1283">
        <f t="shared" si="92"/>
        <v>0.19143853960383694</v>
      </c>
      <c r="D332" s="290">
        <f t="shared" si="82"/>
        <v>3.06</v>
      </c>
      <c r="E332" s="293">
        <f t="shared" si="87"/>
        <v>100.80356839397632</v>
      </c>
      <c r="F332" s="290">
        <f t="shared" si="90"/>
        <v>0.28814600218174746</v>
      </c>
      <c r="G332" s="293">
        <f t="shared" si="88"/>
        <v>100.1025840466972</v>
      </c>
      <c r="H332" s="290">
        <f t="shared" si="91"/>
        <v>0.35717105394357418</v>
      </c>
      <c r="I332" s="743" t="s">
        <v>792</v>
      </c>
      <c r="J332" s="1257" t="str">
        <f t="shared" si="89"/>
        <v>---</v>
      </c>
      <c r="K332" s="1405">
        <v>0</v>
      </c>
      <c r="L332" s="744" t="s">
        <v>346</v>
      </c>
      <c r="M332" s="197"/>
    </row>
    <row r="333" spans="1:24">
      <c r="A333" s="1226">
        <v>44317</v>
      </c>
      <c r="B333" s="1406">
        <v>101.0695782714412</v>
      </c>
      <c r="C333" s="1283">
        <f t="shared" si="92"/>
        <v>3.631420527065643E-2</v>
      </c>
      <c r="D333" s="290">
        <f t="shared" si="82"/>
        <v>3.38</v>
      </c>
      <c r="E333" s="293">
        <f t="shared" si="87"/>
        <v>100.98155595472615</v>
      </c>
      <c r="F333" s="290">
        <f t="shared" si="90"/>
        <v>0.17798756074982691</v>
      </c>
      <c r="G333" s="293">
        <f t="shared" si="88"/>
        <v>100.4032760141131</v>
      </c>
      <c r="H333" s="290">
        <f t="shared" si="91"/>
        <v>0.30069196741590076</v>
      </c>
      <c r="I333" s="743" t="s">
        <v>792</v>
      </c>
      <c r="J333" s="1257" t="str">
        <f t="shared" si="89"/>
        <v>山</v>
      </c>
      <c r="K333" s="1405">
        <v>1</v>
      </c>
      <c r="L333" s="744" t="s">
        <v>347</v>
      </c>
      <c r="M333" s="197"/>
    </row>
    <row r="334" spans="1:24">
      <c r="A334" s="1226">
        <v>44348</v>
      </c>
      <c r="B334" s="1406">
        <v>100.98105294665847</v>
      </c>
      <c r="C334" s="1283">
        <f t="shared" si="92"/>
        <v>-8.8525324782736448E-2</v>
      </c>
      <c r="D334" s="290">
        <f t="shared" si="82"/>
        <v>3.38</v>
      </c>
      <c r="E334" s="293">
        <f t="shared" si="87"/>
        <v>101.02796509475674</v>
      </c>
      <c r="F334" s="290">
        <f t="shared" si="90"/>
        <v>4.6409140030590379E-2</v>
      </c>
      <c r="G334" s="293">
        <f t="shared" si="88"/>
        <v>100.63120200806358</v>
      </c>
      <c r="H334" s="290">
        <f t="shared" si="91"/>
        <v>0.2279259939504783</v>
      </c>
      <c r="I334" s="743" t="s">
        <v>792</v>
      </c>
      <c r="J334" s="1257" t="str">
        <f t="shared" si="89"/>
        <v>---</v>
      </c>
      <c r="K334" s="1405">
        <v>0</v>
      </c>
      <c r="L334" s="744" t="s">
        <v>349</v>
      </c>
      <c r="M334" s="197"/>
    </row>
    <row r="335" spans="1:24">
      <c r="A335" s="1226">
        <v>44378</v>
      </c>
      <c r="B335" s="1406">
        <v>100.79879006653069</v>
      </c>
      <c r="C335" s="1283">
        <f t="shared" si="92"/>
        <v>-0.18226288012778014</v>
      </c>
      <c r="D335" s="290">
        <f t="shared" si="82"/>
        <v>3.05</v>
      </c>
      <c r="E335" s="293">
        <f t="shared" si="87"/>
        <v>100.94980709487679</v>
      </c>
      <c r="F335" s="290">
        <f t="shared" si="90"/>
        <v>-7.8157999879948648E-2</v>
      </c>
      <c r="G335" s="293">
        <f t="shared" si="88"/>
        <v>100.7755646465978</v>
      </c>
      <c r="H335" s="290">
        <f t="shared" si="91"/>
        <v>0.14436263853421849</v>
      </c>
      <c r="I335" s="744" t="s">
        <v>810</v>
      </c>
      <c r="J335" s="1257" t="str">
        <f t="shared" si="89"/>
        <v>---</v>
      </c>
      <c r="K335" s="1405">
        <v>0</v>
      </c>
      <c r="L335" s="744" t="s">
        <v>350</v>
      </c>
      <c r="M335" s="197"/>
    </row>
    <row r="336" spans="1:24">
      <c r="A336" s="1226">
        <v>44409</v>
      </c>
      <c r="B336" s="1406">
        <v>100.54783510123802</v>
      </c>
      <c r="C336" s="1283">
        <f t="shared" si="92"/>
        <v>-0.2509549652926637</v>
      </c>
      <c r="D336" s="290">
        <f t="shared" si="82"/>
        <v>2.4700000000000002</v>
      </c>
      <c r="E336" s="293">
        <f t="shared" ref="E336" si="93">SUM(B334:B336)/3</f>
        <v>100.77589270480905</v>
      </c>
      <c r="F336" s="290">
        <f t="shared" si="90"/>
        <v>-0.17391439006773624</v>
      </c>
      <c r="G336" s="293">
        <f t="shared" ref="G336" si="94">SUM(B330:B336)/7</f>
        <v>100.82970879539961</v>
      </c>
      <c r="H336" s="290">
        <f t="shared" si="91"/>
        <v>5.4144148801810843E-2</v>
      </c>
      <c r="I336" s="744" t="s">
        <v>810</v>
      </c>
      <c r="J336" s="1257" t="str">
        <f t="shared" si="89"/>
        <v>---</v>
      </c>
      <c r="K336" s="1405">
        <v>0</v>
      </c>
      <c r="L336" s="744" t="s">
        <v>351</v>
      </c>
      <c r="M336" s="197"/>
    </row>
    <row r="337" spans="1:13">
      <c r="A337" s="1226">
        <v>44440</v>
      </c>
      <c r="B337" s="1406">
        <v>100.24873111802147</v>
      </c>
      <c r="C337" s="1283">
        <f t="shared" si="92"/>
        <v>-0.29910398321655407</v>
      </c>
      <c r="D337" s="290">
        <f t="shared" si="82"/>
        <v>1.74</v>
      </c>
      <c r="E337" s="293">
        <f t="shared" ref="E337:E340" si="95">SUM(B335:B337)/3</f>
        <v>100.53178542859672</v>
      </c>
      <c r="F337" s="290">
        <f t="shared" si="90"/>
        <v>-0.24410727621233264</v>
      </c>
      <c r="G337" s="293">
        <f t="shared" ref="G337:G340" si="96">SUM(B331:B337)/7</f>
        <v>100.78872529951816</v>
      </c>
      <c r="H337" s="290">
        <f t="shared" si="91"/>
        <v>-4.0983495881448562E-2</v>
      </c>
      <c r="I337" s="744" t="s">
        <v>810</v>
      </c>
      <c r="J337" s="1257" t="str">
        <f t="shared" si="89"/>
        <v>---</v>
      </c>
      <c r="K337" s="1405">
        <v>0</v>
      </c>
      <c r="L337" s="744" t="s">
        <v>352</v>
      </c>
      <c r="M337" s="197"/>
    </row>
    <row r="338" spans="1:13">
      <c r="A338" s="1226">
        <v>44470</v>
      </c>
      <c r="B338" s="1406">
        <v>99.970412132785697</v>
      </c>
      <c r="C338" s="1283">
        <f t="shared" si="92"/>
        <v>-0.27831898523577081</v>
      </c>
      <c r="D338" s="290">
        <f t="shared" si="82"/>
        <v>1.02</v>
      </c>
      <c r="E338" s="293">
        <f t="shared" si="95"/>
        <v>100.25565945068172</v>
      </c>
      <c r="F338" s="290">
        <f t="shared" si="90"/>
        <v>-0.27612597791500093</v>
      </c>
      <c r="G338" s="293">
        <f t="shared" si="96"/>
        <v>100.66423767183515</v>
      </c>
      <c r="H338" s="290">
        <f t="shared" si="91"/>
        <v>-0.1244876276830098</v>
      </c>
      <c r="I338" s="744" t="s">
        <v>801</v>
      </c>
      <c r="J338" s="1257" t="str">
        <f t="shared" si="89"/>
        <v>---</v>
      </c>
      <c r="K338" s="1405">
        <v>0</v>
      </c>
      <c r="L338" s="744" t="s">
        <v>352</v>
      </c>
      <c r="M338" s="197"/>
    </row>
    <row r="339" spans="1:13">
      <c r="A339" s="1226">
        <v>44501</v>
      </c>
      <c r="B339" s="1406">
        <v>99.703952294588873</v>
      </c>
      <c r="C339" s="1283">
        <f t="shared" si="92"/>
        <v>-0.26645983819682328</v>
      </c>
      <c r="D339" s="290">
        <f t="shared" si="82"/>
        <v>0.32</v>
      </c>
      <c r="E339" s="293">
        <f t="shared" si="95"/>
        <v>99.974365181798689</v>
      </c>
      <c r="F339" s="290">
        <f t="shared" si="90"/>
        <v>-0.28129426888303044</v>
      </c>
      <c r="G339" s="293">
        <f t="shared" si="96"/>
        <v>100.47433599018063</v>
      </c>
      <c r="H339" s="290">
        <f t="shared" si="91"/>
        <v>-0.18990168165451848</v>
      </c>
      <c r="I339" s="744" t="s">
        <v>801</v>
      </c>
      <c r="J339" s="1257" t="str">
        <f t="shared" si="89"/>
        <v>---</v>
      </c>
      <c r="K339" s="1405">
        <v>0</v>
      </c>
      <c r="L339" s="744" t="s">
        <v>354</v>
      </c>
      <c r="M339" s="197"/>
    </row>
    <row r="340" spans="1:13" ht="14.25" thickBot="1">
      <c r="A340" s="1261">
        <v>44531</v>
      </c>
      <c r="B340" s="1407">
        <v>99.433482022493337</v>
      </c>
      <c r="C340" s="1283">
        <f t="shared" si="92"/>
        <v>-0.27047027209553676</v>
      </c>
      <c r="D340" s="290">
        <f t="shared" si="82"/>
        <v>-0.36</v>
      </c>
      <c r="E340" s="293">
        <f t="shared" si="95"/>
        <v>99.702615483289307</v>
      </c>
      <c r="F340" s="290">
        <f t="shared" si="90"/>
        <v>-0.27174969850938169</v>
      </c>
      <c r="G340" s="293">
        <f t="shared" si="96"/>
        <v>100.24060795461664</v>
      </c>
      <c r="H340" s="290">
        <f t="shared" si="91"/>
        <v>-0.23372803556399901</v>
      </c>
      <c r="I340" s="744" t="s">
        <v>801</v>
      </c>
      <c r="J340" s="1257" t="str">
        <f t="shared" si="89"/>
        <v>---</v>
      </c>
      <c r="K340" s="1405">
        <v>0</v>
      </c>
      <c r="L340" s="1335" t="s">
        <v>348</v>
      </c>
      <c r="M340" s="197"/>
    </row>
    <row r="341" spans="1:13">
      <c r="K341" s="1266"/>
    </row>
    <row r="342" spans="1:13">
      <c r="K342" s="1266"/>
    </row>
    <row r="343" spans="1:13">
      <c r="K343" s="1266"/>
    </row>
    <row r="344" spans="1:13">
      <c r="K344" s="1266"/>
    </row>
    <row r="345" spans="1:13">
      <c r="K345" s="1266"/>
    </row>
    <row r="346" spans="1:13">
      <c r="K346" s="1266"/>
    </row>
    <row r="347" spans="1:13">
      <c r="K347" s="1266"/>
    </row>
    <row r="348" spans="1:13">
      <c r="K348" s="1266"/>
    </row>
    <row r="349" spans="1:13">
      <c r="K349" s="1266"/>
    </row>
    <row r="350" spans="1:13">
      <c r="K350" s="1266"/>
    </row>
    <row r="351" spans="1:13">
      <c r="K351" s="1266"/>
    </row>
    <row r="352" spans="1:13">
      <c r="K352" s="1266"/>
    </row>
    <row r="353" spans="11:11">
      <c r="K353" s="1266"/>
    </row>
    <row r="354" spans="11:11">
      <c r="K354" s="1266"/>
    </row>
    <row r="355" spans="11:11">
      <c r="K355" s="1266"/>
    </row>
    <row r="356" spans="11:11">
      <c r="K356" s="1266"/>
    </row>
    <row r="357" spans="11:11">
      <c r="K357" s="1266"/>
    </row>
    <row r="358" spans="11:11">
      <c r="K358" s="1266"/>
    </row>
    <row r="359" spans="11:11">
      <c r="K359" s="1266"/>
    </row>
    <row r="360" spans="11:11">
      <c r="K360" s="1266"/>
    </row>
    <row r="361" spans="11:11">
      <c r="K361" s="1266"/>
    </row>
    <row r="362" spans="11:11">
      <c r="K362" s="1266"/>
    </row>
    <row r="363" spans="11:11">
      <c r="K363" s="1266"/>
    </row>
    <row r="364" spans="11:11">
      <c r="K364" s="1266"/>
    </row>
    <row r="365" spans="11:11">
      <c r="K365" s="1266"/>
    </row>
    <row r="366" spans="11:11">
      <c r="K366" s="1266"/>
    </row>
    <row r="367" spans="11:11">
      <c r="K367" s="1266"/>
    </row>
    <row r="368" spans="11:11">
      <c r="K368" s="1266"/>
    </row>
    <row r="369" spans="11:11">
      <c r="K369" s="1266"/>
    </row>
    <row r="370" spans="11:11">
      <c r="K370" s="1266"/>
    </row>
    <row r="371" spans="11:11">
      <c r="K371" s="1266"/>
    </row>
    <row r="372" spans="11:11">
      <c r="K372" s="1266"/>
    </row>
    <row r="373" spans="11:11">
      <c r="K373" s="1266"/>
    </row>
    <row r="374" spans="11:11">
      <c r="K374" s="1266"/>
    </row>
    <row r="375" spans="11:11">
      <c r="K375" s="1266"/>
    </row>
    <row r="376" spans="11:11">
      <c r="K376" s="1266"/>
    </row>
    <row r="377" spans="11:11">
      <c r="K377" s="1266"/>
    </row>
    <row r="378" spans="11:11">
      <c r="K378" s="1266"/>
    </row>
    <row r="379" spans="11:11">
      <c r="K379" s="1266"/>
    </row>
    <row r="380" spans="11:11">
      <c r="K380" s="1266"/>
    </row>
    <row r="381" spans="11:11">
      <c r="K381" s="1266"/>
    </row>
    <row r="382" spans="11:11">
      <c r="K382" s="1266"/>
    </row>
    <row r="383" spans="11:11">
      <c r="K383" s="1266"/>
    </row>
    <row r="384" spans="11:11">
      <c r="K384" s="1266"/>
    </row>
    <row r="385" spans="11:11">
      <c r="K385" s="1266"/>
    </row>
    <row r="386" spans="11:11">
      <c r="K386" s="1266"/>
    </row>
    <row r="387" spans="11:11">
      <c r="K387" s="1266"/>
    </row>
    <row r="388" spans="11:11">
      <c r="K388" s="1266"/>
    </row>
    <row r="389" spans="11:11">
      <c r="K389" s="1266"/>
    </row>
    <row r="390" spans="11:11">
      <c r="K390" s="1266"/>
    </row>
    <row r="391" spans="11:11">
      <c r="K391" s="1266"/>
    </row>
    <row r="392" spans="11:11">
      <c r="K392" s="1266"/>
    </row>
    <row r="393" spans="11:11">
      <c r="K393" s="1266"/>
    </row>
    <row r="394" spans="11:11">
      <c r="K394" s="1266"/>
    </row>
    <row r="395" spans="11:11">
      <c r="K395" s="1266"/>
    </row>
    <row r="396" spans="11:11">
      <c r="K396" s="1266"/>
    </row>
    <row r="397" spans="11:11">
      <c r="K397" s="1266"/>
    </row>
    <row r="398" spans="11:11">
      <c r="K398" s="1266"/>
    </row>
    <row r="399" spans="11:11">
      <c r="K399" s="1266"/>
    </row>
    <row r="400" spans="11:11">
      <c r="K400" s="1266"/>
    </row>
    <row r="401" spans="11:11">
      <c r="K401" s="1266"/>
    </row>
    <row r="402" spans="11:11">
      <c r="K402" s="1266"/>
    </row>
    <row r="403" spans="11:11">
      <c r="K403" s="1266"/>
    </row>
    <row r="404" spans="11:11">
      <c r="K404" s="1266"/>
    </row>
    <row r="405" spans="11:11">
      <c r="K405" s="1266"/>
    </row>
    <row r="406" spans="11:11">
      <c r="K406" s="1266"/>
    </row>
    <row r="407" spans="11:11">
      <c r="K407" s="1266"/>
    </row>
    <row r="408" spans="11:11">
      <c r="K408" s="1266"/>
    </row>
    <row r="409" spans="11:11">
      <c r="K409" s="1266"/>
    </row>
    <row r="410" spans="11:11">
      <c r="K410" s="1266"/>
    </row>
    <row r="411" spans="11:11">
      <c r="K411" s="1266"/>
    </row>
    <row r="412" spans="11:11">
      <c r="K412" s="1266"/>
    </row>
    <row r="413" spans="11:11">
      <c r="K413" s="1266"/>
    </row>
    <row r="414" spans="11:11">
      <c r="K414" s="1266"/>
    </row>
    <row r="415" spans="11:11">
      <c r="K415" s="1266"/>
    </row>
    <row r="416" spans="11:11">
      <c r="K416" s="1266"/>
    </row>
    <row r="417" spans="11:11">
      <c r="K417" s="1266"/>
    </row>
    <row r="418" spans="11:11">
      <c r="K418" s="1266"/>
    </row>
    <row r="419" spans="11:11">
      <c r="K419" s="1266"/>
    </row>
    <row r="420" spans="11:11">
      <c r="K420" s="1266"/>
    </row>
    <row r="421" spans="11:11">
      <c r="K421" s="1266"/>
    </row>
    <row r="422" spans="11:11">
      <c r="K422" s="1266"/>
    </row>
    <row r="423" spans="11:11">
      <c r="K423" s="1266"/>
    </row>
    <row r="424" spans="11:11">
      <c r="K424" s="1266"/>
    </row>
    <row r="425" spans="11:11">
      <c r="K425" s="1266"/>
    </row>
    <row r="426" spans="11:11">
      <c r="K426" s="1266"/>
    </row>
    <row r="427" spans="11:11">
      <c r="K427" s="1266"/>
    </row>
    <row r="428" spans="11:11">
      <c r="K428" s="1266"/>
    </row>
    <row r="429" spans="11:11">
      <c r="K429" s="1266"/>
    </row>
    <row r="430" spans="11:11">
      <c r="K430" s="1266"/>
    </row>
    <row r="431" spans="11:11">
      <c r="K431" s="1266"/>
    </row>
    <row r="432" spans="11:11">
      <c r="K432" s="1266"/>
    </row>
    <row r="433" spans="11:11">
      <c r="K433" s="1266"/>
    </row>
    <row r="434" spans="11:11">
      <c r="K434" s="1266"/>
    </row>
    <row r="435" spans="11:11">
      <c r="K435" s="1266"/>
    </row>
    <row r="436" spans="11:11">
      <c r="K436" s="1266"/>
    </row>
    <row r="437" spans="11:11">
      <c r="K437" s="1266"/>
    </row>
    <row r="438" spans="11:11">
      <c r="K438" s="1266"/>
    </row>
    <row r="439" spans="11:11">
      <c r="K439" s="1266"/>
    </row>
    <row r="440" spans="11:11">
      <c r="K440" s="1266"/>
    </row>
    <row r="441" spans="11:11">
      <c r="K441" s="1266"/>
    </row>
    <row r="442" spans="11:11">
      <c r="K442" s="1266"/>
    </row>
    <row r="443" spans="11:11">
      <c r="K443" s="1266"/>
    </row>
    <row r="444" spans="11:11">
      <c r="K444" s="1266"/>
    </row>
    <row r="445" spans="11:11">
      <c r="K445" s="1266"/>
    </row>
    <row r="446" spans="11:11">
      <c r="K446" s="1266"/>
    </row>
    <row r="447" spans="11:11">
      <c r="K447" s="1266"/>
    </row>
    <row r="448" spans="11:11">
      <c r="K448" s="1266"/>
    </row>
    <row r="449" spans="11:11">
      <c r="K449" s="1266"/>
    </row>
    <row r="450" spans="11:11">
      <c r="K450" s="1266"/>
    </row>
    <row r="451" spans="11:11">
      <c r="K451" s="1266"/>
    </row>
    <row r="452" spans="11:11">
      <c r="K452" s="1266"/>
    </row>
    <row r="453" spans="11:11">
      <c r="K453" s="1266"/>
    </row>
    <row r="454" spans="11:11">
      <c r="K454" s="1266"/>
    </row>
    <row r="455" spans="11:11">
      <c r="K455" s="1266"/>
    </row>
    <row r="456" spans="11:11">
      <c r="K456" s="1266"/>
    </row>
    <row r="457" spans="11:11">
      <c r="K457" s="1266"/>
    </row>
    <row r="458" spans="11:11">
      <c r="K458" s="1266"/>
    </row>
    <row r="459" spans="11:11">
      <c r="K459" s="1266"/>
    </row>
    <row r="460" spans="11:11">
      <c r="K460" s="1266"/>
    </row>
    <row r="461" spans="11:11">
      <c r="K461" s="1266"/>
    </row>
    <row r="462" spans="11:11">
      <c r="K462" s="1266"/>
    </row>
    <row r="463" spans="11:11">
      <c r="K463" s="1266"/>
    </row>
    <row r="464" spans="11:11">
      <c r="K464" s="1266"/>
    </row>
    <row r="465" spans="11:11">
      <c r="K465" s="1266"/>
    </row>
    <row r="466" spans="11:11">
      <c r="K466" s="1266"/>
    </row>
    <row r="467" spans="11:11">
      <c r="K467" s="1266"/>
    </row>
    <row r="468" spans="11:11">
      <c r="K468" s="1266"/>
    </row>
    <row r="469" spans="11:11">
      <c r="K469" s="1266"/>
    </row>
    <row r="470" spans="11:11">
      <c r="K470" s="1266"/>
    </row>
    <row r="471" spans="11:11">
      <c r="K471" s="1266"/>
    </row>
    <row r="472" spans="11:11">
      <c r="K472" s="1266"/>
    </row>
    <row r="473" spans="11:11">
      <c r="K473" s="1266"/>
    </row>
    <row r="474" spans="11:11">
      <c r="K474" s="1266"/>
    </row>
    <row r="475" spans="11:11">
      <c r="K475" s="1266"/>
    </row>
    <row r="476" spans="11:11">
      <c r="K476" s="1266"/>
    </row>
    <row r="477" spans="11:11">
      <c r="K477" s="1266"/>
    </row>
    <row r="478" spans="11:11">
      <c r="K478" s="1266"/>
    </row>
    <row r="479" spans="11:11">
      <c r="K479" s="1266"/>
    </row>
    <row r="480" spans="11:11">
      <c r="K480" s="1266"/>
    </row>
    <row r="481" spans="11:11">
      <c r="K481" s="1266"/>
    </row>
    <row r="482" spans="11:11">
      <c r="K482" s="1266"/>
    </row>
    <row r="483" spans="11:11">
      <c r="K483" s="1266"/>
    </row>
    <row r="484" spans="11:11">
      <c r="K484" s="1266"/>
    </row>
    <row r="485" spans="11:11">
      <c r="K485" s="1266"/>
    </row>
    <row r="486" spans="11:11">
      <c r="K486" s="1266"/>
    </row>
    <row r="487" spans="11:11">
      <c r="K487" s="1266"/>
    </row>
    <row r="488" spans="11:11">
      <c r="K488" s="1266"/>
    </row>
    <row r="489" spans="11:11">
      <c r="K489" s="1266"/>
    </row>
    <row r="490" spans="11:11">
      <c r="K490" s="1266"/>
    </row>
    <row r="491" spans="11:11">
      <c r="K491" s="1266"/>
    </row>
    <row r="492" spans="11:11">
      <c r="K492" s="1266"/>
    </row>
    <row r="493" spans="11:11">
      <c r="K493" s="1266"/>
    </row>
    <row r="494" spans="11:11">
      <c r="K494" s="1266"/>
    </row>
    <row r="495" spans="11:11">
      <c r="K495" s="1266"/>
    </row>
    <row r="496" spans="11:11">
      <c r="K496" s="1266"/>
    </row>
    <row r="497" spans="11:11">
      <c r="K497" s="1266"/>
    </row>
    <row r="498" spans="11:11">
      <c r="K498" s="1266"/>
    </row>
    <row r="499" spans="11:11">
      <c r="K499" s="1266"/>
    </row>
    <row r="500" spans="11:11">
      <c r="K500" s="1266"/>
    </row>
    <row r="501" spans="11:11">
      <c r="K501" s="1266"/>
    </row>
    <row r="502" spans="11:11">
      <c r="K502" s="1266"/>
    </row>
    <row r="503" spans="11:11">
      <c r="K503" s="1266"/>
    </row>
    <row r="504" spans="11:11">
      <c r="K504" s="1266"/>
    </row>
    <row r="505" spans="11:11">
      <c r="K505" s="1266"/>
    </row>
    <row r="506" spans="11:11">
      <c r="K506" s="1266"/>
    </row>
    <row r="507" spans="11:11">
      <c r="K507" s="1266"/>
    </row>
    <row r="508" spans="11:11">
      <c r="K508" s="1266"/>
    </row>
    <row r="509" spans="11:11">
      <c r="K509" s="1266"/>
    </row>
    <row r="510" spans="11:11">
      <c r="K510" s="1266"/>
    </row>
    <row r="511" spans="11:11">
      <c r="K511" s="1266"/>
    </row>
    <row r="512" spans="11:11">
      <c r="K512" s="1266"/>
    </row>
    <row r="513" spans="11:11">
      <c r="K513" s="1266"/>
    </row>
    <row r="514" spans="11:11">
      <c r="K514" s="1266"/>
    </row>
    <row r="515" spans="11:11">
      <c r="K515" s="1266"/>
    </row>
    <row r="516" spans="11:11">
      <c r="K516" s="1266"/>
    </row>
    <row r="517" spans="11:11">
      <c r="K517" s="1266"/>
    </row>
    <row r="518" spans="11:11">
      <c r="K518" s="1266"/>
    </row>
    <row r="519" spans="11:11">
      <c r="K519" s="1266"/>
    </row>
    <row r="520" spans="11:11">
      <c r="K520" s="1266"/>
    </row>
    <row r="521" spans="11:11">
      <c r="K521" s="1266"/>
    </row>
    <row r="522" spans="11:11">
      <c r="K522" s="1266"/>
    </row>
    <row r="523" spans="11:11">
      <c r="K523" s="1266"/>
    </row>
    <row r="524" spans="11:11">
      <c r="K524" s="1266"/>
    </row>
    <row r="525" spans="11:11">
      <c r="K525" s="1266"/>
    </row>
    <row r="526" spans="11:11">
      <c r="K526" s="1266"/>
    </row>
    <row r="527" spans="11:11">
      <c r="K527" s="1266"/>
    </row>
    <row r="528" spans="11:11">
      <c r="K528" s="1266"/>
    </row>
    <row r="529" spans="11:11">
      <c r="K529" s="1266"/>
    </row>
    <row r="530" spans="11:11">
      <c r="K530" s="1266"/>
    </row>
    <row r="531" spans="11:11">
      <c r="K531" s="1266"/>
    </row>
    <row r="532" spans="11:11">
      <c r="K532" s="1266"/>
    </row>
    <row r="533" spans="11:11">
      <c r="K533" s="1266"/>
    </row>
    <row r="534" spans="11:11">
      <c r="K534" s="1266"/>
    </row>
    <row r="535" spans="11:11">
      <c r="K535" s="1266"/>
    </row>
    <row r="536" spans="11:11">
      <c r="K536" s="1266"/>
    </row>
    <row r="537" spans="11:11">
      <c r="K537" s="1266"/>
    </row>
    <row r="538" spans="11:11">
      <c r="K538" s="1266"/>
    </row>
    <row r="539" spans="11:11">
      <c r="K539" s="1266"/>
    </row>
    <row r="540" spans="11:11">
      <c r="K540" s="1266"/>
    </row>
    <row r="541" spans="11:11">
      <c r="K541" s="1266"/>
    </row>
    <row r="542" spans="11:11">
      <c r="K542" s="1266"/>
    </row>
    <row r="543" spans="11:11">
      <c r="K543" s="1266"/>
    </row>
    <row r="544" spans="11:11">
      <c r="K544" s="1266"/>
    </row>
    <row r="545" spans="11:11">
      <c r="K545" s="1266"/>
    </row>
    <row r="546" spans="11:11">
      <c r="K546" s="1266"/>
    </row>
    <row r="547" spans="11:11">
      <c r="K547" s="1266"/>
    </row>
    <row r="548" spans="11:11">
      <c r="K548" s="1266"/>
    </row>
    <row r="549" spans="11:11">
      <c r="K549" s="1266"/>
    </row>
    <row r="550" spans="11:11">
      <c r="K550" s="1266"/>
    </row>
    <row r="551" spans="11:11">
      <c r="K551" s="1266"/>
    </row>
    <row r="552" spans="11:11">
      <c r="K552" s="1266"/>
    </row>
    <row r="553" spans="11:11">
      <c r="K553" s="1266"/>
    </row>
    <row r="554" spans="11:11">
      <c r="K554" s="1266"/>
    </row>
    <row r="555" spans="11:11">
      <c r="K555" s="1266"/>
    </row>
    <row r="556" spans="11:11">
      <c r="K556" s="1266"/>
    </row>
    <row r="557" spans="11:11">
      <c r="K557" s="1266"/>
    </row>
    <row r="558" spans="11:11">
      <c r="K558" s="1266"/>
    </row>
    <row r="559" spans="11:11">
      <c r="K559" s="1266"/>
    </row>
    <row r="560" spans="11:11">
      <c r="K560" s="1266"/>
    </row>
    <row r="561" spans="11:11">
      <c r="K561" s="1266"/>
    </row>
    <row r="562" spans="11:11">
      <c r="K562" s="1266"/>
    </row>
    <row r="563" spans="11:11">
      <c r="K563" s="1266"/>
    </row>
    <row r="564" spans="11:11">
      <c r="K564" s="1266"/>
    </row>
    <row r="565" spans="11:11">
      <c r="K565" s="1266"/>
    </row>
    <row r="566" spans="11:11">
      <c r="K566" s="1266"/>
    </row>
    <row r="567" spans="11:11">
      <c r="K567" s="1266"/>
    </row>
    <row r="568" spans="11:11">
      <c r="K568" s="1266"/>
    </row>
    <row r="569" spans="11:11">
      <c r="K569" s="1266"/>
    </row>
    <row r="570" spans="11:11">
      <c r="K570" s="1266"/>
    </row>
    <row r="571" spans="11:11">
      <c r="K571" s="1266"/>
    </row>
    <row r="572" spans="11:11">
      <c r="K572" s="1266"/>
    </row>
    <row r="573" spans="11:11">
      <c r="K573" s="1266"/>
    </row>
    <row r="574" spans="11:11">
      <c r="K574" s="1266"/>
    </row>
    <row r="575" spans="11:11">
      <c r="K575" s="1266"/>
    </row>
    <row r="576" spans="11:11">
      <c r="K576" s="1266"/>
    </row>
    <row r="577" spans="11:11">
      <c r="K577" s="1266"/>
    </row>
    <row r="578" spans="11:11">
      <c r="K578" s="1266"/>
    </row>
    <row r="579" spans="11:11">
      <c r="K579" s="1266"/>
    </row>
    <row r="580" spans="11:11">
      <c r="K580" s="1266"/>
    </row>
  </sheetData>
  <mergeCells count="8">
    <mergeCell ref="A1:E1"/>
    <mergeCell ref="V3:W4"/>
    <mergeCell ref="J4:K4"/>
    <mergeCell ref="E2:F2"/>
    <mergeCell ref="G2:H2"/>
    <mergeCell ref="T2:U2"/>
    <mergeCell ref="I3:I4"/>
    <mergeCell ref="J3:K3"/>
  </mergeCells>
  <phoneticPr fontId="3"/>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C112"/>
  <sheetViews>
    <sheetView workbookViewId="0">
      <pane xSplit="1" ySplit="3" topLeftCell="B96" activePane="bottomRight" state="frozen"/>
      <selection pane="topRight" activeCell="B1" sqref="B1"/>
      <selection pane="bottomLeft" activeCell="A4" sqref="A4"/>
      <selection pane="bottomRight" activeCell="P114" sqref="P114"/>
    </sheetView>
  </sheetViews>
  <sheetFormatPr defaultColWidth="9" defaultRowHeight="13.5"/>
  <cols>
    <col min="1" max="1" width="9.5" style="1285" bestFit="1" customWidth="1"/>
    <col min="2" max="6" width="10.625" style="1286" customWidth="1"/>
    <col min="7" max="8" width="5.375" style="1286" customWidth="1"/>
    <col min="9" max="9" width="9.125" style="1286" customWidth="1"/>
    <col min="10" max="10" width="10.625" style="1286" customWidth="1"/>
    <col min="11" max="11" width="9.5" style="1285" bestFit="1" customWidth="1"/>
    <col min="12" max="16" width="10.625" style="1286" customWidth="1"/>
    <col min="17" max="18" width="5.375" style="1286" customWidth="1"/>
    <col min="19" max="19" width="9.125" style="1286" customWidth="1"/>
    <col min="20" max="20" width="10.625" style="1286" customWidth="1"/>
    <col min="21" max="21" width="5.5" style="1286" customWidth="1"/>
    <col min="22" max="23" width="10.375" style="1286" customWidth="1"/>
    <col min="24" max="26" width="9" style="1286"/>
    <col min="27" max="27" width="10.375" style="1286" bestFit="1" customWidth="1"/>
    <col min="28" max="16384" width="9" style="1286"/>
  </cols>
  <sheetData>
    <row r="1" spans="1:26" ht="14.25" thickBot="1">
      <c r="A1" s="1284" t="s">
        <v>883</v>
      </c>
      <c r="B1" s="1285"/>
      <c r="C1" s="1285"/>
      <c r="D1" s="1285"/>
      <c r="E1" s="1285"/>
      <c r="F1" s="1285"/>
      <c r="G1" s="1285"/>
      <c r="H1" s="1285"/>
      <c r="I1" s="1285"/>
      <c r="J1" s="1285"/>
      <c r="K1" s="1284" t="s">
        <v>884</v>
      </c>
      <c r="M1" s="1285"/>
      <c r="N1" s="1285"/>
      <c r="O1" s="1285"/>
      <c r="P1" s="1285"/>
      <c r="Q1" s="1285"/>
      <c r="R1" s="1285"/>
      <c r="S1" s="1285"/>
      <c r="T1" s="1285"/>
      <c r="X1" s="1284" t="s">
        <v>883</v>
      </c>
    </row>
    <row r="2" spans="1:26" s="1288" customFormat="1">
      <c r="A2" s="1003" t="s">
        <v>627</v>
      </c>
      <c r="B2" s="1004" t="s">
        <v>885</v>
      </c>
      <c r="C2" s="1287"/>
      <c r="D2" s="1287"/>
      <c r="E2" s="1004"/>
      <c r="F2" s="1004"/>
      <c r="G2" s="1004"/>
      <c r="H2" s="1004"/>
      <c r="I2" s="1005"/>
      <c r="J2" s="1006" t="s">
        <v>886</v>
      </c>
      <c r="K2" s="1003" t="s">
        <v>627</v>
      </c>
      <c r="L2" s="1004" t="s">
        <v>887</v>
      </c>
      <c r="M2" s="1287"/>
      <c r="N2" s="1287"/>
      <c r="O2" s="1004"/>
      <c r="P2" s="1004"/>
      <c r="Q2" s="1004"/>
      <c r="R2" s="1004"/>
      <c r="S2" s="1005"/>
      <c r="T2" s="1007" t="s">
        <v>888</v>
      </c>
      <c r="V2" s="1289" t="s">
        <v>889</v>
      </c>
    </row>
    <row r="3" spans="1:26" s="1288" customFormat="1" ht="27.75" thickBot="1">
      <c r="A3" s="1290"/>
      <c r="B3" s="1291" t="s">
        <v>850</v>
      </c>
      <c r="C3" s="1008" t="s">
        <v>785</v>
      </c>
      <c r="D3" s="1008" t="s">
        <v>786</v>
      </c>
      <c r="E3" s="1009" t="s">
        <v>890</v>
      </c>
      <c r="F3" s="1440" t="s">
        <v>891</v>
      </c>
      <c r="G3" s="2828" t="s">
        <v>778</v>
      </c>
      <c r="H3" s="2829"/>
      <c r="I3" s="2830"/>
      <c r="J3" s="1010" t="s">
        <v>850</v>
      </c>
      <c r="K3" s="1290"/>
      <c r="L3" s="1292" t="s">
        <v>769</v>
      </c>
      <c r="M3" s="1008" t="s">
        <v>785</v>
      </c>
      <c r="N3" s="1008" t="s">
        <v>786</v>
      </c>
      <c r="O3" s="1011" t="s">
        <v>890</v>
      </c>
      <c r="P3" s="1440" t="s">
        <v>891</v>
      </c>
      <c r="Q3" s="2828" t="s">
        <v>778</v>
      </c>
      <c r="R3" s="2829"/>
      <c r="S3" s="2830"/>
      <c r="T3" s="1293"/>
    </row>
    <row r="4" spans="1:26">
      <c r="A4" s="1248">
        <v>41275</v>
      </c>
      <c r="B4" s="1294">
        <v>98.026708563681552</v>
      </c>
      <c r="C4" s="314" t="s">
        <v>790</v>
      </c>
      <c r="D4" s="319" t="s">
        <v>790</v>
      </c>
      <c r="E4" s="1441">
        <f>AVERAGE(B4:B4)</f>
        <v>98.026708563681552</v>
      </c>
      <c r="F4" s="1442" t="s">
        <v>790</v>
      </c>
      <c r="G4" s="1443">
        <f t="shared" ref="G4:G67" si="0">IF(F4&lt;0,-1,1)</f>
        <v>1</v>
      </c>
      <c r="H4" s="1444">
        <f>SUM(G4:G4)</f>
        <v>1</v>
      </c>
      <c r="I4" s="702" t="str">
        <f t="shared" ref="I4:I67" si="1">IF(H4=-3,"悪化 ",IF(H4=3,"改善 "," ---"))</f>
        <v xml:space="preserve"> ---</v>
      </c>
      <c r="J4" s="1012">
        <v>98.652723187620168</v>
      </c>
      <c r="K4" s="1248">
        <v>41275</v>
      </c>
      <c r="L4" s="1436">
        <v>98.942719013267819</v>
      </c>
      <c r="M4" s="314" t="s">
        <v>790</v>
      </c>
      <c r="N4" s="319" t="s">
        <v>790</v>
      </c>
      <c r="O4" s="1445">
        <f>AVERAGE(L4:L4)</f>
        <v>98.942719013267819</v>
      </c>
      <c r="P4" s="1442" t="s">
        <v>790</v>
      </c>
      <c r="Q4" s="1443">
        <f t="shared" ref="Q4:Q67" si="2">IF(P4&lt;0,-1,1)</f>
        <v>1</v>
      </c>
      <c r="R4" s="1444">
        <f>SUM(Q4:Q4)</f>
        <v>1</v>
      </c>
      <c r="S4" s="702" t="str">
        <f t="shared" ref="S4:S67" si="3">IF(R4=-3,"悪化 ",IF(R4=3,"改善 "," ---"))</f>
        <v xml:space="preserve"> ---</v>
      </c>
      <c r="T4" s="1012">
        <v>98.699203976888711</v>
      </c>
      <c r="V4" s="1288" t="s">
        <v>866</v>
      </c>
      <c r="W4" s="1014">
        <f>47.4-0.1</f>
        <v>47.3</v>
      </c>
    </row>
    <row r="5" spans="1:26">
      <c r="A5" s="1244">
        <v>41306</v>
      </c>
      <c r="B5" s="1020">
        <v>98.479173548201473</v>
      </c>
      <c r="C5" s="237">
        <f t="shared" ref="C5:C68" si="4">B5-B4</f>
        <v>0.45246498451992068</v>
      </c>
      <c r="D5" s="323" t="s">
        <v>790</v>
      </c>
      <c r="E5" s="1446">
        <f>AVERAGE(B4:B5)</f>
        <v>98.252941055941506</v>
      </c>
      <c r="F5" s="1447">
        <f t="shared" ref="F5:F68" si="5">E5-E4</f>
        <v>0.22623249225995323</v>
      </c>
      <c r="G5" s="1448">
        <f t="shared" si="0"/>
        <v>1</v>
      </c>
      <c r="H5" s="1449">
        <f>SUM(G4:G5)</f>
        <v>2</v>
      </c>
      <c r="I5" s="702" t="str">
        <f t="shared" si="1"/>
        <v xml:space="preserve"> ---</v>
      </c>
      <c r="J5" s="1013">
        <v>98.806728319672942</v>
      </c>
      <c r="K5" s="1244">
        <v>41306</v>
      </c>
      <c r="L5" s="1432">
        <v>99.26869526774</v>
      </c>
      <c r="M5" s="237">
        <f t="shared" ref="M5:M68" si="6">L5-L4</f>
        <v>0.32597625447218093</v>
      </c>
      <c r="N5" s="323" t="s">
        <v>790</v>
      </c>
      <c r="O5" s="1450">
        <f>AVERAGE(L4:L5)</f>
        <v>99.10570714050391</v>
      </c>
      <c r="P5" s="1447">
        <f t="shared" ref="P5:P68" si="7">O5-O4</f>
        <v>0.16298812723609046</v>
      </c>
      <c r="Q5" s="1448">
        <f t="shared" si="2"/>
        <v>1</v>
      </c>
      <c r="R5" s="1449">
        <f>SUM(Q4:Q5)</f>
        <v>2</v>
      </c>
      <c r="S5" s="702" t="str">
        <f t="shared" si="3"/>
        <v xml:space="preserve"> ---</v>
      </c>
      <c r="T5" s="1013">
        <v>98.911709430982597</v>
      </c>
      <c r="V5" s="1288" t="s">
        <v>892</v>
      </c>
      <c r="W5" s="1014">
        <v>23.5</v>
      </c>
    </row>
    <row r="6" spans="1:26">
      <c r="A6" s="1244">
        <v>41334</v>
      </c>
      <c r="B6" s="1020">
        <v>98.906520775427893</v>
      </c>
      <c r="C6" s="237">
        <f t="shared" si="4"/>
        <v>0.42734722722642005</v>
      </c>
      <c r="D6" s="323" t="s">
        <v>790</v>
      </c>
      <c r="E6" s="1446">
        <f t="shared" ref="E6:E69" si="8">AVERAGE(B4:B6)</f>
        <v>98.470800962436968</v>
      </c>
      <c r="F6" s="1447">
        <f t="shared" si="5"/>
        <v>0.2178599064954625</v>
      </c>
      <c r="G6" s="1448">
        <f t="shared" si="0"/>
        <v>1</v>
      </c>
      <c r="H6" s="1449">
        <f t="shared" ref="H6:H69" si="9">SUM(G4:G6)</f>
        <v>3</v>
      </c>
      <c r="I6" s="702" t="str">
        <f t="shared" si="1"/>
        <v xml:space="preserve">改善 </v>
      </c>
      <c r="J6" s="1013">
        <v>98.959382657856409</v>
      </c>
      <c r="K6" s="1244">
        <v>41334</v>
      </c>
      <c r="L6" s="1432">
        <v>99.563403837362415</v>
      </c>
      <c r="M6" s="237">
        <f t="shared" si="6"/>
        <v>0.29470856962241498</v>
      </c>
      <c r="N6" s="323" t="s">
        <v>790</v>
      </c>
      <c r="O6" s="1450">
        <f t="shared" ref="O6:O69" si="10">AVERAGE(L4:L6)</f>
        <v>99.258272706123421</v>
      </c>
      <c r="P6" s="1447">
        <f t="shared" si="7"/>
        <v>0.15256556561951129</v>
      </c>
      <c r="Q6" s="1448">
        <f t="shared" si="2"/>
        <v>1</v>
      </c>
      <c r="R6" s="1449">
        <f t="shared" ref="R6:R69" si="11">SUM(Q4:Q6)</f>
        <v>3</v>
      </c>
      <c r="S6" s="702" t="str">
        <f t="shared" si="3"/>
        <v xml:space="preserve">改善 </v>
      </c>
      <c r="T6" s="1013">
        <v>99.114552961653033</v>
      </c>
      <c r="V6" s="1288" t="s">
        <v>867</v>
      </c>
      <c r="W6" s="1014">
        <v>12.7</v>
      </c>
      <c r="Z6" s="1286" t="s">
        <v>790</v>
      </c>
    </row>
    <row r="7" spans="1:26">
      <c r="A7" s="1244">
        <v>41365</v>
      </c>
      <c r="B7" s="1020">
        <v>99.304643092073576</v>
      </c>
      <c r="C7" s="237">
        <f t="shared" si="4"/>
        <v>0.39812231664568287</v>
      </c>
      <c r="D7" s="323" t="s">
        <v>790</v>
      </c>
      <c r="E7" s="1446">
        <f t="shared" si="8"/>
        <v>98.896779138567652</v>
      </c>
      <c r="F7" s="1447">
        <f t="shared" si="5"/>
        <v>0.42597817613068401</v>
      </c>
      <c r="G7" s="1448">
        <f t="shared" si="0"/>
        <v>1</v>
      </c>
      <c r="H7" s="1449">
        <f t="shared" si="9"/>
        <v>3</v>
      </c>
      <c r="I7" s="702" t="str">
        <f t="shared" si="1"/>
        <v xml:space="preserve">改善 </v>
      </c>
      <c r="J7" s="1013">
        <v>99.096560551928789</v>
      </c>
      <c r="K7" s="1244">
        <v>41365</v>
      </c>
      <c r="L7" s="1432">
        <v>99.837719388842203</v>
      </c>
      <c r="M7" s="237">
        <f t="shared" si="6"/>
        <v>0.2743155514797877</v>
      </c>
      <c r="N7" s="323" t="s">
        <v>790</v>
      </c>
      <c r="O7" s="1450">
        <f t="shared" si="10"/>
        <v>99.556606164648201</v>
      </c>
      <c r="P7" s="1447">
        <f t="shared" si="7"/>
        <v>0.29833345852478033</v>
      </c>
      <c r="Q7" s="1448">
        <f t="shared" si="2"/>
        <v>1</v>
      </c>
      <c r="R7" s="1449">
        <f t="shared" si="11"/>
        <v>3</v>
      </c>
      <c r="S7" s="702" t="str">
        <f t="shared" si="3"/>
        <v xml:space="preserve">改善 </v>
      </c>
      <c r="T7" s="1013">
        <v>99.290737143669546</v>
      </c>
      <c r="V7" s="1288" t="s">
        <v>868</v>
      </c>
      <c r="W7" s="1014">
        <v>7.4</v>
      </c>
      <c r="Z7" s="1286" t="s">
        <v>790</v>
      </c>
    </row>
    <row r="8" spans="1:26">
      <c r="A8" s="1244">
        <v>41395</v>
      </c>
      <c r="B8" s="1020">
        <v>99.658161017533743</v>
      </c>
      <c r="C8" s="237">
        <f t="shared" si="4"/>
        <v>0.35351792546016725</v>
      </c>
      <c r="D8" s="323" t="s">
        <v>790</v>
      </c>
      <c r="E8" s="1446">
        <f t="shared" si="8"/>
        <v>99.289774961678404</v>
      </c>
      <c r="F8" s="1447">
        <f t="shared" si="5"/>
        <v>0.39299582311075199</v>
      </c>
      <c r="G8" s="1448">
        <f t="shared" si="0"/>
        <v>1</v>
      </c>
      <c r="H8" s="1449">
        <f t="shared" si="9"/>
        <v>3</v>
      </c>
      <c r="I8" s="702" t="str">
        <f t="shared" si="1"/>
        <v xml:space="preserve">改善 </v>
      </c>
      <c r="J8" s="1013">
        <v>99.247441815868925</v>
      </c>
      <c r="K8" s="1244">
        <v>41395</v>
      </c>
      <c r="L8" s="1432">
        <v>100.09789400996259</v>
      </c>
      <c r="M8" s="237">
        <f t="shared" si="6"/>
        <v>0.26017462112038459</v>
      </c>
      <c r="N8" s="323" t="s">
        <v>790</v>
      </c>
      <c r="O8" s="1450">
        <f t="shared" si="10"/>
        <v>99.833005745389073</v>
      </c>
      <c r="P8" s="1447">
        <f t="shared" si="7"/>
        <v>0.2763995807408719</v>
      </c>
      <c r="Q8" s="1448">
        <f t="shared" si="2"/>
        <v>1</v>
      </c>
      <c r="R8" s="1449">
        <f t="shared" si="11"/>
        <v>3</v>
      </c>
      <c r="S8" s="702" t="str">
        <f t="shared" si="3"/>
        <v xml:space="preserve">改善 </v>
      </c>
      <c r="T8" s="1013">
        <v>99.441111584687903</v>
      </c>
      <c r="V8" s="1288" t="s">
        <v>893</v>
      </c>
      <c r="W8" s="1014">
        <v>4.5</v>
      </c>
      <c r="X8" s="1286" t="s">
        <v>790</v>
      </c>
      <c r="Z8" s="1286" t="s">
        <v>790</v>
      </c>
    </row>
    <row r="9" spans="1:26">
      <c r="A9" s="1244">
        <v>41426</v>
      </c>
      <c r="B9" s="1020">
        <v>99.944841395564765</v>
      </c>
      <c r="C9" s="237">
        <f t="shared" si="4"/>
        <v>0.28668037803102209</v>
      </c>
      <c r="D9" s="323" t="s">
        <v>790</v>
      </c>
      <c r="E9" s="1446">
        <f t="shared" si="8"/>
        <v>99.635881835057361</v>
      </c>
      <c r="F9" s="1447">
        <f t="shared" si="5"/>
        <v>0.3461068733789574</v>
      </c>
      <c r="G9" s="1448">
        <f t="shared" si="0"/>
        <v>1</v>
      </c>
      <c r="H9" s="1449">
        <f t="shared" si="9"/>
        <v>3</v>
      </c>
      <c r="I9" s="702" t="str">
        <f t="shared" si="1"/>
        <v xml:space="preserve">改善 </v>
      </c>
      <c r="J9" s="1013">
        <v>99.434200452023575</v>
      </c>
      <c r="K9" s="1244">
        <v>41426</v>
      </c>
      <c r="L9" s="1432">
        <v>100.31896534041208</v>
      </c>
      <c r="M9" s="237">
        <f t="shared" si="6"/>
        <v>0.22107133044949023</v>
      </c>
      <c r="N9" s="323" t="s">
        <v>790</v>
      </c>
      <c r="O9" s="1450">
        <f t="shared" si="10"/>
        <v>100.08485957973896</v>
      </c>
      <c r="P9" s="1447">
        <f t="shared" si="7"/>
        <v>0.25185383434988751</v>
      </c>
      <c r="Q9" s="1448">
        <f t="shared" si="2"/>
        <v>1</v>
      </c>
      <c r="R9" s="1449">
        <f t="shared" si="11"/>
        <v>3</v>
      </c>
      <c r="S9" s="702" t="str">
        <f t="shared" si="3"/>
        <v xml:space="preserve">改善 </v>
      </c>
      <c r="T9" s="1013">
        <v>99.579648699798923</v>
      </c>
      <c r="V9" s="1295" t="s">
        <v>870</v>
      </c>
      <c r="W9" s="1015">
        <v>4.5999999999999996</v>
      </c>
    </row>
    <row r="10" spans="1:26">
      <c r="A10" s="1244">
        <v>41456</v>
      </c>
      <c r="B10" s="1020">
        <v>100.22314283751663</v>
      </c>
      <c r="C10" s="237">
        <f t="shared" si="4"/>
        <v>0.2783014419518679</v>
      </c>
      <c r="D10" s="323" t="s">
        <v>790</v>
      </c>
      <c r="E10" s="1446">
        <f t="shared" si="8"/>
        <v>99.942048416871714</v>
      </c>
      <c r="F10" s="1447">
        <f t="shared" si="5"/>
        <v>0.30616658181435241</v>
      </c>
      <c r="G10" s="1448">
        <f t="shared" si="0"/>
        <v>1</v>
      </c>
      <c r="H10" s="1449">
        <f t="shared" si="9"/>
        <v>3</v>
      </c>
      <c r="I10" s="702" t="str">
        <f t="shared" si="1"/>
        <v xml:space="preserve">改善 </v>
      </c>
      <c r="J10" s="1013">
        <v>99.658479836660973</v>
      </c>
      <c r="K10" s="1244">
        <v>41456</v>
      </c>
      <c r="L10" s="1432">
        <v>100.52859625651551</v>
      </c>
      <c r="M10" s="237">
        <f t="shared" si="6"/>
        <v>0.20963091610343554</v>
      </c>
      <c r="N10" s="323" t="s">
        <v>790</v>
      </c>
      <c r="O10" s="1450">
        <f t="shared" si="10"/>
        <v>100.31515186896338</v>
      </c>
      <c r="P10" s="1447">
        <f t="shared" si="7"/>
        <v>0.23029228922442257</v>
      </c>
      <c r="Q10" s="1448">
        <f t="shared" si="2"/>
        <v>1</v>
      </c>
      <c r="R10" s="1449">
        <f t="shared" si="11"/>
        <v>3</v>
      </c>
      <c r="S10" s="702" t="str">
        <f t="shared" si="3"/>
        <v xml:space="preserve">改善 </v>
      </c>
      <c r="T10" s="1013">
        <v>99.720565184772283</v>
      </c>
      <c r="V10" s="1296" t="s">
        <v>894</v>
      </c>
      <c r="W10" s="1297">
        <f>SUM(W4:W9)</f>
        <v>100</v>
      </c>
    </row>
    <row r="11" spans="1:26">
      <c r="A11" s="1244">
        <v>41487</v>
      </c>
      <c r="B11" s="1020">
        <v>100.49919347802796</v>
      </c>
      <c r="C11" s="237">
        <f t="shared" si="4"/>
        <v>0.27605064051132899</v>
      </c>
      <c r="D11" s="323" t="s">
        <v>790</v>
      </c>
      <c r="E11" s="1446">
        <f t="shared" si="8"/>
        <v>100.22239257036979</v>
      </c>
      <c r="F11" s="1447">
        <f t="shared" si="5"/>
        <v>0.28034415349807773</v>
      </c>
      <c r="G11" s="1448">
        <f t="shared" si="0"/>
        <v>1</v>
      </c>
      <c r="H11" s="1449">
        <f t="shared" si="9"/>
        <v>3</v>
      </c>
      <c r="I11" s="702" t="str">
        <f t="shared" si="1"/>
        <v xml:space="preserve">改善 </v>
      </c>
      <c r="J11" s="1013">
        <v>99.895546282825194</v>
      </c>
      <c r="K11" s="1244">
        <v>41487</v>
      </c>
      <c r="L11" s="1432">
        <v>100.71336762742456</v>
      </c>
      <c r="M11" s="237">
        <f t="shared" si="6"/>
        <v>0.18477137090904705</v>
      </c>
      <c r="N11" s="323" t="s">
        <v>790</v>
      </c>
      <c r="O11" s="1450">
        <f t="shared" si="10"/>
        <v>100.52030974145072</v>
      </c>
      <c r="P11" s="1447">
        <f t="shared" si="7"/>
        <v>0.20515787248733375</v>
      </c>
      <c r="Q11" s="1448">
        <f t="shared" si="2"/>
        <v>1</v>
      </c>
      <c r="R11" s="1449">
        <f t="shared" si="11"/>
        <v>3</v>
      </c>
      <c r="S11" s="702" t="str">
        <f t="shared" si="3"/>
        <v xml:space="preserve">改善 </v>
      </c>
      <c r="T11" s="1013">
        <v>99.848978025205312</v>
      </c>
    </row>
    <row r="12" spans="1:26">
      <c r="A12" s="1244">
        <v>41518</v>
      </c>
      <c r="B12" s="1020">
        <v>100.77682470894673</v>
      </c>
      <c r="C12" s="237">
        <f t="shared" si="4"/>
        <v>0.27763123091877162</v>
      </c>
      <c r="D12" s="323" t="s">
        <v>790</v>
      </c>
      <c r="E12" s="1446">
        <f t="shared" si="8"/>
        <v>100.49972034149711</v>
      </c>
      <c r="F12" s="1447">
        <f t="shared" si="5"/>
        <v>0.2773277711273181</v>
      </c>
      <c r="G12" s="1448">
        <f t="shared" si="0"/>
        <v>1</v>
      </c>
      <c r="H12" s="1449">
        <f t="shared" si="9"/>
        <v>3</v>
      </c>
      <c r="I12" s="702" t="str">
        <f t="shared" si="1"/>
        <v xml:space="preserve">改善 </v>
      </c>
      <c r="J12" s="1013">
        <v>100.12620316234582</v>
      </c>
      <c r="K12" s="1244">
        <v>41518</v>
      </c>
      <c r="L12" s="1432">
        <v>100.88593154106358</v>
      </c>
      <c r="M12" s="237">
        <f t="shared" si="6"/>
        <v>0.17256391363902424</v>
      </c>
      <c r="N12" s="323" t="s">
        <v>790</v>
      </c>
      <c r="O12" s="1450">
        <f t="shared" si="10"/>
        <v>100.70929847500122</v>
      </c>
      <c r="P12" s="1447">
        <f t="shared" si="7"/>
        <v>0.18898873355050227</v>
      </c>
      <c r="Q12" s="1448">
        <f t="shared" si="2"/>
        <v>1</v>
      </c>
      <c r="R12" s="1449">
        <f t="shared" si="11"/>
        <v>3</v>
      </c>
      <c r="S12" s="702" t="str">
        <f t="shared" si="3"/>
        <v xml:space="preserve">改善 </v>
      </c>
      <c r="T12" s="1013">
        <v>99.972612852253931</v>
      </c>
    </row>
    <row r="13" spans="1:26">
      <c r="A13" s="1244">
        <v>41548</v>
      </c>
      <c r="B13" s="1020">
        <v>101.04017608514692</v>
      </c>
      <c r="C13" s="237">
        <f t="shared" si="4"/>
        <v>0.26335137620019111</v>
      </c>
      <c r="D13" s="323" t="s">
        <v>790</v>
      </c>
      <c r="E13" s="1446">
        <f t="shared" si="8"/>
        <v>100.77206475737387</v>
      </c>
      <c r="F13" s="1447">
        <f t="shared" si="5"/>
        <v>0.27234441587675917</v>
      </c>
      <c r="G13" s="1448">
        <f t="shared" si="0"/>
        <v>1</v>
      </c>
      <c r="H13" s="1449">
        <f t="shared" si="9"/>
        <v>3</v>
      </c>
      <c r="I13" s="702" t="str">
        <f t="shared" si="1"/>
        <v xml:space="preserve">改善 </v>
      </c>
      <c r="J13" s="1013">
        <v>100.33621011434444</v>
      </c>
      <c r="K13" s="1244">
        <v>41548</v>
      </c>
      <c r="L13" s="1432">
        <v>101.04136623769399</v>
      </c>
      <c r="M13" s="237">
        <f t="shared" si="6"/>
        <v>0.1554346966304081</v>
      </c>
      <c r="N13" s="323" t="s">
        <v>790</v>
      </c>
      <c r="O13" s="1450">
        <f t="shared" si="10"/>
        <v>100.8802218020607</v>
      </c>
      <c r="P13" s="1447">
        <f t="shared" si="7"/>
        <v>0.17092332705948365</v>
      </c>
      <c r="Q13" s="1448">
        <f t="shared" si="2"/>
        <v>1</v>
      </c>
      <c r="R13" s="1449">
        <f t="shared" si="11"/>
        <v>3</v>
      </c>
      <c r="S13" s="702" t="str">
        <f t="shared" si="3"/>
        <v xml:space="preserve">改善 </v>
      </c>
      <c r="T13" s="1013">
        <v>100.11107888786304</v>
      </c>
    </row>
    <row r="14" spans="1:26">
      <c r="A14" s="1244">
        <v>41579</v>
      </c>
      <c r="B14" s="1020">
        <v>101.26812291515361</v>
      </c>
      <c r="C14" s="237">
        <f t="shared" si="4"/>
        <v>0.2279468300066867</v>
      </c>
      <c r="D14" s="323" t="s">
        <v>790</v>
      </c>
      <c r="E14" s="1446">
        <f t="shared" si="8"/>
        <v>101.02837456974908</v>
      </c>
      <c r="F14" s="1447">
        <f t="shared" si="5"/>
        <v>0.256309812375207</v>
      </c>
      <c r="G14" s="1448">
        <f t="shared" si="0"/>
        <v>1</v>
      </c>
      <c r="H14" s="1449">
        <f t="shared" si="9"/>
        <v>3</v>
      </c>
      <c r="I14" s="702" t="str">
        <f t="shared" si="1"/>
        <v xml:space="preserve">改善 </v>
      </c>
      <c r="J14" s="1013">
        <v>100.49984054925835</v>
      </c>
      <c r="K14" s="1244">
        <v>41579</v>
      </c>
      <c r="L14" s="1432">
        <v>101.17786991762313</v>
      </c>
      <c r="M14" s="237">
        <f t="shared" si="6"/>
        <v>0.13650367992913459</v>
      </c>
      <c r="N14" s="323" t="s">
        <v>790</v>
      </c>
      <c r="O14" s="1450">
        <f t="shared" si="10"/>
        <v>101.03505589879357</v>
      </c>
      <c r="P14" s="1447">
        <f t="shared" si="7"/>
        <v>0.15483409673286985</v>
      </c>
      <c r="Q14" s="1448">
        <f t="shared" si="2"/>
        <v>1</v>
      </c>
      <c r="R14" s="1449">
        <f t="shared" si="11"/>
        <v>3</v>
      </c>
      <c r="S14" s="702" t="str">
        <f t="shared" si="3"/>
        <v xml:space="preserve">改善 </v>
      </c>
      <c r="T14" s="1013">
        <v>100.267803533099</v>
      </c>
    </row>
    <row r="15" spans="1:26">
      <c r="A15" s="1298">
        <v>41609</v>
      </c>
      <c r="B15" s="1299">
        <v>101.44072400108887</v>
      </c>
      <c r="C15" s="261">
        <f t="shared" si="4"/>
        <v>0.17260108593525558</v>
      </c>
      <c r="D15" s="327" t="s">
        <v>790</v>
      </c>
      <c r="E15" s="1451">
        <f t="shared" si="8"/>
        <v>101.24967433379646</v>
      </c>
      <c r="F15" s="1452">
        <f t="shared" si="5"/>
        <v>0.22129976404738727</v>
      </c>
      <c r="G15" s="1453">
        <f t="shared" si="0"/>
        <v>1</v>
      </c>
      <c r="H15" s="1454">
        <f t="shared" si="9"/>
        <v>3</v>
      </c>
      <c r="I15" s="702" t="str">
        <f t="shared" si="1"/>
        <v xml:space="preserve">改善 </v>
      </c>
      <c r="J15" s="1016">
        <v>100.58788220472617</v>
      </c>
      <c r="K15" s="1298">
        <v>41609</v>
      </c>
      <c r="L15" s="1437">
        <v>101.2893647658116</v>
      </c>
      <c r="M15" s="261">
        <f t="shared" si="6"/>
        <v>0.111494848188471</v>
      </c>
      <c r="N15" s="327" t="s">
        <v>790</v>
      </c>
      <c r="O15" s="1455">
        <f t="shared" si="10"/>
        <v>101.16953364037624</v>
      </c>
      <c r="P15" s="1452">
        <f t="shared" si="7"/>
        <v>0.13447774158267123</v>
      </c>
      <c r="Q15" s="1453">
        <f t="shared" si="2"/>
        <v>1</v>
      </c>
      <c r="R15" s="1454">
        <f t="shared" si="11"/>
        <v>3</v>
      </c>
      <c r="S15" s="702" t="str">
        <f t="shared" si="3"/>
        <v xml:space="preserve">改善 </v>
      </c>
      <c r="T15" s="1016">
        <v>100.41555647659008</v>
      </c>
    </row>
    <row r="16" spans="1:26">
      <c r="A16" s="1244">
        <v>41640</v>
      </c>
      <c r="B16" s="1020">
        <v>101.5195819715762</v>
      </c>
      <c r="C16" s="314">
        <f t="shared" si="4"/>
        <v>7.8857970487334228E-2</v>
      </c>
      <c r="D16" s="323">
        <f t="shared" ref="D16:D79" si="12">ROUND((B16-B4)/B4*100,2)</f>
        <v>3.56</v>
      </c>
      <c r="E16" s="1446">
        <f t="shared" si="8"/>
        <v>101.40947629593956</v>
      </c>
      <c r="F16" s="1447">
        <f t="shared" si="5"/>
        <v>0.15980196214309217</v>
      </c>
      <c r="G16" s="1448">
        <f t="shared" si="0"/>
        <v>1</v>
      </c>
      <c r="H16" s="1449">
        <f t="shared" si="9"/>
        <v>3</v>
      </c>
      <c r="I16" s="694" t="str">
        <f t="shared" si="1"/>
        <v xml:space="preserve">改善 </v>
      </c>
      <c r="J16" s="1013">
        <v>100.58313192594684</v>
      </c>
      <c r="K16" s="1244">
        <v>41640</v>
      </c>
      <c r="L16" s="1432">
        <v>101.34896900097253</v>
      </c>
      <c r="M16" s="314">
        <f t="shared" si="6"/>
        <v>5.9604235160932717E-2</v>
      </c>
      <c r="N16" s="323">
        <f t="shared" ref="N16:N79" si="13">ROUND((L16-L4)/L4*100,2)</f>
        <v>2.4300000000000002</v>
      </c>
      <c r="O16" s="1450">
        <f t="shared" si="10"/>
        <v>101.27206789480242</v>
      </c>
      <c r="P16" s="1447">
        <f t="shared" si="7"/>
        <v>0.1025342544261747</v>
      </c>
      <c r="Q16" s="1448">
        <f t="shared" si="2"/>
        <v>1</v>
      </c>
      <c r="R16" s="1449">
        <f t="shared" si="11"/>
        <v>3</v>
      </c>
      <c r="S16" s="694" t="str">
        <f t="shared" si="3"/>
        <v xml:space="preserve">改善 </v>
      </c>
      <c r="T16" s="1013">
        <v>100.5075186235464</v>
      </c>
    </row>
    <row r="17" spans="1:20">
      <c r="A17" s="1244">
        <v>41671</v>
      </c>
      <c r="B17" s="1020">
        <v>101.4643418645193</v>
      </c>
      <c r="C17" s="237">
        <f t="shared" si="4"/>
        <v>-5.5240107056903298E-2</v>
      </c>
      <c r="D17" s="323">
        <f t="shared" si="12"/>
        <v>3.03</v>
      </c>
      <c r="E17" s="1446">
        <f t="shared" si="8"/>
        <v>101.47488261239478</v>
      </c>
      <c r="F17" s="1447">
        <f t="shared" si="5"/>
        <v>6.5406316455224101E-2</v>
      </c>
      <c r="G17" s="1448">
        <f t="shared" si="0"/>
        <v>1</v>
      </c>
      <c r="H17" s="1449">
        <f t="shared" si="9"/>
        <v>3</v>
      </c>
      <c r="I17" s="696" t="str">
        <f t="shared" si="1"/>
        <v xml:space="preserve">改善 </v>
      </c>
      <c r="J17" s="1013">
        <v>100.48949227146466</v>
      </c>
      <c r="K17" s="1244">
        <v>41671</v>
      </c>
      <c r="L17" s="1432">
        <v>101.30972800663638</v>
      </c>
      <c r="M17" s="237">
        <f t="shared" si="6"/>
        <v>-3.9240994336154245E-2</v>
      </c>
      <c r="N17" s="323">
        <f t="shared" si="13"/>
        <v>2.06</v>
      </c>
      <c r="O17" s="1450">
        <f t="shared" si="10"/>
        <v>101.31602059114016</v>
      </c>
      <c r="P17" s="1447">
        <f t="shared" si="7"/>
        <v>4.3952696337740349E-2</v>
      </c>
      <c r="Q17" s="1448">
        <f t="shared" si="2"/>
        <v>1</v>
      </c>
      <c r="R17" s="1449">
        <f t="shared" si="11"/>
        <v>3</v>
      </c>
      <c r="S17" s="696" t="str">
        <f t="shared" si="3"/>
        <v xml:space="preserve">改善 </v>
      </c>
      <c r="T17" s="1013">
        <v>100.50307120278639</v>
      </c>
    </row>
    <row r="18" spans="1:20">
      <c r="A18" s="1244">
        <v>41699</v>
      </c>
      <c r="B18" s="1020">
        <v>101.21334183504193</v>
      </c>
      <c r="C18" s="237">
        <f t="shared" si="4"/>
        <v>-0.25100002947736755</v>
      </c>
      <c r="D18" s="323">
        <f t="shared" si="12"/>
        <v>2.33</v>
      </c>
      <c r="E18" s="1446">
        <f t="shared" si="8"/>
        <v>101.3990885570458</v>
      </c>
      <c r="F18" s="1447">
        <f t="shared" si="5"/>
        <v>-7.5794055348978873E-2</v>
      </c>
      <c r="G18" s="1448">
        <f t="shared" si="0"/>
        <v>-1</v>
      </c>
      <c r="H18" s="1449">
        <f t="shared" si="9"/>
        <v>1</v>
      </c>
      <c r="I18" s="696" t="str">
        <f t="shared" si="1"/>
        <v xml:space="preserve"> ---</v>
      </c>
      <c r="J18" s="1013">
        <v>100.33667581370318</v>
      </c>
      <c r="K18" s="1244">
        <v>41699</v>
      </c>
      <c r="L18" s="1432">
        <v>101.10863240652272</v>
      </c>
      <c r="M18" s="237">
        <f t="shared" si="6"/>
        <v>-0.20109560011366057</v>
      </c>
      <c r="N18" s="323">
        <f t="shared" si="13"/>
        <v>1.55</v>
      </c>
      <c r="O18" s="1450">
        <f t="shared" si="10"/>
        <v>101.2557764713772</v>
      </c>
      <c r="P18" s="1447">
        <f t="shared" si="7"/>
        <v>-6.0244119762955961E-2</v>
      </c>
      <c r="Q18" s="1448">
        <f t="shared" si="2"/>
        <v>-1</v>
      </c>
      <c r="R18" s="1449">
        <f t="shared" si="11"/>
        <v>1</v>
      </c>
      <c r="S18" s="696" t="str">
        <f t="shared" si="3"/>
        <v xml:space="preserve"> ---</v>
      </c>
      <c r="T18" s="1013">
        <v>100.41134061264133</v>
      </c>
    </row>
    <row r="19" spans="1:20">
      <c r="A19" s="1244">
        <v>41730</v>
      </c>
      <c r="B19" s="1020">
        <v>100.78783321841706</v>
      </c>
      <c r="C19" s="237">
        <f t="shared" si="4"/>
        <v>-0.42550861662486739</v>
      </c>
      <c r="D19" s="323">
        <f t="shared" si="12"/>
        <v>1.49</v>
      </c>
      <c r="E19" s="1446">
        <f t="shared" si="8"/>
        <v>101.15517230599276</v>
      </c>
      <c r="F19" s="1447">
        <f t="shared" si="5"/>
        <v>-0.2439162510530366</v>
      </c>
      <c r="G19" s="1448">
        <f t="shared" si="0"/>
        <v>-1</v>
      </c>
      <c r="H19" s="1449">
        <f t="shared" si="9"/>
        <v>-1</v>
      </c>
      <c r="I19" s="696" t="str">
        <f t="shared" si="1"/>
        <v xml:space="preserve"> ---</v>
      </c>
      <c r="J19" s="1013">
        <v>100.14302260139966</v>
      </c>
      <c r="K19" s="1244">
        <v>41730</v>
      </c>
      <c r="L19" s="1432">
        <v>100.73908372291024</v>
      </c>
      <c r="M19" s="237">
        <f t="shared" si="6"/>
        <v>-0.36954868361247861</v>
      </c>
      <c r="N19" s="323">
        <f t="shared" si="13"/>
        <v>0.9</v>
      </c>
      <c r="O19" s="1450">
        <f t="shared" si="10"/>
        <v>101.05248137868978</v>
      </c>
      <c r="P19" s="1447">
        <f t="shared" si="7"/>
        <v>-0.2032950926874264</v>
      </c>
      <c r="Q19" s="1448">
        <f t="shared" si="2"/>
        <v>-1</v>
      </c>
      <c r="R19" s="1449">
        <f t="shared" si="11"/>
        <v>-1</v>
      </c>
      <c r="S19" s="696" t="str">
        <f t="shared" si="3"/>
        <v xml:space="preserve"> ---</v>
      </c>
      <c r="T19" s="1013">
        <v>100.25566786155599</v>
      </c>
    </row>
    <row r="20" spans="1:20">
      <c r="A20" s="1244">
        <v>41760</v>
      </c>
      <c r="B20" s="1020">
        <v>100.31754806631237</v>
      </c>
      <c r="C20" s="237">
        <f t="shared" si="4"/>
        <v>-0.47028515210469379</v>
      </c>
      <c r="D20" s="323">
        <f t="shared" si="12"/>
        <v>0.66</v>
      </c>
      <c r="E20" s="1446">
        <f t="shared" si="8"/>
        <v>100.77290770659046</v>
      </c>
      <c r="F20" s="1447">
        <f t="shared" si="5"/>
        <v>-0.38226459940230484</v>
      </c>
      <c r="G20" s="1448">
        <f t="shared" si="0"/>
        <v>-1</v>
      </c>
      <c r="H20" s="1449">
        <f t="shared" si="9"/>
        <v>-3</v>
      </c>
      <c r="I20" s="696" t="str">
        <f t="shared" si="1"/>
        <v xml:space="preserve">悪化 </v>
      </c>
      <c r="J20" s="1013">
        <v>99.945430902844365</v>
      </c>
      <c r="K20" s="1244">
        <v>41760</v>
      </c>
      <c r="L20" s="1432">
        <v>100.3212089870804</v>
      </c>
      <c r="M20" s="237">
        <f t="shared" si="6"/>
        <v>-0.41787473582984092</v>
      </c>
      <c r="N20" s="323">
        <f t="shared" si="13"/>
        <v>0.22</v>
      </c>
      <c r="O20" s="1450">
        <f t="shared" si="10"/>
        <v>100.72297503883779</v>
      </c>
      <c r="P20" s="1447">
        <f t="shared" si="7"/>
        <v>-0.32950633985198863</v>
      </c>
      <c r="Q20" s="1448">
        <f t="shared" si="2"/>
        <v>-1</v>
      </c>
      <c r="R20" s="1449">
        <f t="shared" si="11"/>
        <v>-3</v>
      </c>
      <c r="S20" s="696" t="str">
        <f t="shared" si="3"/>
        <v xml:space="preserve">悪化 </v>
      </c>
      <c r="T20" s="1013">
        <v>100.08510695756013</v>
      </c>
    </row>
    <row r="21" spans="1:20">
      <c r="A21" s="1244">
        <v>41791</v>
      </c>
      <c r="B21" s="1020">
        <v>99.848617460192457</v>
      </c>
      <c r="C21" s="237">
        <f t="shared" si="4"/>
        <v>-0.46893060611991189</v>
      </c>
      <c r="D21" s="323">
        <f t="shared" si="12"/>
        <v>-0.1</v>
      </c>
      <c r="E21" s="1446">
        <f t="shared" si="8"/>
        <v>100.31799958164065</v>
      </c>
      <c r="F21" s="1447">
        <f t="shared" si="5"/>
        <v>-0.45490812494981014</v>
      </c>
      <c r="G21" s="1448">
        <f t="shared" si="0"/>
        <v>-1</v>
      </c>
      <c r="H21" s="1449">
        <f t="shared" si="9"/>
        <v>-3</v>
      </c>
      <c r="I21" s="696" t="str">
        <f t="shared" si="1"/>
        <v xml:space="preserve">悪化 </v>
      </c>
      <c r="J21" s="1013">
        <v>99.774387923563253</v>
      </c>
      <c r="K21" s="1244">
        <v>41791</v>
      </c>
      <c r="L21" s="1432">
        <v>99.882308068729557</v>
      </c>
      <c r="M21" s="237">
        <f t="shared" si="6"/>
        <v>-0.43890091835083922</v>
      </c>
      <c r="N21" s="323">
        <f t="shared" si="13"/>
        <v>-0.44</v>
      </c>
      <c r="O21" s="1450">
        <f t="shared" si="10"/>
        <v>100.3142002595734</v>
      </c>
      <c r="P21" s="1447">
        <f t="shared" si="7"/>
        <v>-0.40877477926439099</v>
      </c>
      <c r="Q21" s="1448">
        <f t="shared" si="2"/>
        <v>-1</v>
      </c>
      <c r="R21" s="1449">
        <f t="shared" si="11"/>
        <v>-3</v>
      </c>
      <c r="S21" s="696" t="str">
        <f t="shared" si="3"/>
        <v xml:space="preserve">悪化 </v>
      </c>
      <c r="T21" s="1013">
        <v>99.924247596402466</v>
      </c>
    </row>
    <row r="22" spans="1:20">
      <c r="A22" s="1244">
        <v>41821</v>
      </c>
      <c r="B22" s="1020">
        <v>99.43144867256882</v>
      </c>
      <c r="C22" s="237">
        <f t="shared" si="4"/>
        <v>-0.41716878762363763</v>
      </c>
      <c r="D22" s="323">
        <f t="shared" si="12"/>
        <v>-0.79</v>
      </c>
      <c r="E22" s="1446">
        <f t="shared" si="8"/>
        <v>99.865871399691216</v>
      </c>
      <c r="F22" s="1447">
        <f t="shared" si="5"/>
        <v>-0.45212818194943338</v>
      </c>
      <c r="G22" s="1448">
        <f t="shared" si="0"/>
        <v>-1</v>
      </c>
      <c r="H22" s="1449">
        <f t="shared" si="9"/>
        <v>-3</v>
      </c>
      <c r="I22" s="696" t="str">
        <f t="shared" si="1"/>
        <v xml:space="preserve">悪化 </v>
      </c>
      <c r="J22" s="1013">
        <v>99.666858411439591</v>
      </c>
      <c r="K22" s="1244">
        <v>41821</v>
      </c>
      <c r="L22" s="1432">
        <v>99.460560817345595</v>
      </c>
      <c r="M22" s="237">
        <f t="shared" si="6"/>
        <v>-0.42174725138396241</v>
      </c>
      <c r="N22" s="323">
        <f t="shared" si="13"/>
        <v>-1.06</v>
      </c>
      <c r="O22" s="1450">
        <f t="shared" si="10"/>
        <v>99.888025957718511</v>
      </c>
      <c r="P22" s="1447">
        <f t="shared" si="7"/>
        <v>-0.42617430185488558</v>
      </c>
      <c r="Q22" s="1448">
        <f t="shared" si="2"/>
        <v>-1</v>
      </c>
      <c r="R22" s="1449">
        <f t="shared" si="11"/>
        <v>-3</v>
      </c>
      <c r="S22" s="696" t="str">
        <f t="shared" si="3"/>
        <v xml:space="preserve">悪化 </v>
      </c>
      <c r="T22" s="1013">
        <v>99.797016283189365</v>
      </c>
    </row>
    <row r="23" spans="1:20">
      <c r="A23" s="1244">
        <v>41852</v>
      </c>
      <c r="B23" s="1020">
        <v>99.10613328415441</v>
      </c>
      <c r="C23" s="237">
        <f t="shared" si="4"/>
        <v>-0.32531538841440977</v>
      </c>
      <c r="D23" s="323">
        <f t="shared" si="12"/>
        <v>-1.39</v>
      </c>
      <c r="E23" s="1446">
        <f t="shared" si="8"/>
        <v>99.462066472305239</v>
      </c>
      <c r="F23" s="1447">
        <f t="shared" si="5"/>
        <v>-0.40380492738597695</v>
      </c>
      <c r="G23" s="1448">
        <f t="shared" si="0"/>
        <v>-1</v>
      </c>
      <c r="H23" s="1449">
        <f t="shared" si="9"/>
        <v>-3</v>
      </c>
      <c r="I23" s="696" t="str">
        <f t="shared" si="1"/>
        <v xml:space="preserve">悪化 </v>
      </c>
      <c r="J23" s="1013">
        <v>99.644000294732265</v>
      </c>
      <c r="K23" s="1244">
        <v>41852</v>
      </c>
      <c r="L23" s="1432">
        <v>99.100275795659769</v>
      </c>
      <c r="M23" s="237">
        <f t="shared" si="6"/>
        <v>-0.36028502168582577</v>
      </c>
      <c r="N23" s="323">
        <f t="shared" si="13"/>
        <v>-1.6</v>
      </c>
      <c r="O23" s="1450">
        <f t="shared" si="10"/>
        <v>99.481048227244969</v>
      </c>
      <c r="P23" s="1447">
        <f t="shared" si="7"/>
        <v>-0.40697773047354247</v>
      </c>
      <c r="Q23" s="1448">
        <f t="shared" si="2"/>
        <v>-1</v>
      </c>
      <c r="R23" s="1449">
        <f t="shared" si="11"/>
        <v>-3</v>
      </c>
      <c r="S23" s="696" t="str">
        <f t="shared" si="3"/>
        <v xml:space="preserve">悪化 </v>
      </c>
      <c r="T23" s="1013">
        <v>99.724871945372755</v>
      </c>
    </row>
    <row r="24" spans="1:20">
      <c r="A24" s="1244">
        <v>41883</v>
      </c>
      <c r="B24" s="1020">
        <v>98.938317342990544</v>
      </c>
      <c r="C24" s="237">
        <f t="shared" si="4"/>
        <v>-0.167815941163866</v>
      </c>
      <c r="D24" s="323">
        <f t="shared" si="12"/>
        <v>-1.82</v>
      </c>
      <c r="E24" s="1446">
        <f t="shared" si="8"/>
        <v>99.158633099904591</v>
      </c>
      <c r="F24" s="1447">
        <f t="shared" si="5"/>
        <v>-0.30343337240064727</v>
      </c>
      <c r="G24" s="1448">
        <f t="shared" si="0"/>
        <v>-1</v>
      </c>
      <c r="H24" s="1449">
        <f t="shared" si="9"/>
        <v>-3</v>
      </c>
      <c r="I24" s="696" t="str">
        <f t="shared" si="1"/>
        <v xml:space="preserve">悪化 </v>
      </c>
      <c r="J24" s="1013">
        <v>99.706886782246485</v>
      </c>
      <c r="K24" s="1244">
        <v>41883</v>
      </c>
      <c r="L24" s="1432">
        <v>98.866870950148353</v>
      </c>
      <c r="M24" s="237">
        <f t="shared" si="6"/>
        <v>-0.23340484551141572</v>
      </c>
      <c r="N24" s="323">
        <f t="shared" si="13"/>
        <v>-2</v>
      </c>
      <c r="O24" s="1450">
        <f t="shared" si="10"/>
        <v>99.14256918771791</v>
      </c>
      <c r="P24" s="1447">
        <f t="shared" si="7"/>
        <v>-0.33847903952705849</v>
      </c>
      <c r="Q24" s="1448">
        <f t="shared" si="2"/>
        <v>-1</v>
      </c>
      <c r="R24" s="1449">
        <f t="shared" si="11"/>
        <v>-3</v>
      </c>
      <c r="S24" s="696" t="str">
        <f t="shared" si="3"/>
        <v xml:space="preserve">悪化 </v>
      </c>
      <c r="T24" s="1013">
        <v>99.703533848973805</v>
      </c>
    </row>
    <row r="25" spans="1:20">
      <c r="A25" s="1244">
        <v>41913</v>
      </c>
      <c r="B25" s="1020">
        <v>98.889562171664053</v>
      </c>
      <c r="C25" s="237">
        <f t="shared" si="4"/>
        <v>-4.8755171326490654E-2</v>
      </c>
      <c r="D25" s="323">
        <f t="shared" si="12"/>
        <v>-2.13</v>
      </c>
      <c r="E25" s="1446">
        <f t="shared" si="8"/>
        <v>98.978004266269679</v>
      </c>
      <c r="F25" s="1447">
        <f t="shared" si="5"/>
        <v>-0.18062883363491267</v>
      </c>
      <c r="G25" s="1448">
        <f t="shared" si="0"/>
        <v>-1</v>
      </c>
      <c r="H25" s="1449">
        <f t="shared" si="9"/>
        <v>-3</v>
      </c>
      <c r="I25" s="696" t="str">
        <f t="shared" si="1"/>
        <v xml:space="preserve">悪化 </v>
      </c>
      <c r="J25" s="1013">
        <v>99.810964246275717</v>
      </c>
      <c r="K25" s="1244">
        <v>41913</v>
      </c>
      <c r="L25" s="1432">
        <v>98.71244441360983</v>
      </c>
      <c r="M25" s="237">
        <f t="shared" si="6"/>
        <v>-0.1544265365385229</v>
      </c>
      <c r="N25" s="323">
        <f t="shared" si="13"/>
        <v>-2.2999999999999998</v>
      </c>
      <c r="O25" s="1450">
        <f t="shared" si="10"/>
        <v>98.893197053139318</v>
      </c>
      <c r="P25" s="1447">
        <f t="shared" si="7"/>
        <v>-0.24937213457859286</v>
      </c>
      <c r="Q25" s="1448">
        <f t="shared" si="2"/>
        <v>-1</v>
      </c>
      <c r="R25" s="1449">
        <f t="shared" si="11"/>
        <v>-3</v>
      </c>
      <c r="S25" s="696" t="str">
        <f t="shared" si="3"/>
        <v xml:space="preserve">悪化 </v>
      </c>
      <c r="T25" s="1013">
        <v>99.695136400941067</v>
      </c>
    </row>
    <row r="26" spans="1:20">
      <c r="A26" s="1244">
        <v>41944</v>
      </c>
      <c r="B26" s="1020">
        <v>98.8967571670984</v>
      </c>
      <c r="C26" s="237">
        <f t="shared" si="4"/>
        <v>7.1949954343466516E-3</v>
      </c>
      <c r="D26" s="323">
        <f t="shared" si="12"/>
        <v>-2.34</v>
      </c>
      <c r="E26" s="1446">
        <f t="shared" si="8"/>
        <v>98.908212227250999</v>
      </c>
      <c r="F26" s="1447">
        <f t="shared" si="5"/>
        <v>-6.9792039018679475E-2</v>
      </c>
      <c r="G26" s="1448">
        <f t="shared" si="0"/>
        <v>-1</v>
      </c>
      <c r="H26" s="1449">
        <f t="shared" si="9"/>
        <v>-3</v>
      </c>
      <c r="I26" s="696" t="str">
        <f t="shared" si="1"/>
        <v xml:space="preserve">悪化 </v>
      </c>
      <c r="J26" s="1013">
        <v>99.896093920073582</v>
      </c>
      <c r="K26" s="1244">
        <v>41944</v>
      </c>
      <c r="L26" s="1432">
        <v>98.594421130794444</v>
      </c>
      <c r="M26" s="237">
        <f t="shared" si="6"/>
        <v>-0.11802328281538621</v>
      </c>
      <c r="N26" s="323">
        <f t="shared" si="13"/>
        <v>-2.5499999999999998</v>
      </c>
      <c r="O26" s="1450">
        <f t="shared" si="10"/>
        <v>98.724578831517533</v>
      </c>
      <c r="P26" s="1447">
        <f t="shared" si="7"/>
        <v>-0.16861822162178441</v>
      </c>
      <c r="Q26" s="1448">
        <f t="shared" si="2"/>
        <v>-1</v>
      </c>
      <c r="R26" s="1449">
        <f t="shared" si="11"/>
        <v>-3</v>
      </c>
      <c r="S26" s="696" t="str">
        <f t="shared" si="3"/>
        <v xml:space="preserve">悪化 </v>
      </c>
      <c r="T26" s="1013">
        <v>99.681484798032983</v>
      </c>
    </row>
    <row r="27" spans="1:20">
      <c r="A27" s="1244">
        <v>41974</v>
      </c>
      <c r="B27" s="1020">
        <v>98.929744386416573</v>
      </c>
      <c r="C27" s="261">
        <f t="shared" si="4"/>
        <v>3.2987219318172833E-2</v>
      </c>
      <c r="D27" s="323">
        <f t="shared" si="12"/>
        <v>-2.48</v>
      </c>
      <c r="E27" s="1446">
        <f t="shared" si="8"/>
        <v>98.905354575059675</v>
      </c>
      <c r="F27" s="1447">
        <f t="shared" si="5"/>
        <v>-2.8576521913237229E-3</v>
      </c>
      <c r="G27" s="1448">
        <f t="shared" si="0"/>
        <v>-1</v>
      </c>
      <c r="H27" s="1449">
        <f t="shared" si="9"/>
        <v>-3</v>
      </c>
      <c r="I27" s="698" t="str">
        <f t="shared" si="1"/>
        <v xml:space="preserve">悪化 </v>
      </c>
      <c r="J27" s="1013">
        <v>99.950697476554993</v>
      </c>
      <c r="K27" s="1244">
        <v>41974</v>
      </c>
      <c r="L27" s="1432">
        <v>98.510497435408311</v>
      </c>
      <c r="M27" s="261">
        <f t="shared" si="6"/>
        <v>-8.392369538613309E-2</v>
      </c>
      <c r="N27" s="323">
        <f t="shared" si="13"/>
        <v>-2.74</v>
      </c>
      <c r="O27" s="1450">
        <f t="shared" si="10"/>
        <v>98.605787659937519</v>
      </c>
      <c r="P27" s="1447">
        <f t="shared" si="7"/>
        <v>-0.11879117158001407</v>
      </c>
      <c r="Q27" s="1448">
        <f t="shared" si="2"/>
        <v>-1</v>
      </c>
      <c r="R27" s="1449">
        <f t="shared" si="11"/>
        <v>-3</v>
      </c>
      <c r="S27" s="698" t="str">
        <f t="shared" si="3"/>
        <v xml:space="preserve">悪化 </v>
      </c>
      <c r="T27" s="1013">
        <v>99.667255518332652</v>
      </c>
    </row>
    <row r="28" spans="1:20">
      <c r="A28" s="1248">
        <v>42005</v>
      </c>
      <c r="B28" s="1294">
        <v>98.968128120540868</v>
      </c>
      <c r="C28" s="314">
        <f t="shared" si="4"/>
        <v>3.8383734124295188E-2</v>
      </c>
      <c r="D28" s="319">
        <f t="shared" si="12"/>
        <v>-2.5099999999999998</v>
      </c>
      <c r="E28" s="1441">
        <f t="shared" si="8"/>
        <v>98.931543224685285</v>
      </c>
      <c r="F28" s="1442">
        <f t="shared" si="5"/>
        <v>2.6188649625609628E-2</v>
      </c>
      <c r="G28" s="1443">
        <f t="shared" si="0"/>
        <v>1</v>
      </c>
      <c r="H28" s="1444">
        <f t="shared" si="9"/>
        <v>-1</v>
      </c>
      <c r="I28" s="702" t="str">
        <f t="shared" si="1"/>
        <v xml:space="preserve"> ---</v>
      </c>
      <c r="J28" s="1012">
        <v>99.95027759955785</v>
      </c>
      <c r="K28" s="1248">
        <v>42005</v>
      </c>
      <c r="L28" s="1436">
        <v>98.453937987492338</v>
      </c>
      <c r="M28" s="314">
        <f t="shared" si="6"/>
        <v>-5.6559447915972783E-2</v>
      </c>
      <c r="N28" s="319">
        <f t="shared" si="13"/>
        <v>-2.86</v>
      </c>
      <c r="O28" s="1445">
        <f t="shared" si="10"/>
        <v>98.519618851231698</v>
      </c>
      <c r="P28" s="1442">
        <f t="shared" si="7"/>
        <v>-8.616880870582122E-2</v>
      </c>
      <c r="Q28" s="1443">
        <f t="shared" si="2"/>
        <v>-1</v>
      </c>
      <c r="R28" s="1444">
        <f t="shared" si="11"/>
        <v>-3</v>
      </c>
      <c r="S28" s="702" t="str">
        <f t="shared" si="3"/>
        <v xml:space="preserve">悪化 </v>
      </c>
      <c r="T28" s="1012">
        <v>99.638999279048477</v>
      </c>
    </row>
    <row r="29" spans="1:20">
      <c r="A29" s="1244">
        <v>42036</v>
      </c>
      <c r="B29" s="1020">
        <v>98.998221971393122</v>
      </c>
      <c r="C29" s="237">
        <f t="shared" si="4"/>
        <v>3.0093850852253468E-2</v>
      </c>
      <c r="D29" s="323">
        <f t="shared" si="12"/>
        <v>-2.4300000000000002</v>
      </c>
      <c r="E29" s="1446">
        <f t="shared" si="8"/>
        <v>98.965364826116854</v>
      </c>
      <c r="F29" s="1447">
        <f t="shared" si="5"/>
        <v>3.3821601431569093E-2</v>
      </c>
      <c r="G29" s="1448">
        <f t="shared" si="0"/>
        <v>1</v>
      </c>
      <c r="H29" s="1449">
        <f t="shared" si="9"/>
        <v>1</v>
      </c>
      <c r="I29" s="702" t="str">
        <f t="shared" si="1"/>
        <v xml:space="preserve"> ---</v>
      </c>
      <c r="J29" s="1013">
        <v>99.866848751694903</v>
      </c>
      <c r="K29" s="1244">
        <v>42036</v>
      </c>
      <c r="L29" s="1432">
        <v>98.409515871233779</v>
      </c>
      <c r="M29" s="237">
        <f t="shared" si="6"/>
        <v>-4.4422116258559186E-2</v>
      </c>
      <c r="N29" s="323">
        <f t="shared" si="13"/>
        <v>-2.86</v>
      </c>
      <c r="O29" s="1450">
        <f t="shared" si="10"/>
        <v>98.457983764711472</v>
      </c>
      <c r="P29" s="1447">
        <f t="shared" si="7"/>
        <v>-6.1635086520226423E-2</v>
      </c>
      <c r="Q29" s="1448">
        <f t="shared" si="2"/>
        <v>-1</v>
      </c>
      <c r="R29" s="1449">
        <f t="shared" si="11"/>
        <v>-3</v>
      </c>
      <c r="S29" s="702" t="str">
        <f t="shared" si="3"/>
        <v xml:space="preserve">悪化 </v>
      </c>
      <c r="T29" s="1013">
        <v>99.563071809435613</v>
      </c>
    </row>
    <row r="30" spans="1:20">
      <c r="A30" s="1244">
        <v>42064</v>
      </c>
      <c r="B30" s="1020">
        <v>99.053713636372422</v>
      </c>
      <c r="C30" s="237">
        <f t="shared" si="4"/>
        <v>5.5491664979300026E-2</v>
      </c>
      <c r="D30" s="323">
        <f t="shared" si="12"/>
        <v>-2.13</v>
      </c>
      <c r="E30" s="1446">
        <f t="shared" si="8"/>
        <v>99.00668790943547</v>
      </c>
      <c r="F30" s="1447">
        <f t="shared" si="5"/>
        <v>4.1323083318616227E-2</v>
      </c>
      <c r="G30" s="1448">
        <f t="shared" si="0"/>
        <v>1</v>
      </c>
      <c r="H30" s="1449">
        <f t="shared" si="9"/>
        <v>3</v>
      </c>
      <c r="I30" s="702" t="str">
        <f t="shared" si="1"/>
        <v xml:space="preserve">改善 </v>
      </c>
      <c r="J30" s="1013">
        <v>99.733973583993546</v>
      </c>
      <c r="K30" s="1244">
        <v>42064</v>
      </c>
      <c r="L30" s="1432">
        <v>98.413501775431442</v>
      </c>
      <c r="M30" s="237">
        <f t="shared" si="6"/>
        <v>3.9859041976626486E-3</v>
      </c>
      <c r="N30" s="323">
        <f t="shared" si="13"/>
        <v>-2.67</v>
      </c>
      <c r="O30" s="1450">
        <f t="shared" si="10"/>
        <v>98.42565187805252</v>
      </c>
      <c r="P30" s="1447">
        <f t="shared" si="7"/>
        <v>-3.2331886658951703E-2</v>
      </c>
      <c r="Q30" s="1448">
        <f t="shared" si="2"/>
        <v>-1</v>
      </c>
      <c r="R30" s="1449">
        <f t="shared" si="11"/>
        <v>-3</v>
      </c>
      <c r="S30" s="702" t="str">
        <f t="shared" si="3"/>
        <v xml:space="preserve">悪化 </v>
      </c>
      <c r="T30" s="1013">
        <v>99.469541519682124</v>
      </c>
    </row>
    <row r="31" spans="1:20">
      <c r="A31" s="1244">
        <v>42095</v>
      </c>
      <c r="B31" s="1020">
        <v>99.139313037387936</v>
      </c>
      <c r="C31" s="237">
        <f t="shared" si="4"/>
        <v>8.5599401015514331E-2</v>
      </c>
      <c r="D31" s="323">
        <f t="shared" si="12"/>
        <v>-1.64</v>
      </c>
      <c r="E31" s="1446">
        <f t="shared" si="8"/>
        <v>99.063749548384479</v>
      </c>
      <c r="F31" s="1447">
        <f t="shared" si="5"/>
        <v>5.7061638949008398E-2</v>
      </c>
      <c r="G31" s="1448">
        <f t="shared" si="0"/>
        <v>1</v>
      </c>
      <c r="H31" s="1449">
        <f t="shared" si="9"/>
        <v>3</v>
      </c>
      <c r="I31" s="702" t="str">
        <f t="shared" si="1"/>
        <v xml:space="preserve">改善 </v>
      </c>
      <c r="J31" s="1013">
        <v>99.58462442617909</v>
      </c>
      <c r="K31" s="1244">
        <v>42095</v>
      </c>
      <c r="L31" s="1432">
        <v>98.484400898809028</v>
      </c>
      <c r="M31" s="237">
        <f t="shared" si="6"/>
        <v>7.0899123377586193E-2</v>
      </c>
      <c r="N31" s="323">
        <f t="shared" si="13"/>
        <v>-2.2400000000000002</v>
      </c>
      <c r="O31" s="1450">
        <f t="shared" si="10"/>
        <v>98.435806181824759</v>
      </c>
      <c r="P31" s="1447">
        <f t="shared" si="7"/>
        <v>1.0154303772239359E-2</v>
      </c>
      <c r="Q31" s="1448">
        <f t="shared" si="2"/>
        <v>1</v>
      </c>
      <c r="R31" s="1449">
        <f t="shared" si="11"/>
        <v>-1</v>
      </c>
      <c r="S31" s="702" t="str">
        <f t="shared" si="3"/>
        <v xml:space="preserve"> ---</v>
      </c>
      <c r="T31" s="1013">
        <v>99.391630695750038</v>
      </c>
    </row>
    <row r="32" spans="1:20">
      <c r="A32" s="1244">
        <v>42125</v>
      </c>
      <c r="B32" s="1020">
        <v>99.253131745561049</v>
      </c>
      <c r="C32" s="237">
        <f t="shared" si="4"/>
        <v>0.11381870817311324</v>
      </c>
      <c r="D32" s="323">
        <f t="shared" si="12"/>
        <v>-1.06</v>
      </c>
      <c r="E32" s="1446">
        <f t="shared" si="8"/>
        <v>99.148719473107136</v>
      </c>
      <c r="F32" s="1447">
        <f t="shared" si="5"/>
        <v>8.4969924722656742E-2</v>
      </c>
      <c r="G32" s="1448">
        <f t="shared" si="0"/>
        <v>1</v>
      </c>
      <c r="H32" s="1449">
        <f t="shared" si="9"/>
        <v>3</v>
      </c>
      <c r="I32" s="702" t="str">
        <f t="shared" si="1"/>
        <v xml:space="preserve">改善 </v>
      </c>
      <c r="J32" s="1013">
        <v>99.457407242659983</v>
      </c>
      <c r="K32" s="1244">
        <v>42125</v>
      </c>
      <c r="L32" s="1432">
        <v>98.615023206065885</v>
      </c>
      <c r="M32" s="237">
        <f t="shared" si="6"/>
        <v>0.13062230725685708</v>
      </c>
      <c r="N32" s="323">
        <f t="shared" si="13"/>
        <v>-1.7</v>
      </c>
      <c r="O32" s="1450">
        <f t="shared" si="10"/>
        <v>98.504308626768776</v>
      </c>
      <c r="P32" s="1447">
        <f t="shared" si="7"/>
        <v>6.8502444944016361E-2</v>
      </c>
      <c r="Q32" s="1448">
        <f t="shared" si="2"/>
        <v>1</v>
      </c>
      <c r="R32" s="1449">
        <f t="shared" si="11"/>
        <v>1</v>
      </c>
      <c r="S32" s="702" t="str">
        <f t="shared" si="3"/>
        <v xml:space="preserve"> ---</v>
      </c>
      <c r="T32" s="1013">
        <v>99.338850870844283</v>
      </c>
    </row>
    <row r="33" spans="1:29">
      <c r="A33" s="1244">
        <v>42156</v>
      </c>
      <c r="B33" s="1020">
        <v>99.376327655372179</v>
      </c>
      <c r="C33" s="237">
        <f t="shared" si="4"/>
        <v>0.12319590981113038</v>
      </c>
      <c r="D33" s="323">
        <f t="shared" si="12"/>
        <v>-0.47</v>
      </c>
      <c r="E33" s="1446">
        <f t="shared" si="8"/>
        <v>99.256257479440379</v>
      </c>
      <c r="F33" s="1447">
        <f t="shared" si="5"/>
        <v>0.10753800633324317</v>
      </c>
      <c r="G33" s="1448">
        <f t="shared" si="0"/>
        <v>1</v>
      </c>
      <c r="H33" s="1449">
        <f t="shared" si="9"/>
        <v>3</v>
      </c>
      <c r="I33" s="702" t="str">
        <f t="shared" si="1"/>
        <v xml:space="preserve">改善 </v>
      </c>
      <c r="J33" s="1013">
        <v>99.36090512279776</v>
      </c>
      <c r="K33" s="1244">
        <v>42156</v>
      </c>
      <c r="L33" s="1432">
        <v>98.769120072346226</v>
      </c>
      <c r="M33" s="237">
        <f t="shared" si="6"/>
        <v>0.15409686628034081</v>
      </c>
      <c r="N33" s="323">
        <f t="shared" si="13"/>
        <v>-1.1100000000000001</v>
      </c>
      <c r="O33" s="1450">
        <f t="shared" si="10"/>
        <v>98.622848059073704</v>
      </c>
      <c r="P33" s="1447">
        <f t="shared" si="7"/>
        <v>0.11853943230492803</v>
      </c>
      <c r="Q33" s="1448">
        <f t="shared" si="2"/>
        <v>1</v>
      </c>
      <c r="R33" s="1449">
        <f t="shared" si="11"/>
        <v>3</v>
      </c>
      <c r="S33" s="702" t="str">
        <f t="shared" si="3"/>
        <v xml:space="preserve">改善 </v>
      </c>
      <c r="T33" s="1013">
        <v>99.30852281001529</v>
      </c>
    </row>
    <row r="34" spans="1:29">
      <c r="A34" s="1244">
        <v>42186</v>
      </c>
      <c r="B34" s="1020">
        <v>99.462232102001437</v>
      </c>
      <c r="C34" s="237">
        <f t="shared" si="4"/>
        <v>8.5904446629257336E-2</v>
      </c>
      <c r="D34" s="323">
        <f t="shared" si="12"/>
        <v>0.03</v>
      </c>
      <c r="E34" s="1446">
        <f t="shared" si="8"/>
        <v>99.363897167644893</v>
      </c>
      <c r="F34" s="1447">
        <f t="shared" si="5"/>
        <v>0.10763968820451453</v>
      </c>
      <c r="G34" s="1448">
        <f t="shared" si="0"/>
        <v>1</v>
      </c>
      <c r="H34" s="1449">
        <f t="shared" si="9"/>
        <v>3</v>
      </c>
      <c r="I34" s="702" t="str">
        <f t="shared" si="1"/>
        <v xml:space="preserve">改善 </v>
      </c>
      <c r="J34" s="1013">
        <v>99.308171112616492</v>
      </c>
      <c r="K34" s="1244">
        <v>42186</v>
      </c>
      <c r="L34" s="1432">
        <v>98.900925414570338</v>
      </c>
      <c r="M34" s="237">
        <f t="shared" si="6"/>
        <v>0.13180534222411211</v>
      </c>
      <c r="N34" s="323">
        <f t="shared" si="13"/>
        <v>-0.56000000000000005</v>
      </c>
      <c r="O34" s="1450">
        <f t="shared" si="10"/>
        <v>98.761689564327483</v>
      </c>
      <c r="P34" s="1447">
        <f t="shared" si="7"/>
        <v>0.13884150525377947</v>
      </c>
      <c r="Q34" s="1448">
        <f t="shared" si="2"/>
        <v>1</v>
      </c>
      <c r="R34" s="1449">
        <f t="shared" si="11"/>
        <v>3</v>
      </c>
      <c r="S34" s="702" t="str">
        <f t="shared" si="3"/>
        <v xml:space="preserve">改善 </v>
      </c>
      <c r="T34" s="1013">
        <v>99.305281589343892</v>
      </c>
      <c r="V34" s="1300"/>
      <c r="W34" s="1285"/>
      <c r="X34" s="1285"/>
      <c r="Y34" s="1285"/>
      <c r="Z34" s="1285"/>
      <c r="AA34" s="1456">
        <v>44531</v>
      </c>
      <c r="AB34" s="1285"/>
    </row>
    <row r="35" spans="1:29">
      <c r="A35" s="1244">
        <v>42217</v>
      </c>
      <c r="B35" s="1020">
        <v>99.46593266210462</v>
      </c>
      <c r="C35" s="237">
        <f t="shared" si="4"/>
        <v>3.7005601031836477E-3</v>
      </c>
      <c r="D35" s="323">
        <f t="shared" si="12"/>
        <v>0.36</v>
      </c>
      <c r="E35" s="1446">
        <f t="shared" si="8"/>
        <v>99.434830806492755</v>
      </c>
      <c r="F35" s="1447">
        <f t="shared" si="5"/>
        <v>7.0933638847861857E-2</v>
      </c>
      <c r="G35" s="1448">
        <f t="shared" si="0"/>
        <v>1</v>
      </c>
      <c r="H35" s="1449">
        <f t="shared" si="9"/>
        <v>3</v>
      </c>
      <c r="I35" s="702" t="str">
        <f t="shared" si="1"/>
        <v xml:space="preserve">改善 </v>
      </c>
      <c r="J35" s="1013">
        <v>99.271071736281201</v>
      </c>
      <c r="K35" s="1244">
        <v>42217</v>
      </c>
      <c r="L35" s="1432">
        <v>98.980021309140668</v>
      </c>
      <c r="M35" s="237">
        <f t="shared" si="6"/>
        <v>7.9095894570329506E-2</v>
      </c>
      <c r="N35" s="323">
        <f t="shared" si="13"/>
        <v>-0.12</v>
      </c>
      <c r="O35" s="1450">
        <f t="shared" si="10"/>
        <v>98.883355598685739</v>
      </c>
      <c r="P35" s="1447">
        <f t="shared" si="7"/>
        <v>0.12166603435825607</v>
      </c>
      <c r="Q35" s="1448">
        <f t="shared" si="2"/>
        <v>1</v>
      </c>
      <c r="R35" s="1449">
        <f t="shared" si="11"/>
        <v>3</v>
      </c>
      <c r="S35" s="702" t="str">
        <f t="shared" si="3"/>
        <v xml:space="preserve">改善 </v>
      </c>
      <c r="T35" s="1013">
        <v>99.316043703850895</v>
      </c>
      <c r="V35" s="2831" t="s">
        <v>895</v>
      </c>
      <c r="W35" s="2832"/>
      <c r="X35" s="2832"/>
      <c r="Y35" s="2832"/>
      <c r="Z35" s="2832"/>
      <c r="AA35" s="2832"/>
      <c r="AB35" s="2833"/>
      <c r="AC35" s="1266"/>
    </row>
    <row r="36" spans="1:29">
      <c r="A36" s="1244">
        <v>42248</v>
      </c>
      <c r="B36" s="1020">
        <v>99.417775073586441</v>
      </c>
      <c r="C36" s="237">
        <f t="shared" si="4"/>
        <v>-4.815758851817975E-2</v>
      </c>
      <c r="D36" s="323">
        <f t="shared" si="12"/>
        <v>0.48</v>
      </c>
      <c r="E36" s="1446">
        <f t="shared" si="8"/>
        <v>99.448646612564161</v>
      </c>
      <c r="F36" s="1447">
        <f t="shared" si="5"/>
        <v>1.38158060714062E-2</v>
      </c>
      <c r="G36" s="1448">
        <f t="shared" si="0"/>
        <v>1</v>
      </c>
      <c r="H36" s="1449">
        <f t="shared" si="9"/>
        <v>3</v>
      </c>
      <c r="I36" s="702" t="str">
        <f t="shared" si="1"/>
        <v xml:space="preserve">改善 </v>
      </c>
      <c r="J36" s="1013">
        <v>99.241930727437037</v>
      </c>
      <c r="K36" s="1244">
        <v>42248</v>
      </c>
      <c r="L36" s="1432">
        <v>99.031492462040561</v>
      </c>
      <c r="M36" s="237">
        <f t="shared" si="6"/>
        <v>5.1471152899893013E-2</v>
      </c>
      <c r="N36" s="323">
        <f t="shared" si="13"/>
        <v>0.17</v>
      </c>
      <c r="O36" s="1450">
        <f t="shared" si="10"/>
        <v>98.970813061917184</v>
      </c>
      <c r="P36" s="1447">
        <f t="shared" si="7"/>
        <v>8.7457463231444876E-2</v>
      </c>
      <c r="Q36" s="1448">
        <f t="shared" si="2"/>
        <v>1</v>
      </c>
      <c r="R36" s="1449">
        <f t="shared" si="11"/>
        <v>3</v>
      </c>
      <c r="S36" s="702" t="str">
        <f t="shared" si="3"/>
        <v xml:space="preserve">改善 </v>
      </c>
      <c r="T36" s="1013">
        <v>99.337566691809684</v>
      </c>
      <c r="V36" s="1457"/>
      <c r="W36" s="1457" t="s">
        <v>896</v>
      </c>
      <c r="X36" s="1457" t="s">
        <v>897</v>
      </c>
      <c r="Y36" s="1457" t="s">
        <v>898</v>
      </c>
      <c r="Z36" s="1457" t="s">
        <v>899</v>
      </c>
      <c r="AA36" s="1457" t="s">
        <v>900</v>
      </c>
      <c r="AB36" s="1457" t="s">
        <v>901</v>
      </c>
      <c r="AC36" s="1266"/>
    </row>
    <row r="37" spans="1:29">
      <c r="A37" s="1244">
        <v>42278</v>
      </c>
      <c r="B37" s="1020">
        <v>99.307167913843472</v>
      </c>
      <c r="C37" s="237">
        <f t="shared" si="4"/>
        <v>-0.11060715974296897</v>
      </c>
      <c r="D37" s="323">
        <f t="shared" si="12"/>
        <v>0.42</v>
      </c>
      <c r="E37" s="1446">
        <f t="shared" si="8"/>
        <v>99.39695854984484</v>
      </c>
      <c r="F37" s="1447">
        <f t="shared" si="5"/>
        <v>-5.1688062719321692E-2</v>
      </c>
      <c r="G37" s="1448">
        <f t="shared" si="0"/>
        <v>-1</v>
      </c>
      <c r="H37" s="1449">
        <f t="shared" si="9"/>
        <v>1</v>
      </c>
      <c r="I37" s="702" t="str">
        <f t="shared" si="1"/>
        <v xml:space="preserve"> ---</v>
      </c>
      <c r="J37" s="1013">
        <v>99.208213385575377</v>
      </c>
      <c r="K37" s="1244">
        <v>42278</v>
      </c>
      <c r="L37" s="1432">
        <v>99.048797652785666</v>
      </c>
      <c r="M37" s="237">
        <f t="shared" si="6"/>
        <v>1.7305190745105392E-2</v>
      </c>
      <c r="N37" s="323">
        <f t="shared" si="13"/>
        <v>0.34</v>
      </c>
      <c r="O37" s="1450">
        <f t="shared" si="10"/>
        <v>99.02010380798896</v>
      </c>
      <c r="P37" s="1447">
        <f t="shared" si="7"/>
        <v>4.929074607177597E-2</v>
      </c>
      <c r="Q37" s="1448">
        <f t="shared" si="2"/>
        <v>1</v>
      </c>
      <c r="R37" s="1449">
        <f t="shared" si="11"/>
        <v>3</v>
      </c>
      <c r="S37" s="702" t="str">
        <f t="shared" si="3"/>
        <v xml:space="preserve">改善 </v>
      </c>
      <c r="T37" s="1013">
        <v>99.351608358766583</v>
      </c>
      <c r="V37" s="1458" t="s">
        <v>902</v>
      </c>
      <c r="W37" s="1459">
        <v>5.2260396768165351E-2</v>
      </c>
      <c r="X37" s="1459">
        <v>-0.20879448778600898</v>
      </c>
      <c r="Y37" s="1459">
        <v>3.2713944710854883E-3</v>
      </c>
      <c r="Z37" s="1459">
        <v>8.2447269018024166E-3</v>
      </c>
      <c r="AA37" s="1459">
        <v>5.0866904205004396E-3</v>
      </c>
      <c r="AB37" s="1459">
        <v>1.9134786690385365E-3</v>
      </c>
      <c r="AC37" s="1266"/>
    </row>
    <row r="38" spans="1:29">
      <c r="A38" s="1244">
        <v>42309</v>
      </c>
      <c r="B38" s="1020">
        <v>99.156057395126894</v>
      </c>
      <c r="C38" s="237">
        <f t="shared" si="4"/>
        <v>-0.15111051871657821</v>
      </c>
      <c r="D38" s="323">
        <f t="shared" si="12"/>
        <v>0.26</v>
      </c>
      <c r="E38" s="1446">
        <f t="shared" si="8"/>
        <v>99.293666794185597</v>
      </c>
      <c r="F38" s="1447">
        <f t="shared" si="5"/>
        <v>-0.10329175565924231</v>
      </c>
      <c r="G38" s="1448">
        <f t="shared" si="0"/>
        <v>-1</v>
      </c>
      <c r="H38" s="1449">
        <f t="shared" si="9"/>
        <v>-1</v>
      </c>
      <c r="I38" s="702" t="str">
        <f t="shared" si="1"/>
        <v xml:space="preserve"> ---</v>
      </c>
      <c r="J38" s="1013">
        <v>99.178419118841049</v>
      </c>
      <c r="K38" s="1244">
        <v>42309</v>
      </c>
      <c r="L38" s="1432">
        <v>99.047482859283093</v>
      </c>
      <c r="M38" s="237">
        <f t="shared" si="6"/>
        <v>-1.3147935025727975E-3</v>
      </c>
      <c r="N38" s="323">
        <f t="shared" si="13"/>
        <v>0.46</v>
      </c>
      <c r="O38" s="1450">
        <f t="shared" si="10"/>
        <v>99.042590991369778</v>
      </c>
      <c r="P38" s="1447">
        <f t="shared" si="7"/>
        <v>2.248718338081801E-2</v>
      </c>
      <c r="Q38" s="1448">
        <f t="shared" si="2"/>
        <v>1</v>
      </c>
      <c r="R38" s="1449">
        <f t="shared" si="11"/>
        <v>3</v>
      </c>
      <c r="S38" s="702" t="str">
        <f t="shared" si="3"/>
        <v xml:space="preserve">改善 </v>
      </c>
      <c r="T38" s="1013">
        <v>99.35403051671129</v>
      </c>
      <c r="V38" s="1458" t="s">
        <v>903</v>
      </c>
      <c r="W38" s="1459">
        <v>-37.864968545982464</v>
      </c>
      <c r="X38" s="1459">
        <v>151.28083982339226</v>
      </c>
      <c r="Y38" s="1459">
        <v>-2.3702699636717965</v>
      </c>
      <c r="Z38" s="1459">
        <v>-5.9736692431147702</v>
      </c>
      <c r="AA38" s="1459">
        <v>-3.68553215601928</v>
      </c>
      <c r="AB38" s="1459">
        <v>-1.3863999146039421</v>
      </c>
      <c r="AC38" s="1266" t="s">
        <v>904</v>
      </c>
    </row>
    <row r="39" spans="1:29">
      <c r="A39" s="1298">
        <v>42339</v>
      </c>
      <c r="B39" s="1299">
        <v>99.015882843647645</v>
      </c>
      <c r="C39" s="261">
        <f t="shared" si="4"/>
        <v>-0.14017455147924807</v>
      </c>
      <c r="D39" s="327">
        <f t="shared" si="12"/>
        <v>0.09</v>
      </c>
      <c r="E39" s="1451">
        <f t="shared" si="8"/>
        <v>99.159702717539346</v>
      </c>
      <c r="F39" s="1452">
        <f t="shared" si="5"/>
        <v>-0.13396407664625087</v>
      </c>
      <c r="G39" s="1453">
        <f t="shared" si="0"/>
        <v>-1</v>
      </c>
      <c r="H39" s="1454">
        <f t="shared" si="9"/>
        <v>-3</v>
      </c>
      <c r="I39" s="702" t="str">
        <f t="shared" si="1"/>
        <v xml:space="preserve">悪化 </v>
      </c>
      <c r="J39" s="1016">
        <v>99.173470313539639</v>
      </c>
      <c r="K39" s="1298">
        <v>42339</v>
      </c>
      <c r="L39" s="1437">
        <v>99.047267042204155</v>
      </c>
      <c r="M39" s="261">
        <f t="shared" si="6"/>
        <v>-2.1581707893858493E-4</v>
      </c>
      <c r="N39" s="327">
        <f t="shared" si="13"/>
        <v>0.54</v>
      </c>
      <c r="O39" s="1455">
        <f t="shared" si="10"/>
        <v>99.047849184757638</v>
      </c>
      <c r="P39" s="1452">
        <f t="shared" si="7"/>
        <v>5.258193387859933E-3</v>
      </c>
      <c r="Q39" s="1453">
        <f t="shared" si="2"/>
        <v>1</v>
      </c>
      <c r="R39" s="1454">
        <f t="shared" si="11"/>
        <v>3</v>
      </c>
      <c r="S39" s="702" t="str">
        <f t="shared" si="3"/>
        <v xml:space="preserve">改善 </v>
      </c>
      <c r="T39" s="1016">
        <v>99.370987968209008</v>
      </c>
      <c r="V39" s="1460" t="s">
        <v>905</v>
      </c>
      <c r="W39" s="1461" t="s">
        <v>882</v>
      </c>
      <c r="X39" s="1461" t="s">
        <v>881</v>
      </c>
      <c r="Y39" s="1461" t="s">
        <v>881</v>
      </c>
      <c r="Z39" s="1461" t="s">
        <v>882</v>
      </c>
      <c r="AA39" s="1461" t="s">
        <v>733</v>
      </c>
      <c r="AB39" s="1461" t="s">
        <v>733</v>
      </c>
    </row>
    <row r="40" spans="1:29">
      <c r="A40" s="1244">
        <v>42370</v>
      </c>
      <c r="B40" s="1020">
        <v>98.913729151631301</v>
      </c>
      <c r="C40" s="314">
        <f t="shared" si="4"/>
        <v>-0.10215369201634417</v>
      </c>
      <c r="D40" s="323">
        <f t="shared" si="12"/>
        <v>-0.05</v>
      </c>
      <c r="E40" s="1446">
        <f t="shared" si="8"/>
        <v>99.028556463468604</v>
      </c>
      <c r="F40" s="1447">
        <f t="shared" si="5"/>
        <v>-0.13114625407074243</v>
      </c>
      <c r="G40" s="1448">
        <f t="shared" si="0"/>
        <v>-1</v>
      </c>
      <c r="H40" s="1449">
        <f t="shared" si="9"/>
        <v>-3</v>
      </c>
      <c r="I40" s="694" t="str">
        <f t="shared" si="1"/>
        <v xml:space="preserve">悪化 </v>
      </c>
      <c r="J40" s="1013">
        <v>99.20408030717357</v>
      </c>
      <c r="K40" s="1244">
        <v>42370</v>
      </c>
      <c r="L40" s="1432">
        <v>99.073204131553652</v>
      </c>
      <c r="M40" s="314">
        <f t="shared" si="6"/>
        <v>2.5937089349497455E-2</v>
      </c>
      <c r="N40" s="323">
        <f t="shared" si="13"/>
        <v>0.63</v>
      </c>
      <c r="O40" s="1450">
        <f t="shared" si="10"/>
        <v>99.055984677680314</v>
      </c>
      <c r="P40" s="1447">
        <f t="shared" si="7"/>
        <v>8.1354929226762351E-3</v>
      </c>
      <c r="Q40" s="1448">
        <f t="shared" si="2"/>
        <v>1</v>
      </c>
      <c r="R40" s="1449">
        <f t="shared" si="11"/>
        <v>3</v>
      </c>
      <c r="S40" s="694" t="str">
        <f t="shared" si="3"/>
        <v xml:space="preserve">改善 </v>
      </c>
      <c r="T40" s="1013">
        <v>99.435935092680793</v>
      </c>
    </row>
    <row r="41" spans="1:29">
      <c r="A41" s="1244">
        <v>42401</v>
      </c>
      <c r="B41" s="1020">
        <v>98.843087658748914</v>
      </c>
      <c r="C41" s="237">
        <f t="shared" si="4"/>
        <v>-7.0641492882387524E-2</v>
      </c>
      <c r="D41" s="323">
        <f t="shared" si="12"/>
        <v>-0.16</v>
      </c>
      <c r="E41" s="1446">
        <f t="shared" si="8"/>
        <v>98.924233218009292</v>
      </c>
      <c r="F41" s="1447">
        <f t="shared" si="5"/>
        <v>-0.10432324545931237</v>
      </c>
      <c r="G41" s="1448">
        <f t="shared" si="0"/>
        <v>-1</v>
      </c>
      <c r="H41" s="1449">
        <f t="shared" si="9"/>
        <v>-3</v>
      </c>
      <c r="I41" s="696" t="str">
        <f t="shared" si="1"/>
        <v xml:space="preserve">悪化 </v>
      </c>
      <c r="J41" s="1013">
        <v>99.253354911074041</v>
      </c>
      <c r="K41" s="1244">
        <v>42401</v>
      </c>
      <c r="L41" s="1432">
        <v>99.11844661508691</v>
      </c>
      <c r="M41" s="237">
        <f t="shared" si="6"/>
        <v>4.5242483533257882E-2</v>
      </c>
      <c r="N41" s="323">
        <f t="shared" si="13"/>
        <v>0.72</v>
      </c>
      <c r="O41" s="1450">
        <f t="shared" si="10"/>
        <v>99.079639262948248</v>
      </c>
      <c r="P41" s="1447">
        <f t="shared" si="7"/>
        <v>2.3654585267934181E-2</v>
      </c>
      <c r="Q41" s="1448">
        <f t="shared" si="2"/>
        <v>1</v>
      </c>
      <c r="R41" s="1449">
        <f t="shared" si="11"/>
        <v>3</v>
      </c>
      <c r="S41" s="696" t="str">
        <f t="shared" si="3"/>
        <v xml:space="preserve">改善 </v>
      </c>
      <c r="T41" s="1013">
        <v>99.514294832618845</v>
      </c>
    </row>
    <row r="42" spans="1:29">
      <c r="A42" s="1244">
        <v>42430</v>
      </c>
      <c r="B42" s="1020">
        <v>98.860339734747654</v>
      </c>
      <c r="C42" s="237">
        <f t="shared" si="4"/>
        <v>1.7252075998740679E-2</v>
      </c>
      <c r="D42" s="323">
        <f t="shared" si="12"/>
        <v>-0.2</v>
      </c>
      <c r="E42" s="1446">
        <f t="shared" si="8"/>
        <v>98.872385515042609</v>
      </c>
      <c r="F42" s="1447">
        <f t="shared" si="5"/>
        <v>-5.1847702966682618E-2</v>
      </c>
      <c r="G42" s="1448">
        <f t="shared" si="0"/>
        <v>-1</v>
      </c>
      <c r="H42" s="1449">
        <f t="shared" si="9"/>
        <v>-3</v>
      </c>
      <c r="I42" s="696" t="str">
        <f t="shared" si="1"/>
        <v xml:space="preserve">悪化 </v>
      </c>
      <c r="J42" s="1013">
        <v>99.310783873673003</v>
      </c>
      <c r="K42" s="1244">
        <v>42430</v>
      </c>
      <c r="L42" s="1432">
        <v>99.21088656205346</v>
      </c>
      <c r="M42" s="237">
        <f t="shared" si="6"/>
        <v>9.2439946966550224E-2</v>
      </c>
      <c r="N42" s="323">
        <f t="shared" si="13"/>
        <v>0.81</v>
      </c>
      <c r="O42" s="1450">
        <f t="shared" si="10"/>
        <v>99.134179102898017</v>
      </c>
      <c r="P42" s="1447">
        <f t="shared" si="7"/>
        <v>5.453983994976852E-2</v>
      </c>
      <c r="Q42" s="1448">
        <f t="shared" si="2"/>
        <v>1</v>
      </c>
      <c r="R42" s="1449">
        <f t="shared" si="11"/>
        <v>3</v>
      </c>
      <c r="S42" s="696" t="str">
        <f t="shared" si="3"/>
        <v xml:space="preserve">改善 </v>
      </c>
      <c r="T42" s="1013">
        <v>99.577079522437344</v>
      </c>
    </row>
    <row r="43" spans="1:29">
      <c r="A43" s="1244">
        <v>42461</v>
      </c>
      <c r="B43" s="1020">
        <v>98.928318479070526</v>
      </c>
      <c r="C43" s="237">
        <f t="shared" si="4"/>
        <v>6.7978744322871876E-2</v>
      </c>
      <c r="D43" s="323">
        <f t="shared" si="12"/>
        <v>-0.21</v>
      </c>
      <c r="E43" s="1446">
        <f t="shared" si="8"/>
        <v>98.877248624189022</v>
      </c>
      <c r="F43" s="1447">
        <f t="shared" si="5"/>
        <v>4.8631091464130805E-3</v>
      </c>
      <c r="G43" s="1448">
        <f t="shared" si="0"/>
        <v>1</v>
      </c>
      <c r="H43" s="1449">
        <f t="shared" si="9"/>
        <v>-1</v>
      </c>
      <c r="I43" s="696" t="str">
        <f t="shared" si="1"/>
        <v xml:space="preserve"> ---</v>
      </c>
      <c r="J43" s="1013">
        <v>99.364983370380656</v>
      </c>
      <c r="K43" s="1244">
        <v>42461</v>
      </c>
      <c r="L43" s="1432">
        <v>99.305871442175359</v>
      </c>
      <c r="M43" s="237">
        <f t="shared" si="6"/>
        <v>9.4984880121899096E-2</v>
      </c>
      <c r="N43" s="323">
        <f t="shared" si="13"/>
        <v>0.83</v>
      </c>
      <c r="O43" s="1450">
        <f t="shared" si="10"/>
        <v>99.211734873105243</v>
      </c>
      <c r="P43" s="1447">
        <f t="shared" si="7"/>
        <v>7.755577020722626E-2</v>
      </c>
      <c r="Q43" s="1448">
        <f t="shared" si="2"/>
        <v>1</v>
      </c>
      <c r="R43" s="1449">
        <f t="shared" si="11"/>
        <v>3</v>
      </c>
      <c r="S43" s="696" t="str">
        <f t="shared" si="3"/>
        <v xml:space="preserve">改善 </v>
      </c>
      <c r="T43" s="1013">
        <v>99.598615079509969</v>
      </c>
    </row>
    <row r="44" spans="1:29">
      <c r="A44" s="1244">
        <v>42491</v>
      </c>
      <c r="B44" s="1020">
        <v>99.029855120997411</v>
      </c>
      <c r="C44" s="237">
        <f t="shared" si="4"/>
        <v>0.10153664192688439</v>
      </c>
      <c r="D44" s="323">
        <f t="shared" si="12"/>
        <v>-0.22</v>
      </c>
      <c r="E44" s="1446">
        <f t="shared" si="8"/>
        <v>98.939504444938521</v>
      </c>
      <c r="F44" s="1447">
        <f t="shared" si="5"/>
        <v>6.225582074949898E-2</v>
      </c>
      <c r="G44" s="1448">
        <f t="shared" si="0"/>
        <v>1</v>
      </c>
      <c r="H44" s="1449">
        <f t="shared" si="9"/>
        <v>1</v>
      </c>
      <c r="I44" s="696" t="str">
        <f t="shared" si="1"/>
        <v xml:space="preserve"> ---</v>
      </c>
      <c r="J44" s="1013">
        <v>99.399602135784619</v>
      </c>
      <c r="K44" s="1244">
        <v>42491</v>
      </c>
      <c r="L44" s="1432">
        <v>99.386858750415996</v>
      </c>
      <c r="M44" s="237">
        <f t="shared" si="6"/>
        <v>8.0987308240636935E-2</v>
      </c>
      <c r="N44" s="323">
        <f t="shared" si="13"/>
        <v>0.78</v>
      </c>
      <c r="O44" s="1450">
        <f t="shared" si="10"/>
        <v>99.3012055848816</v>
      </c>
      <c r="P44" s="1447">
        <f t="shared" si="7"/>
        <v>8.9470711776357348E-2</v>
      </c>
      <c r="Q44" s="1448">
        <f t="shared" si="2"/>
        <v>1</v>
      </c>
      <c r="R44" s="1449">
        <f t="shared" si="11"/>
        <v>3</v>
      </c>
      <c r="S44" s="696" t="str">
        <f t="shared" si="3"/>
        <v xml:space="preserve">改善 </v>
      </c>
      <c r="T44" s="1013">
        <v>99.565287012212266</v>
      </c>
    </row>
    <row r="45" spans="1:29">
      <c r="A45" s="1244">
        <v>42522</v>
      </c>
      <c r="B45" s="1020">
        <v>99.169636550069782</v>
      </c>
      <c r="C45" s="237">
        <f t="shared" si="4"/>
        <v>0.13978142907237157</v>
      </c>
      <c r="D45" s="323">
        <f t="shared" si="12"/>
        <v>-0.21</v>
      </c>
      <c r="E45" s="1446">
        <f t="shared" si="8"/>
        <v>99.042603383379245</v>
      </c>
      <c r="F45" s="1447">
        <f t="shared" si="5"/>
        <v>0.10309893844072349</v>
      </c>
      <c r="G45" s="1448">
        <f t="shared" si="0"/>
        <v>1</v>
      </c>
      <c r="H45" s="1449">
        <f t="shared" si="9"/>
        <v>3</v>
      </c>
      <c r="I45" s="696" t="str">
        <f t="shared" si="1"/>
        <v xml:space="preserve">改善 </v>
      </c>
      <c r="J45" s="1013">
        <v>99.411968865455236</v>
      </c>
      <c r="K45" s="1244">
        <v>42522</v>
      </c>
      <c r="L45" s="1432">
        <v>99.478647201008954</v>
      </c>
      <c r="M45" s="237">
        <f t="shared" si="6"/>
        <v>9.1788450592957815E-2</v>
      </c>
      <c r="N45" s="323">
        <f t="shared" si="13"/>
        <v>0.72</v>
      </c>
      <c r="O45" s="1450">
        <f t="shared" si="10"/>
        <v>99.390459131200103</v>
      </c>
      <c r="P45" s="1447">
        <f t="shared" si="7"/>
        <v>8.9253546318502686E-2</v>
      </c>
      <c r="Q45" s="1448">
        <f t="shared" si="2"/>
        <v>1</v>
      </c>
      <c r="R45" s="1449">
        <f t="shared" si="11"/>
        <v>3</v>
      </c>
      <c r="S45" s="696" t="str">
        <f t="shared" si="3"/>
        <v xml:space="preserve">改善 </v>
      </c>
      <c r="T45" s="1013">
        <v>99.518416285572414</v>
      </c>
    </row>
    <row r="46" spans="1:29">
      <c r="A46" s="1244">
        <v>42552</v>
      </c>
      <c r="B46" s="1020">
        <v>99.32064412949326</v>
      </c>
      <c r="C46" s="237">
        <f t="shared" si="4"/>
        <v>0.15100757942347798</v>
      </c>
      <c r="D46" s="323">
        <f t="shared" si="12"/>
        <v>-0.14000000000000001</v>
      </c>
      <c r="E46" s="1446">
        <f t="shared" si="8"/>
        <v>99.173378600186822</v>
      </c>
      <c r="F46" s="1447">
        <f t="shared" si="5"/>
        <v>0.13077521680757798</v>
      </c>
      <c r="G46" s="1448">
        <f t="shared" si="0"/>
        <v>1</v>
      </c>
      <c r="H46" s="1449">
        <f t="shared" si="9"/>
        <v>3</v>
      </c>
      <c r="I46" s="696" t="str">
        <f t="shared" si="1"/>
        <v xml:space="preserve">改善 </v>
      </c>
      <c r="J46" s="1013">
        <v>99.410974255299053</v>
      </c>
      <c r="K46" s="1244">
        <v>42552</v>
      </c>
      <c r="L46" s="1432">
        <v>99.581972068209723</v>
      </c>
      <c r="M46" s="237">
        <f t="shared" si="6"/>
        <v>0.10332486720076872</v>
      </c>
      <c r="N46" s="323">
        <f t="shared" si="13"/>
        <v>0.69</v>
      </c>
      <c r="O46" s="1450">
        <f t="shared" si="10"/>
        <v>99.482492673211553</v>
      </c>
      <c r="P46" s="1447">
        <f t="shared" si="7"/>
        <v>9.2033542011449754E-2</v>
      </c>
      <c r="Q46" s="1448">
        <f t="shared" si="2"/>
        <v>1</v>
      </c>
      <c r="R46" s="1449">
        <f t="shared" si="11"/>
        <v>3</v>
      </c>
      <c r="S46" s="696" t="str">
        <f t="shared" si="3"/>
        <v xml:space="preserve">改善 </v>
      </c>
      <c r="T46" s="1013">
        <v>99.489816116409301</v>
      </c>
    </row>
    <row r="47" spans="1:29">
      <c r="A47" s="1244">
        <v>42583</v>
      </c>
      <c r="B47" s="1020">
        <v>99.477319793822986</v>
      </c>
      <c r="C47" s="237">
        <f t="shared" si="4"/>
        <v>0.15667566432972535</v>
      </c>
      <c r="D47" s="323">
        <f t="shared" si="12"/>
        <v>0.01</v>
      </c>
      <c r="E47" s="1446">
        <f t="shared" si="8"/>
        <v>99.322533491128681</v>
      </c>
      <c r="F47" s="1447">
        <f t="shared" si="5"/>
        <v>0.1491548909418583</v>
      </c>
      <c r="G47" s="1448">
        <f t="shared" si="0"/>
        <v>1</v>
      </c>
      <c r="H47" s="1449">
        <f t="shared" si="9"/>
        <v>3</v>
      </c>
      <c r="I47" s="696" t="str">
        <f t="shared" si="1"/>
        <v xml:space="preserve">改善 </v>
      </c>
      <c r="J47" s="1013">
        <v>99.416250446462882</v>
      </c>
      <c r="K47" s="1244">
        <v>42583</v>
      </c>
      <c r="L47" s="1432">
        <v>99.704333830623924</v>
      </c>
      <c r="M47" s="237">
        <f t="shared" si="6"/>
        <v>0.12236176241420083</v>
      </c>
      <c r="N47" s="323">
        <f t="shared" si="13"/>
        <v>0.73</v>
      </c>
      <c r="O47" s="1450">
        <f t="shared" si="10"/>
        <v>99.588317699947538</v>
      </c>
      <c r="P47" s="1447">
        <f t="shared" si="7"/>
        <v>0.10582502673598526</v>
      </c>
      <c r="Q47" s="1448">
        <f t="shared" si="2"/>
        <v>1</v>
      </c>
      <c r="R47" s="1449">
        <f t="shared" si="11"/>
        <v>3</v>
      </c>
      <c r="S47" s="696" t="str">
        <f t="shared" si="3"/>
        <v xml:space="preserve">改善 </v>
      </c>
      <c r="T47" s="1013">
        <v>99.494305720467977</v>
      </c>
    </row>
    <row r="48" spans="1:29">
      <c r="A48" s="1244">
        <v>42614</v>
      </c>
      <c r="B48" s="1020">
        <v>99.609766149478588</v>
      </c>
      <c r="C48" s="237">
        <f t="shared" si="4"/>
        <v>0.13244635565560259</v>
      </c>
      <c r="D48" s="323">
        <f t="shared" si="12"/>
        <v>0.19</v>
      </c>
      <c r="E48" s="1446">
        <f t="shared" si="8"/>
        <v>99.469243357598273</v>
      </c>
      <c r="F48" s="1447">
        <f t="shared" si="5"/>
        <v>0.1467098664695925</v>
      </c>
      <c r="G48" s="1448">
        <f t="shared" si="0"/>
        <v>1</v>
      </c>
      <c r="H48" s="1449">
        <f t="shared" si="9"/>
        <v>3</v>
      </c>
      <c r="I48" s="696" t="str">
        <f t="shared" si="1"/>
        <v xml:space="preserve">改善 </v>
      </c>
      <c r="J48" s="1013">
        <v>99.434080758579356</v>
      </c>
      <c r="K48" s="1244">
        <v>42614</v>
      </c>
      <c r="L48" s="1432">
        <v>99.825268020254995</v>
      </c>
      <c r="M48" s="237">
        <f t="shared" si="6"/>
        <v>0.12093418963107183</v>
      </c>
      <c r="N48" s="323">
        <f t="shared" si="13"/>
        <v>0.8</v>
      </c>
      <c r="O48" s="1450">
        <f t="shared" si="10"/>
        <v>99.703857973029542</v>
      </c>
      <c r="P48" s="1447">
        <f t="shared" si="7"/>
        <v>0.11554027308200432</v>
      </c>
      <c r="Q48" s="1448">
        <f t="shared" si="2"/>
        <v>1</v>
      </c>
      <c r="R48" s="1449">
        <f t="shared" si="11"/>
        <v>3</v>
      </c>
      <c r="S48" s="696" t="str">
        <f t="shared" si="3"/>
        <v xml:space="preserve">改善 </v>
      </c>
      <c r="T48" s="1013">
        <v>99.529617983006617</v>
      </c>
    </row>
    <row r="49" spans="1:29">
      <c r="A49" s="1244">
        <v>42644</v>
      </c>
      <c r="B49" s="1020">
        <v>99.746892029059993</v>
      </c>
      <c r="C49" s="237">
        <f t="shared" si="4"/>
        <v>0.13712587958140432</v>
      </c>
      <c r="D49" s="323">
        <f t="shared" si="12"/>
        <v>0.44</v>
      </c>
      <c r="E49" s="1446">
        <f t="shared" si="8"/>
        <v>99.611325990787194</v>
      </c>
      <c r="F49" s="1447">
        <f t="shared" si="5"/>
        <v>0.14208263318892023</v>
      </c>
      <c r="G49" s="1448">
        <f t="shared" si="0"/>
        <v>1</v>
      </c>
      <c r="H49" s="1449">
        <f t="shared" si="9"/>
        <v>3</v>
      </c>
      <c r="I49" s="696" t="str">
        <f t="shared" si="1"/>
        <v xml:space="preserve">改善 </v>
      </c>
      <c r="J49" s="1013">
        <v>99.443909232339038</v>
      </c>
      <c r="K49" s="1244">
        <v>42644</v>
      </c>
      <c r="L49" s="1432">
        <v>99.951199383090412</v>
      </c>
      <c r="M49" s="237">
        <f t="shared" si="6"/>
        <v>0.12593136283541639</v>
      </c>
      <c r="N49" s="323">
        <f t="shared" si="13"/>
        <v>0.91</v>
      </c>
      <c r="O49" s="1450">
        <f t="shared" si="10"/>
        <v>99.826933744656444</v>
      </c>
      <c r="P49" s="1447">
        <f t="shared" si="7"/>
        <v>0.12307577162690109</v>
      </c>
      <c r="Q49" s="1448">
        <f t="shared" si="2"/>
        <v>1</v>
      </c>
      <c r="R49" s="1449">
        <f t="shared" si="11"/>
        <v>3</v>
      </c>
      <c r="S49" s="696" t="str">
        <f t="shared" si="3"/>
        <v xml:space="preserve">改善 </v>
      </c>
      <c r="T49" s="1013">
        <v>99.590304282714854</v>
      </c>
    </row>
    <row r="50" spans="1:29">
      <c r="A50" s="1244">
        <v>42675</v>
      </c>
      <c r="B50" s="1020">
        <v>99.909445237272962</v>
      </c>
      <c r="C50" s="237">
        <f t="shared" si="4"/>
        <v>0.16255320821296948</v>
      </c>
      <c r="D50" s="323">
        <f t="shared" si="12"/>
        <v>0.76</v>
      </c>
      <c r="E50" s="1446">
        <f t="shared" si="8"/>
        <v>99.75536780527051</v>
      </c>
      <c r="F50" s="1447">
        <f t="shared" si="5"/>
        <v>0.14404181448331599</v>
      </c>
      <c r="G50" s="1448">
        <f t="shared" si="0"/>
        <v>1</v>
      </c>
      <c r="H50" s="1449">
        <f t="shared" si="9"/>
        <v>3</v>
      </c>
      <c r="I50" s="696" t="str">
        <f t="shared" si="1"/>
        <v xml:space="preserve">改善 </v>
      </c>
      <c r="J50" s="1013">
        <v>99.472932241548151</v>
      </c>
      <c r="K50" s="1244">
        <v>42675</v>
      </c>
      <c r="L50" s="1432">
        <v>100.10074865697176</v>
      </c>
      <c r="M50" s="237">
        <f t="shared" si="6"/>
        <v>0.1495492738813482</v>
      </c>
      <c r="N50" s="323">
        <f t="shared" si="13"/>
        <v>1.06</v>
      </c>
      <c r="O50" s="1450">
        <f t="shared" si="10"/>
        <v>99.959072020105722</v>
      </c>
      <c r="P50" s="1447">
        <f t="shared" si="7"/>
        <v>0.13213827544927881</v>
      </c>
      <c r="Q50" s="1448">
        <f t="shared" si="2"/>
        <v>1</v>
      </c>
      <c r="R50" s="1449">
        <f t="shared" si="11"/>
        <v>3</v>
      </c>
      <c r="S50" s="696" t="str">
        <f t="shared" si="3"/>
        <v xml:space="preserve">改善 </v>
      </c>
      <c r="T50" s="1013">
        <v>99.682287252598812</v>
      </c>
    </row>
    <row r="51" spans="1:29">
      <c r="A51" s="1244">
        <v>42705</v>
      </c>
      <c r="B51" s="1020">
        <v>100.06550839030766</v>
      </c>
      <c r="C51" s="261">
        <f t="shared" si="4"/>
        <v>0.15606315303469387</v>
      </c>
      <c r="D51" s="323">
        <f t="shared" si="12"/>
        <v>1.06</v>
      </c>
      <c r="E51" s="1446">
        <f t="shared" si="8"/>
        <v>99.90728188554688</v>
      </c>
      <c r="F51" s="1447">
        <f t="shared" si="5"/>
        <v>0.1519140802763701</v>
      </c>
      <c r="G51" s="1448">
        <f t="shared" si="0"/>
        <v>1</v>
      </c>
      <c r="H51" s="1449">
        <f t="shared" si="9"/>
        <v>3</v>
      </c>
      <c r="I51" s="698" t="str">
        <f t="shared" si="1"/>
        <v xml:space="preserve">改善 </v>
      </c>
      <c r="J51" s="1013">
        <v>99.527401012826616</v>
      </c>
      <c r="K51" s="1244">
        <v>42705</v>
      </c>
      <c r="L51" s="1432">
        <v>100.24121817984414</v>
      </c>
      <c r="M51" s="261">
        <f t="shared" si="6"/>
        <v>0.14046952287237957</v>
      </c>
      <c r="N51" s="323">
        <f t="shared" si="13"/>
        <v>1.21</v>
      </c>
      <c r="O51" s="1450">
        <f t="shared" si="10"/>
        <v>100.09772207330211</v>
      </c>
      <c r="P51" s="1447">
        <f t="shared" si="7"/>
        <v>0.13865005319638612</v>
      </c>
      <c r="Q51" s="1448">
        <f t="shared" si="2"/>
        <v>1</v>
      </c>
      <c r="R51" s="1449">
        <f t="shared" si="11"/>
        <v>3</v>
      </c>
      <c r="S51" s="698" t="str">
        <f t="shared" si="3"/>
        <v xml:space="preserve">改善 </v>
      </c>
      <c r="T51" s="1013">
        <v>99.784299781854742</v>
      </c>
      <c r="AC51" s="1286" t="s">
        <v>790</v>
      </c>
    </row>
    <row r="52" spans="1:29">
      <c r="A52" s="1248">
        <v>42736</v>
      </c>
      <c r="B52" s="1294">
        <v>100.2097366191871</v>
      </c>
      <c r="C52" s="319">
        <f t="shared" si="4"/>
        <v>0.14422822887944164</v>
      </c>
      <c r="D52" s="319">
        <f t="shared" si="12"/>
        <v>1.31</v>
      </c>
      <c r="E52" s="1441">
        <f t="shared" si="8"/>
        <v>100.06156341558925</v>
      </c>
      <c r="F52" s="1442">
        <f t="shared" si="5"/>
        <v>0.15428153004236833</v>
      </c>
      <c r="G52" s="1443">
        <f t="shared" si="0"/>
        <v>1</v>
      </c>
      <c r="H52" s="1444">
        <f t="shared" si="9"/>
        <v>3</v>
      </c>
      <c r="I52" s="702" t="str">
        <f t="shared" si="1"/>
        <v xml:space="preserve">改善 </v>
      </c>
      <c r="J52" s="1012">
        <v>99.6204690542381</v>
      </c>
      <c r="K52" s="1248">
        <v>42736</v>
      </c>
      <c r="L52" s="1436">
        <v>100.36947461758233</v>
      </c>
      <c r="M52" s="319">
        <f t="shared" si="6"/>
        <v>0.1282564377381874</v>
      </c>
      <c r="N52" s="314">
        <f t="shared" si="13"/>
        <v>1.31</v>
      </c>
      <c r="O52" s="1445">
        <f t="shared" si="10"/>
        <v>100.23714715146609</v>
      </c>
      <c r="P52" s="1442">
        <f t="shared" si="7"/>
        <v>0.1394250781639812</v>
      </c>
      <c r="Q52" s="1443">
        <f t="shared" si="2"/>
        <v>1</v>
      </c>
      <c r="R52" s="1444">
        <f t="shared" si="11"/>
        <v>3</v>
      </c>
      <c r="S52" s="702" t="str">
        <f t="shared" si="3"/>
        <v xml:space="preserve">改善 </v>
      </c>
      <c r="T52" s="1012">
        <v>99.896134632380551</v>
      </c>
    </row>
    <row r="53" spans="1:29">
      <c r="A53" s="1244">
        <v>42767</v>
      </c>
      <c r="B53" s="1020">
        <v>100.34658984911822</v>
      </c>
      <c r="C53" s="323">
        <f t="shared" si="4"/>
        <v>0.13685322993111981</v>
      </c>
      <c r="D53" s="323">
        <f t="shared" si="12"/>
        <v>1.52</v>
      </c>
      <c r="E53" s="1446">
        <f t="shared" si="8"/>
        <v>100.20727828620433</v>
      </c>
      <c r="F53" s="1447">
        <f t="shared" si="5"/>
        <v>0.14571487061508037</v>
      </c>
      <c r="G53" s="1448">
        <f t="shared" si="0"/>
        <v>1</v>
      </c>
      <c r="H53" s="1449">
        <f t="shared" si="9"/>
        <v>3</v>
      </c>
      <c r="I53" s="702" t="str">
        <f t="shared" si="1"/>
        <v xml:space="preserve">改善 </v>
      </c>
      <c r="J53" s="1013">
        <v>99.766473011101098</v>
      </c>
      <c r="K53" s="1244">
        <v>42767</v>
      </c>
      <c r="L53" s="1020">
        <v>100.49496883947563</v>
      </c>
      <c r="M53" s="323">
        <f t="shared" si="6"/>
        <v>0.12549422189330528</v>
      </c>
      <c r="N53" s="237">
        <f t="shared" si="13"/>
        <v>1.39</v>
      </c>
      <c r="O53" s="1450">
        <f t="shared" si="10"/>
        <v>100.36855387896736</v>
      </c>
      <c r="P53" s="1447">
        <f t="shared" si="7"/>
        <v>0.1314067275012718</v>
      </c>
      <c r="Q53" s="1448">
        <f t="shared" si="2"/>
        <v>1</v>
      </c>
      <c r="R53" s="1449">
        <f t="shared" si="11"/>
        <v>3</v>
      </c>
      <c r="S53" s="702" t="str">
        <f t="shared" si="3"/>
        <v xml:space="preserve">改善 </v>
      </c>
      <c r="T53" s="1013">
        <v>100.03448424203563</v>
      </c>
    </row>
    <row r="54" spans="1:29">
      <c r="A54" s="1244">
        <v>42795</v>
      </c>
      <c r="B54" s="1020">
        <v>100.48168074787618</v>
      </c>
      <c r="C54" s="323">
        <f t="shared" si="4"/>
        <v>0.13509089875796576</v>
      </c>
      <c r="D54" s="323">
        <f t="shared" si="12"/>
        <v>1.64</v>
      </c>
      <c r="E54" s="1446">
        <f t="shared" si="8"/>
        <v>100.34600240539383</v>
      </c>
      <c r="F54" s="1447">
        <f t="shared" si="5"/>
        <v>0.13872411918950434</v>
      </c>
      <c r="G54" s="1448">
        <f t="shared" si="0"/>
        <v>1</v>
      </c>
      <c r="H54" s="1449">
        <f t="shared" si="9"/>
        <v>3</v>
      </c>
      <c r="I54" s="702" t="str">
        <f t="shared" si="1"/>
        <v xml:space="preserve">改善 </v>
      </c>
      <c r="J54" s="1013">
        <v>99.926309876672718</v>
      </c>
      <c r="K54" s="1244">
        <v>42795</v>
      </c>
      <c r="L54" s="1020">
        <v>100.63476026243957</v>
      </c>
      <c r="M54" s="323">
        <f t="shared" si="6"/>
        <v>0.13979142296393832</v>
      </c>
      <c r="N54" s="237">
        <f t="shared" si="13"/>
        <v>1.44</v>
      </c>
      <c r="O54" s="1450">
        <f t="shared" si="10"/>
        <v>100.49973457316584</v>
      </c>
      <c r="P54" s="1447">
        <f t="shared" si="7"/>
        <v>0.131180694198477</v>
      </c>
      <c r="Q54" s="1448">
        <f t="shared" si="2"/>
        <v>1</v>
      </c>
      <c r="R54" s="1449">
        <f t="shared" si="11"/>
        <v>3</v>
      </c>
      <c r="S54" s="702" t="str">
        <f t="shared" si="3"/>
        <v xml:space="preserve">改善 </v>
      </c>
      <c r="T54" s="1013">
        <v>100.18910904618377</v>
      </c>
      <c r="U54" s="1285"/>
    </row>
    <row r="55" spans="1:29">
      <c r="A55" s="1244">
        <v>42826</v>
      </c>
      <c r="B55" s="1020">
        <v>100.62676502989495</v>
      </c>
      <c r="C55" s="323">
        <f t="shared" si="4"/>
        <v>0.14508428201877166</v>
      </c>
      <c r="D55" s="323">
        <f t="shared" si="12"/>
        <v>1.72</v>
      </c>
      <c r="E55" s="1446">
        <f t="shared" si="8"/>
        <v>100.48501187562978</v>
      </c>
      <c r="F55" s="1447">
        <f t="shared" si="5"/>
        <v>0.13900947023594767</v>
      </c>
      <c r="G55" s="1448">
        <f t="shared" si="0"/>
        <v>1</v>
      </c>
      <c r="H55" s="1449">
        <f t="shared" si="9"/>
        <v>3</v>
      </c>
      <c r="I55" s="702" t="str">
        <f t="shared" si="1"/>
        <v xml:space="preserve">改善 </v>
      </c>
      <c r="J55" s="1013">
        <v>100.07996447155877</v>
      </c>
      <c r="K55" s="1244">
        <v>42826</v>
      </c>
      <c r="L55" s="1020">
        <v>100.79564787594167</v>
      </c>
      <c r="M55" s="323">
        <f t="shared" si="6"/>
        <v>0.16088761350209779</v>
      </c>
      <c r="N55" s="237">
        <f t="shared" si="13"/>
        <v>1.5</v>
      </c>
      <c r="O55" s="1450">
        <f t="shared" si="10"/>
        <v>100.64179232595228</v>
      </c>
      <c r="P55" s="1447">
        <f t="shared" si="7"/>
        <v>0.14205775278644239</v>
      </c>
      <c r="Q55" s="1448">
        <f t="shared" si="2"/>
        <v>1</v>
      </c>
      <c r="R55" s="1449">
        <f t="shared" si="11"/>
        <v>3</v>
      </c>
      <c r="S55" s="702" t="str">
        <f t="shared" si="3"/>
        <v xml:space="preserve">改善 </v>
      </c>
      <c r="T55" s="1013">
        <v>100.34745834622937</v>
      </c>
    </row>
    <row r="56" spans="1:29">
      <c r="A56" s="1244">
        <v>42856</v>
      </c>
      <c r="B56" s="1020">
        <v>100.76988499203463</v>
      </c>
      <c r="C56" s="323">
        <f t="shared" si="4"/>
        <v>0.14311996213967859</v>
      </c>
      <c r="D56" s="323">
        <f t="shared" si="12"/>
        <v>1.76</v>
      </c>
      <c r="E56" s="1446">
        <f t="shared" si="8"/>
        <v>100.62611025660192</v>
      </c>
      <c r="F56" s="1447">
        <f t="shared" si="5"/>
        <v>0.14109838097213867</v>
      </c>
      <c r="G56" s="1448">
        <f t="shared" si="0"/>
        <v>1</v>
      </c>
      <c r="H56" s="1449">
        <f t="shared" si="9"/>
        <v>3</v>
      </c>
      <c r="I56" s="702" t="str">
        <f t="shared" si="1"/>
        <v xml:space="preserve">改善 </v>
      </c>
      <c r="J56" s="1013">
        <v>100.2134616395534</v>
      </c>
      <c r="K56" s="1244">
        <v>42856</v>
      </c>
      <c r="L56" s="1020">
        <v>100.96120789831305</v>
      </c>
      <c r="M56" s="323">
        <f t="shared" si="6"/>
        <v>0.16556002237138046</v>
      </c>
      <c r="N56" s="237">
        <f t="shared" si="13"/>
        <v>1.58</v>
      </c>
      <c r="O56" s="1450">
        <f t="shared" si="10"/>
        <v>100.79720534556476</v>
      </c>
      <c r="P56" s="1447">
        <f t="shared" si="7"/>
        <v>0.15541301961248166</v>
      </c>
      <c r="Q56" s="1448">
        <f t="shared" si="2"/>
        <v>1</v>
      </c>
      <c r="R56" s="1449">
        <f t="shared" si="11"/>
        <v>3</v>
      </c>
      <c r="S56" s="702" t="str">
        <f t="shared" si="3"/>
        <v xml:space="preserve">改善 </v>
      </c>
      <c r="T56" s="1013">
        <v>100.48685447257637</v>
      </c>
    </row>
    <row r="57" spans="1:29">
      <c r="A57" s="1244">
        <v>42887</v>
      </c>
      <c r="B57" s="1020">
        <v>100.87789968103381</v>
      </c>
      <c r="C57" s="323">
        <f t="shared" si="4"/>
        <v>0.10801468899917666</v>
      </c>
      <c r="D57" s="323">
        <f t="shared" si="12"/>
        <v>1.72</v>
      </c>
      <c r="E57" s="1446">
        <f t="shared" si="8"/>
        <v>100.75818323432112</v>
      </c>
      <c r="F57" s="1447">
        <f t="shared" si="5"/>
        <v>0.13207297771920423</v>
      </c>
      <c r="G57" s="1448">
        <f t="shared" si="0"/>
        <v>1</v>
      </c>
      <c r="H57" s="1449">
        <f t="shared" si="9"/>
        <v>3</v>
      </c>
      <c r="I57" s="702" t="str">
        <f t="shared" si="1"/>
        <v xml:space="preserve">改善 </v>
      </c>
      <c r="J57" s="1013">
        <v>100.33578149354292</v>
      </c>
      <c r="K57" s="1244">
        <v>42887</v>
      </c>
      <c r="L57" s="1020">
        <v>101.08863085111426</v>
      </c>
      <c r="M57" s="323">
        <f t="shared" si="6"/>
        <v>0.12742295280121141</v>
      </c>
      <c r="N57" s="237">
        <f t="shared" si="13"/>
        <v>1.62</v>
      </c>
      <c r="O57" s="1450">
        <f t="shared" si="10"/>
        <v>100.94849554178965</v>
      </c>
      <c r="P57" s="1447">
        <f t="shared" si="7"/>
        <v>0.15129019622489182</v>
      </c>
      <c r="Q57" s="1448">
        <f t="shared" si="2"/>
        <v>1</v>
      </c>
      <c r="R57" s="1449">
        <f t="shared" si="11"/>
        <v>3</v>
      </c>
      <c r="S57" s="702" t="str">
        <f t="shared" si="3"/>
        <v xml:space="preserve">改善 </v>
      </c>
      <c r="T57" s="1013">
        <v>100.60301558073374</v>
      </c>
    </row>
    <row r="58" spans="1:29">
      <c r="A58" s="1244">
        <v>42917</v>
      </c>
      <c r="B58" s="1020">
        <v>100.94283950325034</v>
      </c>
      <c r="C58" s="323">
        <f t="shared" si="4"/>
        <v>6.4939822216530274E-2</v>
      </c>
      <c r="D58" s="323">
        <f t="shared" si="12"/>
        <v>1.63</v>
      </c>
      <c r="E58" s="1446">
        <f t="shared" si="8"/>
        <v>100.86354139210626</v>
      </c>
      <c r="F58" s="1447">
        <f t="shared" si="5"/>
        <v>0.10535815778513324</v>
      </c>
      <c r="G58" s="1448">
        <f t="shared" si="0"/>
        <v>1</v>
      </c>
      <c r="H58" s="1449">
        <f t="shared" si="9"/>
        <v>3</v>
      </c>
      <c r="I58" s="702" t="str">
        <f t="shared" si="1"/>
        <v xml:space="preserve">改善 </v>
      </c>
      <c r="J58" s="1013">
        <v>100.44606827803257</v>
      </c>
      <c r="K58" s="1244">
        <v>42917</v>
      </c>
      <c r="L58" s="1020">
        <v>101.15397204861986</v>
      </c>
      <c r="M58" s="323">
        <f t="shared" si="6"/>
        <v>6.5341197505603077E-2</v>
      </c>
      <c r="N58" s="237">
        <f t="shared" si="13"/>
        <v>1.58</v>
      </c>
      <c r="O58" s="1450">
        <f t="shared" si="10"/>
        <v>101.06793693268237</v>
      </c>
      <c r="P58" s="1447">
        <f t="shared" si="7"/>
        <v>0.11944139089271744</v>
      </c>
      <c r="Q58" s="1448">
        <f t="shared" si="2"/>
        <v>1</v>
      </c>
      <c r="R58" s="1449">
        <f t="shared" si="11"/>
        <v>3</v>
      </c>
      <c r="S58" s="702" t="str">
        <f t="shared" si="3"/>
        <v xml:space="preserve">改善 </v>
      </c>
      <c r="T58" s="1013">
        <v>100.6753212969935</v>
      </c>
    </row>
    <row r="59" spans="1:29">
      <c r="A59" s="1244">
        <v>42948</v>
      </c>
      <c r="B59" s="1020">
        <v>101.01604399062015</v>
      </c>
      <c r="C59" s="323">
        <f t="shared" si="4"/>
        <v>7.3204487369807225E-2</v>
      </c>
      <c r="D59" s="323">
        <f t="shared" si="12"/>
        <v>1.55</v>
      </c>
      <c r="E59" s="1446">
        <f t="shared" si="8"/>
        <v>100.94559439163477</v>
      </c>
      <c r="F59" s="1447">
        <f t="shared" si="5"/>
        <v>8.2052999528514192E-2</v>
      </c>
      <c r="G59" s="1448">
        <f t="shared" si="0"/>
        <v>1</v>
      </c>
      <c r="H59" s="1449">
        <f t="shared" si="9"/>
        <v>3</v>
      </c>
      <c r="I59" s="702" t="str">
        <f t="shared" si="1"/>
        <v xml:space="preserve">改善 </v>
      </c>
      <c r="J59" s="1013">
        <v>100.54886310605657</v>
      </c>
      <c r="K59" s="1244">
        <v>42948</v>
      </c>
      <c r="L59" s="1020">
        <v>101.18605381768985</v>
      </c>
      <c r="M59" s="323">
        <f t="shared" si="6"/>
        <v>3.2081769069989718E-2</v>
      </c>
      <c r="N59" s="237">
        <f t="shared" si="13"/>
        <v>1.49</v>
      </c>
      <c r="O59" s="1450">
        <f t="shared" si="10"/>
        <v>101.14288557247465</v>
      </c>
      <c r="P59" s="1447">
        <f t="shared" si="7"/>
        <v>7.4948639792282279E-2</v>
      </c>
      <c r="Q59" s="1448">
        <f t="shared" si="2"/>
        <v>1</v>
      </c>
      <c r="R59" s="1449">
        <f t="shared" si="11"/>
        <v>3</v>
      </c>
      <c r="S59" s="702" t="str">
        <f t="shared" si="3"/>
        <v xml:space="preserve">改善 </v>
      </c>
      <c r="T59" s="1013">
        <v>100.71080334661092</v>
      </c>
    </row>
    <row r="60" spans="1:29">
      <c r="A60" s="1244">
        <v>42979</v>
      </c>
      <c r="B60" s="1020">
        <v>101.07632967508108</v>
      </c>
      <c r="C60" s="323">
        <f t="shared" si="4"/>
        <v>6.0285684460936295E-2</v>
      </c>
      <c r="D60" s="323">
        <f t="shared" si="12"/>
        <v>1.47</v>
      </c>
      <c r="E60" s="1446">
        <f t="shared" si="8"/>
        <v>101.01173772298385</v>
      </c>
      <c r="F60" s="1447">
        <f t="shared" si="5"/>
        <v>6.6143331349081791E-2</v>
      </c>
      <c r="G60" s="1448">
        <f t="shared" si="0"/>
        <v>1</v>
      </c>
      <c r="H60" s="1449">
        <f t="shared" si="9"/>
        <v>3</v>
      </c>
      <c r="I60" s="702" t="str">
        <f t="shared" si="1"/>
        <v xml:space="preserve">改善 </v>
      </c>
      <c r="J60" s="1013">
        <v>100.63623662474667</v>
      </c>
      <c r="K60" s="1244">
        <v>42979</v>
      </c>
      <c r="L60" s="1020">
        <v>101.18088111580589</v>
      </c>
      <c r="M60" s="323">
        <f t="shared" si="6"/>
        <v>-5.1727018839642369E-3</v>
      </c>
      <c r="N60" s="237">
        <f t="shared" si="13"/>
        <v>1.36</v>
      </c>
      <c r="O60" s="1450">
        <f t="shared" si="10"/>
        <v>101.1736356607052</v>
      </c>
      <c r="P60" s="1447">
        <f t="shared" si="7"/>
        <v>3.075008823054759E-2</v>
      </c>
      <c r="Q60" s="1448">
        <f t="shared" si="2"/>
        <v>1</v>
      </c>
      <c r="R60" s="1449">
        <f t="shared" si="11"/>
        <v>3</v>
      </c>
      <c r="S60" s="702" t="str">
        <f t="shared" si="3"/>
        <v xml:space="preserve">改善 </v>
      </c>
      <c r="T60" s="1013">
        <v>100.71668844890623</v>
      </c>
    </row>
    <row r="61" spans="1:29">
      <c r="A61" s="1244">
        <v>43009</v>
      </c>
      <c r="B61" s="1020">
        <v>101.11692846085153</v>
      </c>
      <c r="C61" s="323">
        <f t="shared" si="4"/>
        <v>4.0598785770441737E-2</v>
      </c>
      <c r="D61" s="323">
        <f t="shared" si="12"/>
        <v>1.37</v>
      </c>
      <c r="E61" s="1446">
        <f t="shared" si="8"/>
        <v>101.06976737551759</v>
      </c>
      <c r="F61" s="1447">
        <f t="shared" si="5"/>
        <v>5.8029652533733156E-2</v>
      </c>
      <c r="G61" s="1448">
        <f t="shared" si="0"/>
        <v>1</v>
      </c>
      <c r="H61" s="1449">
        <f t="shared" si="9"/>
        <v>3</v>
      </c>
      <c r="I61" s="702" t="str">
        <f t="shared" si="1"/>
        <v xml:space="preserve">改善 </v>
      </c>
      <c r="J61" s="1013">
        <v>100.73507472359071</v>
      </c>
      <c r="K61" s="1244">
        <v>43009</v>
      </c>
      <c r="L61" s="1020">
        <v>101.16659145992038</v>
      </c>
      <c r="M61" s="323">
        <f t="shared" si="6"/>
        <v>-1.4289655885505681E-2</v>
      </c>
      <c r="N61" s="237">
        <f t="shared" si="13"/>
        <v>1.22</v>
      </c>
      <c r="O61" s="1450">
        <f t="shared" si="10"/>
        <v>101.17784213113872</v>
      </c>
      <c r="P61" s="1447">
        <f t="shared" si="7"/>
        <v>4.2064704335160741E-3</v>
      </c>
      <c r="Q61" s="1448">
        <f t="shared" si="2"/>
        <v>1</v>
      </c>
      <c r="R61" s="1449">
        <f t="shared" si="11"/>
        <v>3</v>
      </c>
      <c r="S61" s="702" t="str">
        <f t="shared" si="3"/>
        <v xml:space="preserve">改善 </v>
      </c>
      <c r="T61" s="1013">
        <v>100.71650600294761</v>
      </c>
    </row>
    <row r="62" spans="1:29">
      <c r="A62" s="1244">
        <v>43040</v>
      </c>
      <c r="B62" s="1020">
        <v>101.11451688525068</v>
      </c>
      <c r="C62" s="323">
        <f t="shared" si="4"/>
        <v>-2.4115756008455946E-3</v>
      </c>
      <c r="D62" s="323">
        <f t="shared" si="12"/>
        <v>1.21</v>
      </c>
      <c r="E62" s="1446">
        <f t="shared" si="8"/>
        <v>101.10259167372776</v>
      </c>
      <c r="F62" s="1447">
        <f t="shared" si="5"/>
        <v>3.2824298210172742E-2</v>
      </c>
      <c r="G62" s="1448">
        <f t="shared" si="0"/>
        <v>1</v>
      </c>
      <c r="H62" s="1449">
        <f t="shared" si="9"/>
        <v>3</v>
      </c>
      <c r="I62" s="702" t="str">
        <f t="shared" si="1"/>
        <v xml:space="preserve">改善 </v>
      </c>
      <c r="J62" s="1013">
        <v>100.84326123109894</v>
      </c>
      <c r="K62" s="1244">
        <v>43040</v>
      </c>
      <c r="L62" s="1020">
        <v>101.15295652883259</v>
      </c>
      <c r="M62" s="323">
        <f t="shared" si="6"/>
        <v>-1.3634931087793234E-2</v>
      </c>
      <c r="N62" s="237">
        <f t="shared" si="13"/>
        <v>1.05</v>
      </c>
      <c r="O62" s="1450">
        <f t="shared" si="10"/>
        <v>101.16680970151963</v>
      </c>
      <c r="P62" s="1447">
        <f t="shared" si="7"/>
        <v>-1.1032429619092454E-2</v>
      </c>
      <c r="Q62" s="1448">
        <f t="shared" si="2"/>
        <v>-1</v>
      </c>
      <c r="R62" s="1449">
        <f t="shared" si="11"/>
        <v>1</v>
      </c>
      <c r="S62" s="702" t="str">
        <f t="shared" si="3"/>
        <v xml:space="preserve"> ---</v>
      </c>
      <c r="T62" s="1013">
        <v>100.72614288909188</v>
      </c>
    </row>
    <row r="63" spans="1:29">
      <c r="A63" s="1298">
        <v>43070</v>
      </c>
      <c r="B63" s="1299">
        <v>101.04463079044586</v>
      </c>
      <c r="C63" s="327">
        <f t="shared" si="4"/>
        <v>-6.9886094804815002E-2</v>
      </c>
      <c r="D63" s="327">
        <f t="shared" si="12"/>
        <v>0.98</v>
      </c>
      <c r="E63" s="1451">
        <f t="shared" si="8"/>
        <v>101.09202537884936</v>
      </c>
      <c r="F63" s="1452">
        <f t="shared" si="5"/>
        <v>-1.056629487840155E-2</v>
      </c>
      <c r="G63" s="1453">
        <f t="shared" si="0"/>
        <v>-1</v>
      </c>
      <c r="H63" s="1454">
        <f t="shared" si="9"/>
        <v>1</v>
      </c>
      <c r="I63" s="703" t="str">
        <f t="shared" si="1"/>
        <v xml:space="preserve"> ---</v>
      </c>
      <c r="J63" s="1016">
        <v>100.9618174098763</v>
      </c>
      <c r="K63" s="1298">
        <v>43070</v>
      </c>
      <c r="L63" s="1299">
        <v>101.13736580750964</v>
      </c>
      <c r="M63" s="327">
        <f t="shared" si="6"/>
        <v>-1.559072132295114E-2</v>
      </c>
      <c r="N63" s="261">
        <f t="shared" si="13"/>
        <v>0.89</v>
      </c>
      <c r="O63" s="1455">
        <f t="shared" si="10"/>
        <v>101.1523045987542</v>
      </c>
      <c r="P63" s="1452">
        <f t="shared" si="7"/>
        <v>-1.4505102765426159E-2</v>
      </c>
      <c r="Q63" s="1453">
        <f t="shared" si="2"/>
        <v>-1</v>
      </c>
      <c r="R63" s="1454">
        <f t="shared" si="11"/>
        <v>-1</v>
      </c>
      <c r="S63" s="703" t="str">
        <f t="shared" si="3"/>
        <v xml:space="preserve"> ---</v>
      </c>
      <c r="T63" s="1016">
        <v>100.75874265319764</v>
      </c>
    </row>
    <row r="64" spans="1:29">
      <c r="A64" s="1248">
        <v>43101</v>
      </c>
      <c r="B64" s="1294">
        <v>100.93015016146536</v>
      </c>
      <c r="C64" s="319">
        <f t="shared" si="4"/>
        <v>-0.11448062898050182</v>
      </c>
      <c r="D64" s="319">
        <f t="shared" si="12"/>
        <v>0.72</v>
      </c>
      <c r="E64" s="1441">
        <f t="shared" si="8"/>
        <v>101.02976594572063</v>
      </c>
      <c r="F64" s="1442">
        <f t="shared" si="5"/>
        <v>-6.2259433128730279E-2</v>
      </c>
      <c r="G64" s="1462">
        <f t="shared" si="0"/>
        <v>-1</v>
      </c>
      <c r="H64" s="1444">
        <f t="shared" si="9"/>
        <v>-1</v>
      </c>
      <c r="I64" s="695" t="str">
        <f t="shared" si="1"/>
        <v xml:space="preserve"> ---</v>
      </c>
      <c r="J64" s="1017">
        <v>101.09719964088312</v>
      </c>
      <c r="K64" s="1248">
        <v>43101</v>
      </c>
      <c r="L64" s="1301">
        <v>101.11033320678463</v>
      </c>
      <c r="M64" s="315">
        <f t="shared" si="6"/>
        <v>-2.7032600725007683E-2</v>
      </c>
      <c r="N64" s="319">
        <f t="shared" si="13"/>
        <v>0.74</v>
      </c>
      <c r="O64" s="1441">
        <f t="shared" si="10"/>
        <v>101.13355184770894</v>
      </c>
      <c r="P64" s="1442">
        <f t="shared" si="7"/>
        <v>-1.8752751045255422E-2</v>
      </c>
      <c r="Q64" s="1462">
        <f t="shared" si="2"/>
        <v>-1</v>
      </c>
      <c r="R64" s="1444">
        <f t="shared" si="11"/>
        <v>-3</v>
      </c>
      <c r="S64" s="695" t="str">
        <f t="shared" si="3"/>
        <v xml:space="preserve">悪化 </v>
      </c>
      <c r="T64" s="1017">
        <v>100.80901506591181</v>
      </c>
    </row>
    <row r="65" spans="1:20">
      <c r="A65" s="1244">
        <v>43132</v>
      </c>
      <c r="B65" s="1020">
        <v>100.86100371678984</v>
      </c>
      <c r="C65" s="323">
        <f t="shared" si="4"/>
        <v>-6.9146444675524776E-2</v>
      </c>
      <c r="D65" s="323">
        <f t="shared" si="12"/>
        <v>0.51</v>
      </c>
      <c r="E65" s="1446">
        <f t="shared" si="8"/>
        <v>100.94526155623369</v>
      </c>
      <c r="F65" s="1447">
        <f t="shared" si="5"/>
        <v>-8.4504389486937725E-2</v>
      </c>
      <c r="G65" s="1463">
        <f t="shared" si="0"/>
        <v>-1</v>
      </c>
      <c r="H65" s="1449">
        <f t="shared" si="9"/>
        <v>-3</v>
      </c>
      <c r="I65" s="695" t="str">
        <f t="shared" si="1"/>
        <v xml:space="preserve">悪化 </v>
      </c>
      <c r="J65" s="1018">
        <v>101.25595129514781</v>
      </c>
      <c r="K65" s="1244">
        <v>43132</v>
      </c>
      <c r="L65" s="1302">
        <v>101.1266284195777</v>
      </c>
      <c r="M65" s="236">
        <f t="shared" si="6"/>
        <v>1.6295212793068004E-2</v>
      </c>
      <c r="N65" s="323">
        <f t="shared" si="13"/>
        <v>0.63</v>
      </c>
      <c r="O65" s="1446">
        <f t="shared" si="10"/>
        <v>101.12477581129065</v>
      </c>
      <c r="P65" s="1447">
        <f t="shared" si="7"/>
        <v>-8.7760364182969397E-3</v>
      </c>
      <c r="Q65" s="1463">
        <f t="shared" si="2"/>
        <v>-1</v>
      </c>
      <c r="R65" s="1449">
        <f t="shared" si="11"/>
        <v>-3</v>
      </c>
      <c r="S65" s="695" t="str">
        <f t="shared" si="3"/>
        <v xml:space="preserve">悪化 </v>
      </c>
      <c r="T65" s="1018">
        <v>100.90321857044626</v>
      </c>
    </row>
    <row r="66" spans="1:20">
      <c r="A66" s="1244">
        <v>43160</v>
      </c>
      <c r="B66" s="1020">
        <v>100.87634836622463</v>
      </c>
      <c r="C66" s="323">
        <f t="shared" si="4"/>
        <v>1.5344649434794633E-2</v>
      </c>
      <c r="D66" s="323">
        <f t="shared" si="12"/>
        <v>0.39</v>
      </c>
      <c r="E66" s="1446">
        <f t="shared" si="8"/>
        <v>100.88916741482662</v>
      </c>
      <c r="F66" s="1447">
        <f t="shared" si="5"/>
        <v>-5.6094141407072584E-2</v>
      </c>
      <c r="G66" s="1463">
        <f t="shared" si="0"/>
        <v>-1</v>
      </c>
      <c r="H66" s="1449">
        <f t="shared" si="9"/>
        <v>-3</v>
      </c>
      <c r="I66" s="695" t="str">
        <f t="shared" si="1"/>
        <v xml:space="preserve">悪化 </v>
      </c>
      <c r="J66" s="1018">
        <v>101.39713221629582</v>
      </c>
      <c r="K66" s="1244">
        <v>43160</v>
      </c>
      <c r="L66" s="1302">
        <v>101.18422976713144</v>
      </c>
      <c r="M66" s="236">
        <f t="shared" si="6"/>
        <v>5.7601347553742244E-2</v>
      </c>
      <c r="N66" s="323">
        <f t="shared" si="13"/>
        <v>0.55000000000000004</v>
      </c>
      <c r="O66" s="1446">
        <f t="shared" si="10"/>
        <v>101.14039713116459</v>
      </c>
      <c r="P66" s="1447">
        <f t="shared" si="7"/>
        <v>1.5621319873943662E-2</v>
      </c>
      <c r="Q66" s="1463">
        <f t="shared" si="2"/>
        <v>1</v>
      </c>
      <c r="R66" s="1449">
        <f t="shared" si="11"/>
        <v>-1</v>
      </c>
      <c r="S66" s="695" t="str">
        <f t="shared" si="3"/>
        <v xml:space="preserve"> ---</v>
      </c>
      <c r="T66" s="1018">
        <v>101.00651245654055</v>
      </c>
    </row>
    <row r="67" spans="1:20">
      <c r="A67" s="1244">
        <v>43191</v>
      </c>
      <c r="B67" s="1020">
        <v>100.94045720208723</v>
      </c>
      <c r="C67" s="323">
        <f t="shared" si="4"/>
        <v>6.4108835862597857E-2</v>
      </c>
      <c r="D67" s="323">
        <f t="shared" si="12"/>
        <v>0.31</v>
      </c>
      <c r="E67" s="1446">
        <f t="shared" si="8"/>
        <v>100.89260309503391</v>
      </c>
      <c r="F67" s="1447">
        <f t="shared" si="5"/>
        <v>3.4356802072892378E-3</v>
      </c>
      <c r="G67" s="1463">
        <f t="shared" si="0"/>
        <v>1</v>
      </c>
      <c r="H67" s="1449">
        <f t="shared" si="9"/>
        <v>-1</v>
      </c>
      <c r="I67" s="695" t="str">
        <f t="shared" si="1"/>
        <v xml:space="preserve"> ---</v>
      </c>
      <c r="J67" s="1018">
        <v>101.49141292864753</v>
      </c>
      <c r="K67" s="1244">
        <v>43191</v>
      </c>
      <c r="L67" s="1302">
        <v>101.25651615919698</v>
      </c>
      <c r="M67" s="236">
        <f t="shared" si="6"/>
        <v>7.2286392065535665E-2</v>
      </c>
      <c r="N67" s="323">
        <f t="shared" si="13"/>
        <v>0.46</v>
      </c>
      <c r="O67" s="1446">
        <f t="shared" si="10"/>
        <v>101.1891247819687</v>
      </c>
      <c r="P67" s="1447">
        <f t="shared" si="7"/>
        <v>4.8727650804110567E-2</v>
      </c>
      <c r="Q67" s="1463">
        <f t="shared" si="2"/>
        <v>1</v>
      </c>
      <c r="R67" s="1449">
        <f t="shared" si="11"/>
        <v>1</v>
      </c>
      <c r="S67" s="695" t="str">
        <f t="shared" si="3"/>
        <v xml:space="preserve"> ---</v>
      </c>
      <c r="T67" s="1018">
        <v>101.08672408261829</v>
      </c>
    </row>
    <row r="68" spans="1:20">
      <c r="A68" s="1244">
        <v>43221</v>
      </c>
      <c r="B68" s="1020">
        <v>101.04942037326921</v>
      </c>
      <c r="C68" s="323">
        <f t="shared" si="4"/>
        <v>0.1089631711819834</v>
      </c>
      <c r="D68" s="323">
        <f t="shared" si="12"/>
        <v>0.28000000000000003</v>
      </c>
      <c r="E68" s="1446">
        <f t="shared" si="8"/>
        <v>100.95540864719369</v>
      </c>
      <c r="F68" s="1447">
        <f t="shared" si="5"/>
        <v>6.2805552159787226E-2</v>
      </c>
      <c r="G68" s="1463">
        <f t="shared" ref="G68:G111" si="14">IF(F68&lt;0,-1,1)</f>
        <v>1</v>
      </c>
      <c r="H68" s="1449">
        <f t="shared" si="9"/>
        <v>1</v>
      </c>
      <c r="I68" s="695" t="str">
        <f t="shared" ref="I68:I111" si="15">IF(H68=-3,"悪化 ",IF(H68=3,"改善 "," ---"))</f>
        <v xml:space="preserve"> ---</v>
      </c>
      <c r="J68" s="1018">
        <v>101.55877471357296</v>
      </c>
      <c r="K68" s="1244">
        <v>43221</v>
      </c>
      <c r="L68" s="1302">
        <v>101.33654331463413</v>
      </c>
      <c r="M68" s="236">
        <f t="shared" si="6"/>
        <v>8.0027155437150554E-2</v>
      </c>
      <c r="N68" s="323">
        <f t="shared" si="13"/>
        <v>0.37</v>
      </c>
      <c r="O68" s="1446">
        <f t="shared" si="10"/>
        <v>101.25909641365418</v>
      </c>
      <c r="P68" s="1447">
        <f t="shared" si="7"/>
        <v>6.9971631685476154E-2</v>
      </c>
      <c r="Q68" s="1463">
        <f t="shared" ref="Q68:Q111" si="16">IF(P68&lt;0,-1,1)</f>
        <v>1</v>
      </c>
      <c r="R68" s="1449">
        <f t="shared" si="11"/>
        <v>3</v>
      </c>
      <c r="S68" s="695" t="str">
        <f t="shared" ref="S68:S111" si="17">IF(R68=-3,"悪化 ",IF(R68=3,"改善 "," ---"))</f>
        <v xml:space="preserve">改善 </v>
      </c>
      <c r="T68" s="1018">
        <v>101.15214685092727</v>
      </c>
    </row>
    <row r="69" spans="1:20">
      <c r="A69" s="1244">
        <v>43252</v>
      </c>
      <c r="B69" s="1020">
        <v>101.19206821842485</v>
      </c>
      <c r="C69" s="323">
        <f t="shared" ref="C69:C111" si="18">B69-B68</f>
        <v>0.14264784515563633</v>
      </c>
      <c r="D69" s="323">
        <f t="shared" si="12"/>
        <v>0.31</v>
      </c>
      <c r="E69" s="1446">
        <f t="shared" si="8"/>
        <v>101.06064859792711</v>
      </c>
      <c r="F69" s="1447">
        <f t="shared" ref="F69:F111" si="19">E69-E68</f>
        <v>0.10523995073342007</v>
      </c>
      <c r="G69" s="1463">
        <f t="shared" si="14"/>
        <v>1</v>
      </c>
      <c r="H69" s="1449">
        <f t="shared" si="9"/>
        <v>3</v>
      </c>
      <c r="I69" s="695" t="str">
        <f t="shared" si="15"/>
        <v xml:space="preserve">改善 </v>
      </c>
      <c r="J69" s="1018">
        <v>101.6233466612067</v>
      </c>
      <c r="K69" s="1244">
        <v>43252</v>
      </c>
      <c r="L69" s="1302">
        <v>101.4091126955511</v>
      </c>
      <c r="M69" s="236">
        <f t="shared" ref="M69:M111" si="20">L69-L68</f>
        <v>7.2569380916974069E-2</v>
      </c>
      <c r="N69" s="323">
        <f t="shared" si="13"/>
        <v>0.32</v>
      </c>
      <c r="O69" s="1446">
        <f t="shared" si="10"/>
        <v>101.33405738979407</v>
      </c>
      <c r="P69" s="1447">
        <f t="shared" ref="P69:P111" si="21">O69-O68</f>
        <v>7.49609761398915E-2</v>
      </c>
      <c r="Q69" s="1463">
        <f t="shared" si="16"/>
        <v>1</v>
      </c>
      <c r="R69" s="1449">
        <f t="shared" si="11"/>
        <v>3</v>
      </c>
      <c r="S69" s="695" t="str">
        <f t="shared" si="17"/>
        <v xml:space="preserve">改善 </v>
      </c>
      <c r="T69" s="1018">
        <v>101.22206071179345</v>
      </c>
    </row>
    <row r="70" spans="1:20">
      <c r="A70" s="1244">
        <v>43282</v>
      </c>
      <c r="B70" s="1020">
        <v>101.37926048930069</v>
      </c>
      <c r="C70" s="323">
        <f t="shared" si="18"/>
        <v>0.18719227087584045</v>
      </c>
      <c r="D70" s="323">
        <f t="shared" si="12"/>
        <v>0.43</v>
      </c>
      <c r="E70" s="1446">
        <f t="shared" ref="E70:E111" si="22">AVERAGE(B68:B70)</f>
        <v>101.20691636033159</v>
      </c>
      <c r="F70" s="1447">
        <f t="shared" si="19"/>
        <v>0.14626776240447725</v>
      </c>
      <c r="G70" s="1463">
        <f t="shared" si="14"/>
        <v>1</v>
      </c>
      <c r="H70" s="1449">
        <f t="shared" ref="H70:H111" si="23">SUM(G68:G70)</f>
        <v>3</v>
      </c>
      <c r="I70" s="695" t="str">
        <f t="shared" si="15"/>
        <v xml:space="preserve">改善 </v>
      </c>
      <c r="J70" s="1018">
        <v>101.70234665555506</v>
      </c>
      <c r="K70" s="1244">
        <v>43282</v>
      </c>
      <c r="L70" s="1302">
        <v>101.50431833708151</v>
      </c>
      <c r="M70" s="236">
        <f t="shared" si="20"/>
        <v>9.5205641530412777E-2</v>
      </c>
      <c r="N70" s="323">
        <f t="shared" si="13"/>
        <v>0.35</v>
      </c>
      <c r="O70" s="1446">
        <f t="shared" ref="O70:O111" si="24">AVERAGE(L68:L70)</f>
        <v>101.41665811575558</v>
      </c>
      <c r="P70" s="1447">
        <f t="shared" si="21"/>
        <v>8.2600725961512467E-2</v>
      </c>
      <c r="Q70" s="1463">
        <f t="shared" si="16"/>
        <v>1</v>
      </c>
      <c r="R70" s="1449">
        <f t="shared" ref="R70:R111" si="25">SUM(Q68:Q70)</f>
        <v>3</v>
      </c>
      <c r="S70" s="695" t="str">
        <f t="shared" si="17"/>
        <v xml:space="preserve">改善 </v>
      </c>
      <c r="T70" s="1018">
        <v>101.33151603628194</v>
      </c>
    </row>
    <row r="71" spans="1:20">
      <c r="A71" s="1244">
        <v>43313</v>
      </c>
      <c r="B71" s="1020">
        <v>101.57949239992735</v>
      </c>
      <c r="C71" s="323">
        <f t="shared" si="18"/>
        <v>0.20023191062665546</v>
      </c>
      <c r="D71" s="323">
        <f t="shared" si="12"/>
        <v>0.56000000000000005</v>
      </c>
      <c r="E71" s="1446">
        <f t="shared" si="22"/>
        <v>101.38360703588428</v>
      </c>
      <c r="F71" s="1447">
        <f t="shared" si="19"/>
        <v>0.1766906755526918</v>
      </c>
      <c r="G71" s="1463">
        <f t="shared" si="14"/>
        <v>1</v>
      </c>
      <c r="H71" s="1449">
        <f t="shared" si="23"/>
        <v>3</v>
      </c>
      <c r="I71" s="695" t="str">
        <f t="shared" si="15"/>
        <v xml:space="preserve">改善 </v>
      </c>
      <c r="J71" s="1018">
        <v>101.79253316310997</v>
      </c>
      <c r="K71" s="1244">
        <v>43313</v>
      </c>
      <c r="L71" s="1302">
        <v>101.60808741564311</v>
      </c>
      <c r="M71" s="236">
        <f t="shared" si="20"/>
        <v>0.10376907856159789</v>
      </c>
      <c r="N71" s="323">
        <f t="shared" si="13"/>
        <v>0.42</v>
      </c>
      <c r="O71" s="1446">
        <f t="shared" si="24"/>
        <v>101.50717281609191</v>
      </c>
      <c r="P71" s="1447">
        <f t="shared" si="21"/>
        <v>9.0514700336328247E-2</v>
      </c>
      <c r="Q71" s="1463">
        <f t="shared" si="16"/>
        <v>1</v>
      </c>
      <c r="R71" s="1449">
        <f t="shared" si="25"/>
        <v>3</v>
      </c>
      <c r="S71" s="695" t="str">
        <f t="shared" si="17"/>
        <v xml:space="preserve">改善 </v>
      </c>
      <c r="T71" s="1018">
        <v>101.48207572398077</v>
      </c>
    </row>
    <row r="72" spans="1:20">
      <c r="A72" s="1244">
        <v>43344</v>
      </c>
      <c r="B72" s="1020">
        <v>101.75141929925988</v>
      </c>
      <c r="C72" s="323">
        <f t="shared" si="18"/>
        <v>0.17192689933253291</v>
      </c>
      <c r="D72" s="323">
        <f t="shared" si="12"/>
        <v>0.67</v>
      </c>
      <c r="E72" s="1446">
        <f t="shared" si="22"/>
        <v>101.57005739616265</v>
      </c>
      <c r="F72" s="1447">
        <f t="shared" si="19"/>
        <v>0.18645036027837136</v>
      </c>
      <c r="G72" s="1463">
        <f t="shared" si="14"/>
        <v>1</v>
      </c>
      <c r="H72" s="1449">
        <f t="shared" si="23"/>
        <v>3</v>
      </c>
      <c r="I72" s="695" t="str">
        <f t="shared" si="15"/>
        <v xml:space="preserve">改善 </v>
      </c>
      <c r="J72" s="1018">
        <v>101.87394803746447</v>
      </c>
      <c r="K72" s="1244">
        <v>43344</v>
      </c>
      <c r="L72" s="1302">
        <v>101.69621022465915</v>
      </c>
      <c r="M72" s="236">
        <f t="shared" si="20"/>
        <v>8.812280901604197E-2</v>
      </c>
      <c r="N72" s="323">
        <f t="shared" si="13"/>
        <v>0.51</v>
      </c>
      <c r="O72" s="1446">
        <f t="shared" si="24"/>
        <v>101.60287199246125</v>
      </c>
      <c r="P72" s="1447">
        <f t="shared" si="21"/>
        <v>9.5699176369336669E-2</v>
      </c>
      <c r="Q72" s="1463">
        <f t="shared" si="16"/>
        <v>1</v>
      </c>
      <c r="R72" s="1449">
        <f t="shared" si="25"/>
        <v>3</v>
      </c>
      <c r="S72" s="695" t="str">
        <f t="shared" si="17"/>
        <v xml:space="preserve">改善 </v>
      </c>
      <c r="T72" s="1018">
        <v>101.64464017891635</v>
      </c>
    </row>
    <row r="73" spans="1:20">
      <c r="A73" s="1244">
        <v>43374</v>
      </c>
      <c r="B73" s="1020">
        <v>101.87652756116196</v>
      </c>
      <c r="C73" s="323">
        <f t="shared" si="18"/>
        <v>0.12510826190208491</v>
      </c>
      <c r="D73" s="323">
        <f t="shared" si="12"/>
        <v>0.75</v>
      </c>
      <c r="E73" s="1446">
        <f t="shared" si="22"/>
        <v>101.73581308678307</v>
      </c>
      <c r="F73" s="1447">
        <f t="shared" si="19"/>
        <v>0.16575569062041495</v>
      </c>
      <c r="G73" s="1463">
        <f t="shared" si="14"/>
        <v>1</v>
      </c>
      <c r="H73" s="1449">
        <f t="shared" si="23"/>
        <v>3</v>
      </c>
      <c r="I73" s="695" t="str">
        <f t="shared" si="15"/>
        <v xml:space="preserve">改善 </v>
      </c>
      <c r="J73" s="1018">
        <v>101.93611229212449</v>
      </c>
      <c r="K73" s="1244">
        <v>43374</v>
      </c>
      <c r="L73" s="1302">
        <v>101.78536087823434</v>
      </c>
      <c r="M73" s="324">
        <f t="shared" si="20"/>
        <v>8.9150653575188699E-2</v>
      </c>
      <c r="N73" s="323">
        <f t="shared" si="13"/>
        <v>0.61</v>
      </c>
      <c r="O73" s="1446">
        <f t="shared" si="24"/>
        <v>101.69655283951219</v>
      </c>
      <c r="P73" s="1447">
        <f t="shared" si="21"/>
        <v>9.3680847050947591E-2</v>
      </c>
      <c r="Q73" s="1463">
        <f t="shared" si="16"/>
        <v>1</v>
      </c>
      <c r="R73" s="1449">
        <f t="shared" si="25"/>
        <v>3</v>
      </c>
      <c r="S73" s="695" t="str">
        <f t="shared" si="17"/>
        <v xml:space="preserve">改善 </v>
      </c>
      <c r="T73" s="1018">
        <v>101.80005160499294</v>
      </c>
    </row>
    <row r="74" spans="1:20">
      <c r="A74" s="1244">
        <v>43405</v>
      </c>
      <c r="B74" s="1020">
        <v>101.84871481563138</v>
      </c>
      <c r="C74" s="323">
        <f t="shared" si="18"/>
        <v>-2.7812745530582106E-2</v>
      </c>
      <c r="D74" s="323">
        <f t="shared" si="12"/>
        <v>0.73</v>
      </c>
      <c r="E74" s="1446">
        <f t="shared" si="22"/>
        <v>101.82555389201775</v>
      </c>
      <c r="F74" s="1447">
        <f t="shared" si="19"/>
        <v>8.9740805234683307E-2</v>
      </c>
      <c r="G74" s="1463">
        <f t="shared" si="14"/>
        <v>1</v>
      </c>
      <c r="H74" s="1449">
        <f t="shared" si="23"/>
        <v>3</v>
      </c>
      <c r="I74" s="695" t="str">
        <f t="shared" si="15"/>
        <v xml:space="preserve">改善 </v>
      </c>
      <c r="J74" s="1018">
        <v>101.96286114841079</v>
      </c>
      <c r="K74" s="1244">
        <v>43405</v>
      </c>
      <c r="L74" s="1302">
        <v>101.76788719227891</v>
      </c>
      <c r="M74" s="324">
        <f t="shared" si="20"/>
        <v>-1.747368595543719E-2</v>
      </c>
      <c r="N74" s="323">
        <f t="shared" si="13"/>
        <v>0.61</v>
      </c>
      <c r="O74" s="1446">
        <f t="shared" si="24"/>
        <v>101.74981943172413</v>
      </c>
      <c r="P74" s="1447">
        <f t="shared" si="21"/>
        <v>5.3266592211940633E-2</v>
      </c>
      <c r="Q74" s="1463">
        <f t="shared" si="16"/>
        <v>1</v>
      </c>
      <c r="R74" s="1449">
        <f t="shared" si="25"/>
        <v>3</v>
      </c>
      <c r="S74" s="695" t="str">
        <f t="shared" si="17"/>
        <v xml:space="preserve">改善 </v>
      </c>
      <c r="T74" s="1018">
        <v>101.90205962205883</v>
      </c>
    </row>
    <row r="75" spans="1:20">
      <c r="A75" s="1298">
        <v>43435</v>
      </c>
      <c r="B75" s="1299">
        <v>101.69478421657492</v>
      </c>
      <c r="C75" s="323">
        <f t="shared" si="18"/>
        <v>-0.15393059905646567</v>
      </c>
      <c r="D75" s="323">
        <f t="shared" si="12"/>
        <v>0.64</v>
      </c>
      <c r="E75" s="1446">
        <f t="shared" si="22"/>
        <v>101.80667553112276</v>
      </c>
      <c r="F75" s="1447">
        <f t="shared" si="19"/>
        <v>-1.8878360894987622E-2</v>
      </c>
      <c r="G75" s="1463">
        <f t="shared" si="14"/>
        <v>-1</v>
      </c>
      <c r="H75" s="1449">
        <f t="shared" si="23"/>
        <v>1</v>
      </c>
      <c r="I75" s="695" t="str">
        <f t="shared" si="15"/>
        <v xml:space="preserve"> ---</v>
      </c>
      <c r="J75" s="1019">
        <v>101.96546549612546</v>
      </c>
      <c r="K75" s="1298">
        <v>43435</v>
      </c>
      <c r="L75" s="1303">
        <v>101.64326198524094</v>
      </c>
      <c r="M75" s="324">
        <f t="shared" si="20"/>
        <v>-0.12462520703796542</v>
      </c>
      <c r="N75" s="323">
        <f t="shared" si="13"/>
        <v>0.5</v>
      </c>
      <c r="O75" s="1446">
        <f t="shared" si="24"/>
        <v>101.73217001858472</v>
      </c>
      <c r="P75" s="1447">
        <f t="shared" si="21"/>
        <v>-1.7649413139409376E-2</v>
      </c>
      <c r="Q75" s="1463">
        <f t="shared" si="16"/>
        <v>-1</v>
      </c>
      <c r="R75" s="1449">
        <f t="shared" si="25"/>
        <v>1</v>
      </c>
      <c r="S75" s="695" t="str">
        <f t="shared" si="17"/>
        <v xml:space="preserve"> ---</v>
      </c>
      <c r="T75" s="1019">
        <v>101.96267194502606</v>
      </c>
    </row>
    <row r="76" spans="1:20">
      <c r="A76" s="1248">
        <v>43466</v>
      </c>
      <c r="B76" s="1294">
        <v>101.49241444329542</v>
      </c>
      <c r="C76" s="314">
        <f t="shared" si="18"/>
        <v>-0.20236977327950001</v>
      </c>
      <c r="D76" s="319">
        <f t="shared" si="12"/>
        <v>0.56000000000000005</v>
      </c>
      <c r="E76" s="1441">
        <f t="shared" si="22"/>
        <v>101.67863782516724</v>
      </c>
      <c r="F76" s="1445">
        <f t="shared" si="19"/>
        <v>-0.12803770595552066</v>
      </c>
      <c r="G76" s="1443">
        <f t="shared" si="14"/>
        <v>-1</v>
      </c>
      <c r="H76" s="1444">
        <f t="shared" si="23"/>
        <v>-1</v>
      </c>
      <c r="I76" s="701" t="str">
        <f t="shared" si="15"/>
        <v xml:space="preserve"> ---</v>
      </c>
      <c r="J76" s="1012">
        <v>101.96190293097216</v>
      </c>
      <c r="K76" s="1248">
        <v>43466</v>
      </c>
      <c r="L76" s="1294">
        <v>101.47351515936629</v>
      </c>
      <c r="M76" s="314">
        <f t="shared" si="20"/>
        <v>-0.16974682587465395</v>
      </c>
      <c r="N76" s="319">
        <f t="shared" si="13"/>
        <v>0.36</v>
      </c>
      <c r="O76" s="1441">
        <f t="shared" si="24"/>
        <v>101.62822144562871</v>
      </c>
      <c r="P76" s="1442">
        <f t="shared" si="21"/>
        <v>-0.10394857295601412</v>
      </c>
      <c r="Q76" s="1462">
        <f t="shared" si="16"/>
        <v>-1</v>
      </c>
      <c r="R76" s="1444">
        <f t="shared" si="25"/>
        <v>-1</v>
      </c>
      <c r="S76" s="701" t="str">
        <f t="shared" si="17"/>
        <v xml:space="preserve"> ---</v>
      </c>
      <c r="T76" s="1012">
        <v>102.02033578292134</v>
      </c>
    </row>
    <row r="77" spans="1:20">
      <c r="A77" s="1244">
        <v>43497</v>
      </c>
      <c r="B77" s="1020">
        <v>101.29100871963547</v>
      </c>
      <c r="C77" s="237">
        <f t="shared" si="18"/>
        <v>-0.20140572365994558</v>
      </c>
      <c r="D77" s="323">
        <f t="shared" si="12"/>
        <v>0.43</v>
      </c>
      <c r="E77" s="1446">
        <f t="shared" si="22"/>
        <v>101.49273579316859</v>
      </c>
      <c r="F77" s="1450">
        <f t="shared" si="19"/>
        <v>-0.1859020319986513</v>
      </c>
      <c r="G77" s="1448">
        <f t="shared" si="14"/>
        <v>-1</v>
      </c>
      <c r="H77" s="1449">
        <f t="shared" si="23"/>
        <v>-3</v>
      </c>
      <c r="I77" s="702" t="str">
        <f t="shared" si="15"/>
        <v xml:space="preserve">悪化 </v>
      </c>
      <c r="J77" s="1013">
        <v>101.97590797929116</v>
      </c>
      <c r="K77" s="1244">
        <v>43497</v>
      </c>
      <c r="L77" s="1020">
        <v>101.29050340490123</v>
      </c>
      <c r="M77" s="237">
        <f t="shared" si="20"/>
        <v>-0.18301175446505624</v>
      </c>
      <c r="N77" s="323">
        <f t="shared" si="13"/>
        <v>0.16</v>
      </c>
      <c r="O77" s="1446">
        <f t="shared" si="24"/>
        <v>101.46909351650282</v>
      </c>
      <c r="P77" s="1447">
        <f t="shared" si="21"/>
        <v>-0.15912792912588714</v>
      </c>
      <c r="Q77" s="1463">
        <f t="shared" si="16"/>
        <v>-1</v>
      </c>
      <c r="R77" s="1449">
        <f t="shared" si="25"/>
        <v>-3</v>
      </c>
      <c r="S77" s="702" t="str">
        <f t="shared" si="17"/>
        <v xml:space="preserve">悪化 </v>
      </c>
      <c r="T77" s="1013">
        <v>102.07515554304841</v>
      </c>
    </row>
    <row r="78" spans="1:20">
      <c r="A78" s="1244">
        <v>43525</v>
      </c>
      <c r="B78" s="1020">
        <v>101.11540999430844</v>
      </c>
      <c r="C78" s="237">
        <f t="shared" si="18"/>
        <v>-0.1755987253270348</v>
      </c>
      <c r="D78" s="323">
        <f t="shared" si="12"/>
        <v>0.24</v>
      </c>
      <c r="E78" s="1446">
        <f t="shared" si="22"/>
        <v>101.29961105241311</v>
      </c>
      <c r="F78" s="1450">
        <f t="shared" si="19"/>
        <v>-0.19312474075547925</v>
      </c>
      <c r="G78" s="1448">
        <f t="shared" si="14"/>
        <v>-1</v>
      </c>
      <c r="H78" s="1449">
        <f t="shared" si="23"/>
        <v>-3</v>
      </c>
      <c r="I78" s="702" t="str">
        <f t="shared" si="15"/>
        <v xml:space="preserve">悪化 </v>
      </c>
      <c r="J78" s="1013">
        <v>102.0222366915214</v>
      </c>
      <c r="K78" s="1244">
        <v>43525</v>
      </c>
      <c r="L78" s="1020">
        <v>101.11910730291457</v>
      </c>
      <c r="M78" s="237">
        <f t="shared" si="20"/>
        <v>-0.17139610198665878</v>
      </c>
      <c r="N78" s="323">
        <f t="shared" si="13"/>
        <v>-0.06</v>
      </c>
      <c r="O78" s="1446">
        <f t="shared" si="24"/>
        <v>101.29437528906071</v>
      </c>
      <c r="P78" s="1447">
        <f t="shared" si="21"/>
        <v>-0.17471822744211352</v>
      </c>
      <c r="Q78" s="1463">
        <f t="shared" si="16"/>
        <v>-1</v>
      </c>
      <c r="R78" s="1449">
        <f t="shared" si="25"/>
        <v>-3</v>
      </c>
      <c r="S78" s="702" t="str">
        <f t="shared" si="17"/>
        <v xml:space="preserve">悪化 </v>
      </c>
      <c r="T78" s="1013">
        <v>102.13737793659615</v>
      </c>
    </row>
    <row r="79" spans="1:20">
      <c r="A79" s="1244">
        <v>43556</v>
      </c>
      <c r="B79" s="1020">
        <v>101.01912144885165</v>
      </c>
      <c r="C79" s="237">
        <f t="shared" si="18"/>
        <v>-9.6288545456786778E-2</v>
      </c>
      <c r="D79" s="323">
        <f t="shared" si="12"/>
        <v>0.08</v>
      </c>
      <c r="E79" s="1446">
        <f t="shared" si="22"/>
        <v>101.14184672093184</v>
      </c>
      <c r="F79" s="1450">
        <f t="shared" si="19"/>
        <v>-0.15776433148127467</v>
      </c>
      <c r="G79" s="1448">
        <f t="shared" si="14"/>
        <v>-1</v>
      </c>
      <c r="H79" s="1449">
        <f t="shared" si="23"/>
        <v>-3</v>
      </c>
      <c r="I79" s="702" t="str">
        <f t="shared" si="15"/>
        <v xml:space="preserve">悪化 </v>
      </c>
      <c r="J79" s="1013">
        <v>102.11112157316978</v>
      </c>
      <c r="K79" s="1244">
        <v>43556</v>
      </c>
      <c r="L79" s="1020">
        <v>101.01825320583534</v>
      </c>
      <c r="M79" s="237">
        <f t="shared" si="20"/>
        <v>-0.10085409707923532</v>
      </c>
      <c r="N79" s="323">
        <f t="shared" si="13"/>
        <v>-0.24</v>
      </c>
      <c r="O79" s="1446">
        <f t="shared" si="24"/>
        <v>101.14262130455039</v>
      </c>
      <c r="P79" s="1447">
        <f t="shared" si="21"/>
        <v>-0.15175398451032152</v>
      </c>
      <c r="Q79" s="1463">
        <f t="shared" si="16"/>
        <v>-1</v>
      </c>
      <c r="R79" s="1449">
        <f t="shared" si="25"/>
        <v>-3</v>
      </c>
      <c r="S79" s="702" t="str">
        <f t="shared" si="17"/>
        <v xml:space="preserve">悪化 </v>
      </c>
      <c r="T79" s="1013">
        <v>102.21703183550281</v>
      </c>
    </row>
    <row r="80" spans="1:20">
      <c r="A80" s="1244">
        <v>43586</v>
      </c>
      <c r="B80" s="1020">
        <v>100.97722101890869</v>
      </c>
      <c r="C80" s="237">
        <f t="shared" si="18"/>
        <v>-4.1900429942955952E-2</v>
      </c>
      <c r="D80" s="323">
        <f t="shared" ref="D80:D111" si="26">ROUND((B80-B68)/B68*100,2)</f>
        <v>-7.0000000000000007E-2</v>
      </c>
      <c r="E80" s="1446">
        <f t="shared" si="22"/>
        <v>101.03725082068961</v>
      </c>
      <c r="F80" s="1450">
        <f t="shared" si="19"/>
        <v>-0.10459590024223075</v>
      </c>
      <c r="G80" s="1448">
        <f t="shared" si="14"/>
        <v>-1</v>
      </c>
      <c r="H80" s="1449">
        <f t="shared" si="23"/>
        <v>-3</v>
      </c>
      <c r="I80" s="702" t="str">
        <f t="shared" si="15"/>
        <v xml:space="preserve">悪化 </v>
      </c>
      <c r="J80" s="1013">
        <v>102.22996559049851</v>
      </c>
      <c r="K80" s="1244">
        <v>43586</v>
      </c>
      <c r="L80" s="1020">
        <v>100.95922750990435</v>
      </c>
      <c r="M80" s="237">
        <f t="shared" si="20"/>
        <v>-5.9025695930984057E-2</v>
      </c>
      <c r="N80" s="323">
        <f t="shared" ref="N80:N111" si="27">ROUND((L80-L68)/L68*100,2)</f>
        <v>-0.37</v>
      </c>
      <c r="O80" s="1446">
        <f t="shared" si="24"/>
        <v>101.03219600621809</v>
      </c>
      <c r="P80" s="1447">
        <f t="shared" si="21"/>
        <v>-0.11042529833230219</v>
      </c>
      <c r="Q80" s="1463">
        <f t="shared" si="16"/>
        <v>-1</v>
      </c>
      <c r="R80" s="1449">
        <f t="shared" si="25"/>
        <v>-3</v>
      </c>
      <c r="S80" s="702" t="str">
        <f t="shared" si="17"/>
        <v xml:space="preserve">悪化 </v>
      </c>
      <c r="T80" s="1013">
        <v>102.30908020349433</v>
      </c>
    </row>
    <row r="81" spans="1:20">
      <c r="A81" s="1244">
        <v>43617</v>
      </c>
      <c r="B81" s="1020">
        <v>100.98413775889748</v>
      </c>
      <c r="C81" s="237">
        <f t="shared" si="18"/>
        <v>6.9167399887817282E-3</v>
      </c>
      <c r="D81" s="323">
        <f t="shared" si="26"/>
        <v>-0.21</v>
      </c>
      <c r="E81" s="1446">
        <f t="shared" si="22"/>
        <v>100.99349340888595</v>
      </c>
      <c r="F81" s="1450">
        <f t="shared" si="19"/>
        <v>-4.3757411803653667E-2</v>
      </c>
      <c r="G81" s="1448">
        <f t="shared" si="14"/>
        <v>-1</v>
      </c>
      <c r="H81" s="1449">
        <f t="shared" si="23"/>
        <v>-3</v>
      </c>
      <c r="I81" s="702" t="str">
        <f t="shared" si="15"/>
        <v xml:space="preserve">悪化 </v>
      </c>
      <c r="J81" s="1013">
        <v>102.35227485784725</v>
      </c>
      <c r="K81" s="1244">
        <v>43617</v>
      </c>
      <c r="L81" s="1020">
        <v>100.94159649116295</v>
      </c>
      <c r="M81" s="237">
        <f t="shared" si="20"/>
        <v>-1.7631018741397497E-2</v>
      </c>
      <c r="N81" s="323">
        <f t="shared" si="27"/>
        <v>-0.46</v>
      </c>
      <c r="O81" s="1446">
        <f t="shared" si="24"/>
        <v>100.97302573563422</v>
      </c>
      <c r="P81" s="1447">
        <f t="shared" si="21"/>
        <v>-5.9170270583862816E-2</v>
      </c>
      <c r="Q81" s="1463">
        <f t="shared" si="16"/>
        <v>-1</v>
      </c>
      <c r="R81" s="1449">
        <f t="shared" si="25"/>
        <v>-3</v>
      </c>
      <c r="S81" s="702" t="str">
        <f t="shared" si="17"/>
        <v xml:space="preserve">悪化 </v>
      </c>
      <c r="T81" s="1013">
        <v>102.38876515936751</v>
      </c>
    </row>
    <row r="82" spans="1:20">
      <c r="A82" s="1244">
        <v>43647</v>
      </c>
      <c r="B82" s="1020">
        <v>101.03720271925876</v>
      </c>
      <c r="C82" s="237">
        <f t="shared" si="18"/>
        <v>5.3064960361282942E-2</v>
      </c>
      <c r="D82" s="323">
        <f t="shared" si="26"/>
        <v>-0.34</v>
      </c>
      <c r="E82" s="1446">
        <f t="shared" si="22"/>
        <v>100.99952049902164</v>
      </c>
      <c r="F82" s="1450">
        <f t="shared" si="19"/>
        <v>6.0270901356886952E-3</v>
      </c>
      <c r="G82" s="1448">
        <f t="shared" si="14"/>
        <v>1</v>
      </c>
      <c r="H82" s="1449">
        <f t="shared" si="23"/>
        <v>-1</v>
      </c>
      <c r="I82" s="702" t="str">
        <f t="shared" si="15"/>
        <v xml:space="preserve"> ---</v>
      </c>
      <c r="J82" s="1013">
        <v>102.43843654908301</v>
      </c>
      <c r="K82" s="1244">
        <v>43647</v>
      </c>
      <c r="L82" s="1020">
        <v>100.93336420518453</v>
      </c>
      <c r="M82" s="237">
        <f t="shared" si="20"/>
        <v>-8.2322859784227376E-3</v>
      </c>
      <c r="N82" s="323">
        <f t="shared" si="27"/>
        <v>-0.56000000000000005</v>
      </c>
      <c r="O82" s="1446">
        <f t="shared" si="24"/>
        <v>100.94472940208395</v>
      </c>
      <c r="P82" s="1447">
        <f t="shared" si="21"/>
        <v>-2.8296333550272834E-2</v>
      </c>
      <c r="Q82" s="1463">
        <f t="shared" si="16"/>
        <v>-1</v>
      </c>
      <c r="R82" s="1449">
        <f t="shared" si="25"/>
        <v>-3</v>
      </c>
      <c r="S82" s="702" t="str">
        <f t="shared" si="17"/>
        <v xml:space="preserve">悪化 </v>
      </c>
      <c r="T82" s="1013">
        <v>102.4323100666339</v>
      </c>
    </row>
    <row r="83" spans="1:20">
      <c r="A83" s="1244">
        <v>43678</v>
      </c>
      <c r="B83" s="1020">
        <v>101.06370792039495</v>
      </c>
      <c r="C83" s="237">
        <f t="shared" si="18"/>
        <v>2.6505201136188816E-2</v>
      </c>
      <c r="D83" s="323">
        <f t="shared" si="26"/>
        <v>-0.51</v>
      </c>
      <c r="E83" s="1446">
        <f t="shared" si="22"/>
        <v>101.02834946618373</v>
      </c>
      <c r="F83" s="1450">
        <f t="shared" si="19"/>
        <v>2.8828967162084496E-2</v>
      </c>
      <c r="G83" s="1448">
        <f t="shared" si="14"/>
        <v>1</v>
      </c>
      <c r="H83" s="1449">
        <f t="shared" si="23"/>
        <v>1</v>
      </c>
      <c r="I83" s="702" t="str">
        <f t="shared" si="15"/>
        <v xml:space="preserve"> ---</v>
      </c>
      <c r="J83" s="1013">
        <v>102.44632149357221</v>
      </c>
      <c r="K83" s="1244">
        <v>43678</v>
      </c>
      <c r="L83" s="1020">
        <v>100.88606106018088</v>
      </c>
      <c r="M83" s="237">
        <f t="shared" si="20"/>
        <v>-4.7303145003652958E-2</v>
      </c>
      <c r="N83" s="323">
        <f t="shared" si="27"/>
        <v>-0.71</v>
      </c>
      <c r="O83" s="1446">
        <f t="shared" si="24"/>
        <v>100.92034058550946</v>
      </c>
      <c r="P83" s="1447">
        <f t="shared" si="21"/>
        <v>-2.4388816574486327E-2</v>
      </c>
      <c r="Q83" s="1463">
        <f t="shared" si="16"/>
        <v>-1</v>
      </c>
      <c r="R83" s="1449">
        <f t="shared" si="25"/>
        <v>-3</v>
      </c>
      <c r="S83" s="702" t="str">
        <f t="shared" si="17"/>
        <v xml:space="preserve">悪化 </v>
      </c>
      <c r="T83" s="1013">
        <v>102.4143654035838</v>
      </c>
    </row>
    <row r="84" spans="1:20">
      <c r="A84" s="1244">
        <v>43709</v>
      </c>
      <c r="B84" s="1020">
        <v>101.03324283958376</v>
      </c>
      <c r="C84" s="237">
        <f t="shared" si="18"/>
        <v>-3.0465080811183043E-2</v>
      </c>
      <c r="D84" s="323">
        <f t="shared" si="26"/>
        <v>-0.71</v>
      </c>
      <c r="E84" s="1446">
        <f t="shared" si="22"/>
        <v>101.04471782641248</v>
      </c>
      <c r="F84" s="1450">
        <f t="shared" si="19"/>
        <v>1.6368360228753431E-2</v>
      </c>
      <c r="G84" s="1448">
        <f t="shared" si="14"/>
        <v>1</v>
      </c>
      <c r="H84" s="1449">
        <f t="shared" si="23"/>
        <v>3</v>
      </c>
      <c r="I84" s="702" t="str">
        <f t="shared" si="15"/>
        <v xml:space="preserve">改善 </v>
      </c>
      <c r="J84" s="1013">
        <v>102.38724266342935</v>
      </c>
      <c r="K84" s="1244">
        <v>43709</v>
      </c>
      <c r="L84" s="1020">
        <v>100.79256386142255</v>
      </c>
      <c r="M84" s="237">
        <f t="shared" si="20"/>
        <v>-9.3497198758328182E-2</v>
      </c>
      <c r="N84" s="323">
        <f t="shared" si="27"/>
        <v>-0.89</v>
      </c>
      <c r="O84" s="1446">
        <f t="shared" si="24"/>
        <v>100.87066304226265</v>
      </c>
      <c r="P84" s="1447">
        <f t="shared" si="21"/>
        <v>-4.9677543246815503E-2</v>
      </c>
      <c r="Q84" s="1463">
        <f t="shared" si="16"/>
        <v>-1</v>
      </c>
      <c r="R84" s="1449">
        <f t="shared" si="25"/>
        <v>-3</v>
      </c>
      <c r="S84" s="702" t="str">
        <f t="shared" si="17"/>
        <v xml:space="preserve">悪化 </v>
      </c>
      <c r="T84" s="1013">
        <v>102.34013587007826</v>
      </c>
    </row>
    <row r="85" spans="1:20">
      <c r="A85" s="1244">
        <v>43739</v>
      </c>
      <c r="B85" s="1020">
        <v>100.86319977818138</v>
      </c>
      <c r="C85" s="237">
        <f t="shared" si="18"/>
        <v>-0.17004306140238157</v>
      </c>
      <c r="D85" s="323">
        <f t="shared" si="26"/>
        <v>-0.99</v>
      </c>
      <c r="E85" s="1446">
        <f t="shared" si="22"/>
        <v>100.98671684605335</v>
      </c>
      <c r="F85" s="1450">
        <f t="shared" si="19"/>
        <v>-5.8000980359125265E-2</v>
      </c>
      <c r="G85" s="1448">
        <f t="shared" si="14"/>
        <v>-1</v>
      </c>
      <c r="H85" s="1449">
        <f t="shared" si="23"/>
        <v>1</v>
      </c>
      <c r="I85" s="702" t="str">
        <f t="shared" si="15"/>
        <v xml:space="preserve"> ---</v>
      </c>
      <c r="J85" s="1013">
        <v>102.22920057952439</v>
      </c>
      <c r="K85" s="1244">
        <v>43739</v>
      </c>
      <c r="L85" s="1020">
        <v>100.59743915896017</v>
      </c>
      <c r="M85" s="237">
        <f t="shared" si="20"/>
        <v>-0.19512470246237967</v>
      </c>
      <c r="N85" s="323">
        <f t="shared" si="27"/>
        <v>-1.17</v>
      </c>
      <c r="O85" s="1446">
        <f t="shared" si="24"/>
        <v>100.75868802685454</v>
      </c>
      <c r="P85" s="1447">
        <f t="shared" si="21"/>
        <v>-0.11197501540810606</v>
      </c>
      <c r="Q85" s="1463">
        <f t="shared" si="16"/>
        <v>-1</v>
      </c>
      <c r="R85" s="1449">
        <f t="shared" si="25"/>
        <v>-3</v>
      </c>
      <c r="S85" s="702" t="str">
        <f t="shared" si="17"/>
        <v xml:space="preserve">悪化 </v>
      </c>
      <c r="T85" s="1013">
        <v>102.17592247096863</v>
      </c>
    </row>
    <row r="86" spans="1:20">
      <c r="A86" s="1244">
        <v>43770</v>
      </c>
      <c r="B86" s="1020">
        <v>100.55019938157254</v>
      </c>
      <c r="C86" s="237">
        <f t="shared" si="18"/>
        <v>-0.31300039660884238</v>
      </c>
      <c r="D86" s="323">
        <f t="shared" si="26"/>
        <v>-1.27</v>
      </c>
      <c r="E86" s="1446">
        <f t="shared" si="22"/>
        <v>100.81554733311258</v>
      </c>
      <c r="F86" s="1450">
        <f t="shared" si="19"/>
        <v>-0.17116951294077865</v>
      </c>
      <c r="G86" s="1448">
        <f t="shared" si="14"/>
        <v>-1</v>
      </c>
      <c r="H86" s="1449">
        <f t="shared" si="23"/>
        <v>-1</v>
      </c>
      <c r="I86" s="702" t="str">
        <f t="shared" si="15"/>
        <v xml:space="preserve"> ---</v>
      </c>
      <c r="J86" s="1013">
        <v>101.90078681288831</v>
      </c>
      <c r="K86" s="1244">
        <v>43770</v>
      </c>
      <c r="L86" s="1020">
        <v>100.32016260290786</v>
      </c>
      <c r="M86" s="237">
        <f t="shared" si="20"/>
        <v>-0.27727655605231405</v>
      </c>
      <c r="N86" s="323">
        <f t="shared" si="27"/>
        <v>-1.42</v>
      </c>
      <c r="O86" s="1446">
        <f t="shared" si="24"/>
        <v>100.57005520776352</v>
      </c>
      <c r="P86" s="1447">
        <f t="shared" si="21"/>
        <v>-0.18863281909102625</v>
      </c>
      <c r="Q86" s="1463">
        <f t="shared" si="16"/>
        <v>-1</v>
      </c>
      <c r="R86" s="1449">
        <f t="shared" si="25"/>
        <v>-3</v>
      </c>
      <c r="S86" s="702" t="str">
        <f t="shared" si="17"/>
        <v xml:space="preserve">悪化 </v>
      </c>
      <c r="T86" s="1013">
        <v>101.89219838333256</v>
      </c>
    </row>
    <row r="87" spans="1:20">
      <c r="A87" s="1298">
        <v>43800</v>
      </c>
      <c r="B87" s="1299">
        <v>100.08165931992038</v>
      </c>
      <c r="C87" s="261">
        <f t="shared" si="18"/>
        <v>-0.46854006165216333</v>
      </c>
      <c r="D87" s="327">
        <f t="shared" si="26"/>
        <v>-1.59</v>
      </c>
      <c r="E87" s="1451">
        <f t="shared" si="22"/>
        <v>100.4983528265581</v>
      </c>
      <c r="F87" s="1455">
        <f t="shared" si="19"/>
        <v>-0.3171945065544719</v>
      </c>
      <c r="G87" s="1453">
        <f t="shared" si="14"/>
        <v>-1</v>
      </c>
      <c r="H87" s="1454">
        <f t="shared" si="23"/>
        <v>-3</v>
      </c>
      <c r="I87" s="703" t="str">
        <f t="shared" si="15"/>
        <v xml:space="preserve">悪化 </v>
      </c>
      <c r="J87" s="1016">
        <v>101.43319344474149</v>
      </c>
      <c r="K87" s="1298">
        <v>43800</v>
      </c>
      <c r="L87" s="1299">
        <v>99.967766435017026</v>
      </c>
      <c r="M87" s="261">
        <f t="shared" si="20"/>
        <v>-0.35239616789083072</v>
      </c>
      <c r="N87" s="327">
        <f t="shared" si="27"/>
        <v>-1.65</v>
      </c>
      <c r="O87" s="1451">
        <f t="shared" si="24"/>
        <v>100.29512273229501</v>
      </c>
      <c r="P87" s="1452">
        <f t="shared" si="21"/>
        <v>-0.27493247546850341</v>
      </c>
      <c r="Q87" s="1464">
        <f t="shared" si="16"/>
        <v>-1</v>
      </c>
      <c r="R87" s="1454">
        <f t="shared" si="25"/>
        <v>-3</v>
      </c>
      <c r="S87" s="703" t="str">
        <f t="shared" si="17"/>
        <v xml:space="preserve">悪化 </v>
      </c>
      <c r="T87" s="1016">
        <v>101.49140872998019</v>
      </c>
    </row>
    <row r="88" spans="1:20">
      <c r="A88" s="1244">
        <v>43831</v>
      </c>
      <c r="B88" s="1020">
        <v>99.448103374702981</v>
      </c>
      <c r="C88" s="237">
        <f t="shared" si="18"/>
        <v>-0.63355594521739533</v>
      </c>
      <c r="D88" s="323">
        <f t="shared" si="26"/>
        <v>-2.0099999999999998</v>
      </c>
      <c r="E88" s="1446">
        <f t="shared" si="22"/>
        <v>100.02665402539863</v>
      </c>
      <c r="F88" s="1447">
        <f t="shared" si="19"/>
        <v>-0.47169880115947649</v>
      </c>
      <c r="G88" s="1463">
        <f t="shared" si="14"/>
        <v>-1</v>
      </c>
      <c r="H88" s="1449">
        <f t="shared" si="23"/>
        <v>-3</v>
      </c>
      <c r="I88" s="702" t="str">
        <f t="shared" si="15"/>
        <v xml:space="preserve">悪化 </v>
      </c>
      <c r="J88" s="1013">
        <v>100.83507005618694</v>
      </c>
      <c r="K88" s="1244">
        <v>43831</v>
      </c>
      <c r="L88" s="1020">
        <v>99.510887987438096</v>
      </c>
      <c r="M88" s="237">
        <f t="shared" si="20"/>
        <v>-0.45687844757893004</v>
      </c>
      <c r="N88" s="323">
        <f t="shared" si="27"/>
        <v>-1.93</v>
      </c>
      <c r="O88" s="1446">
        <f t="shared" si="24"/>
        <v>99.932939008454312</v>
      </c>
      <c r="P88" s="1447">
        <f t="shared" si="21"/>
        <v>-0.36218372384070108</v>
      </c>
      <c r="Q88" s="1463">
        <f t="shared" si="16"/>
        <v>-1</v>
      </c>
      <c r="R88" s="1449">
        <f t="shared" si="25"/>
        <v>-3</v>
      </c>
      <c r="S88" s="702" t="str">
        <f t="shared" si="17"/>
        <v xml:space="preserve">悪化 </v>
      </c>
      <c r="T88" s="1013">
        <v>100.93463367142812</v>
      </c>
    </row>
    <row r="89" spans="1:20">
      <c r="A89" s="1244">
        <v>43862</v>
      </c>
      <c r="B89" s="1020">
        <v>98.737257264584329</v>
      </c>
      <c r="C89" s="237">
        <f t="shared" si="18"/>
        <v>-0.71084611011865206</v>
      </c>
      <c r="D89" s="323">
        <f t="shared" si="26"/>
        <v>-2.52</v>
      </c>
      <c r="E89" s="1446">
        <f t="shared" si="22"/>
        <v>99.422339986402562</v>
      </c>
      <c r="F89" s="1447">
        <f t="shared" si="19"/>
        <v>-0.60431403899606551</v>
      </c>
      <c r="G89" s="1463">
        <f t="shared" si="14"/>
        <v>-1</v>
      </c>
      <c r="H89" s="1449">
        <f t="shared" si="23"/>
        <v>-3</v>
      </c>
      <c r="I89" s="702" t="str">
        <f t="shared" si="15"/>
        <v xml:space="preserve">悪化 </v>
      </c>
      <c r="J89" s="1013">
        <v>100.1162669074872</v>
      </c>
      <c r="K89" s="1244">
        <v>43862</v>
      </c>
      <c r="L89" s="1020">
        <v>98.961414147600593</v>
      </c>
      <c r="M89" s="237">
        <f t="shared" si="20"/>
        <v>-0.54947383983750342</v>
      </c>
      <c r="N89" s="323">
        <f t="shared" si="27"/>
        <v>-2.2999999999999998</v>
      </c>
      <c r="O89" s="1446">
        <f t="shared" si="24"/>
        <v>99.480022856685238</v>
      </c>
      <c r="P89" s="1447">
        <f t="shared" si="21"/>
        <v>-0.45291615176907385</v>
      </c>
      <c r="Q89" s="1463">
        <f t="shared" si="16"/>
        <v>-1</v>
      </c>
      <c r="R89" s="1449">
        <f t="shared" si="25"/>
        <v>-3</v>
      </c>
      <c r="S89" s="702" t="str">
        <f t="shared" si="17"/>
        <v xml:space="preserve">悪化 </v>
      </c>
      <c r="T89" s="1013">
        <v>100.23010482274169</v>
      </c>
    </row>
    <row r="90" spans="1:20">
      <c r="A90" s="1244">
        <v>43891</v>
      </c>
      <c r="B90" s="1020">
        <v>98.040281425477843</v>
      </c>
      <c r="C90" s="237">
        <f t="shared" si="18"/>
        <v>-0.69697583910648575</v>
      </c>
      <c r="D90" s="323">
        <f t="shared" si="26"/>
        <v>-3.04</v>
      </c>
      <c r="E90" s="1446">
        <f t="shared" si="22"/>
        <v>98.741880688255037</v>
      </c>
      <c r="F90" s="1447">
        <f t="shared" si="19"/>
        <v>-0.68045929814752526</v>
      </c>
      <c r="G90" s="1463">
        <f t="shared" si="14"/>
        <v>-1</v>
      </c>
      <c r="H90" s="1449">
        <f t="shared" si="23"/>
        <v>-3</v>
      </c>
      <c r="I90" s="702" t="str">
        <f t="shared" si="15"/>
        <v xml:space="preserve">悪化 </v>
      </c>
      <c r="J90" s="1013">
        <v>99.339203855215175</v>
      </c>
      <c r="K90" s="1244">
        <v>43891</v>
      </c>
      <c r="L90" s="1020">
        <v>98.339746979422358</v>
      </c>
      <c r="M90" s="237">
        <f t="shared" si="20"/>
        <v>-0.62166716817823442</v>
      </c>
      <c r="N90" s="323">
        <f t="shared" si="27"/>
        <v>-2.75</v>
      </c>
      <c r="O90" s="1446">
        <f t="shared" si="24"/>
        <v>98.937349704820349</v>
      </c>
      <c r="P90" s="1447">
        <f t="shared" si="21"/>
        <v>-0.54267315186488929</v>
      </c>
      <c r="Q90" s="1463">
        <f t="shared" si="16"/>
        <v>-1</v>
      </c>
      <c r="R90" s="1449">
        <f t="shared" si="25"/>
        <v>-3</v>
      </c>
      <c r="S90" s="702" t="str">
        <f t="shared" si="17"/>
        <v xml:space="preserve">悪化 </v>
      </c>
      <c r="T90" s="1013">
        <v>99.364181980962755</v>
      </c>
    </row>
    <row r="91" spans="1:20">
      <c r="A91" s="1244">
        <v>43922</v>
      </c>
      <c r="B91" s="1020">
        <v>97.443621163331358</v>
      </c>
      <c r="C91" s="237">
        <f t="shared" si="18"/>
        <v>-0.59666026214648582</v>
      </c>
      <c r="D91" s="323">
        <f t="shared" si="26"/>
        <v>-3.54</v>
      </c>
      <c r="E91" s="1446">
        <f t="shared" si="22"/>
        <v>98.073719951131167</v>
      </c>
      <c r="F91" s="1447">
        <f t="shared" si="19"/>
        <v>-0.66816073712386981</v>
      </c>
      <c r="G91" s="1463">
        <f t="shared" si="14"/>
        <v>-1</v>
      </c>
      <c r="H91" s="1449">
        <f t="shared" si="23"/>
        <v>-3</v>
      </c>
      <c r="I91" s="702" t="str">
        <f t="shared" si="15"/>
        <v xml:space="preserve">悪化 </v>
      </c>
      <c r="J91" s="1013">
        <v>98.566926079600407</v>
      </c>
      <c r="K91" s="1244">
        <v>43922</v>
      </c>
      <c r="L91" s="1020">
        <v>97.719729897970751</v>
      </c>
      <c r="M91" s="237">
        <f t="shared" si="20"/>
        <v>-0.62001708145160705</v>
      </c>
      <c r="N91" s="323">
        <f t="shared" si="27"/>
        <v>-3.27</v>
      </c>
      <c r="O91" s="1446">
        <f t="shared" si="24"/>
        <v>98.340297008331234</v>
      </c>
      <c r="P91" s="1447">
        <f t="shared" si="21"/>
        <v>-0.59705269648911496</v>
      </c>
      <c r="Q91" s="1463">
        <f t="shared" si="16"/>
        <v>-1</v>
      </c>
      <c r="R91" s="1449">
        <f t="shared" si="25"/>
        <v>-3</v>
      </c>
      <c r="S91" s="702" t="str">
        <f t="shared" si="17"/>
        <v xml:space="preserve">悪化 </v>
      </c>
      <c r="T91" s="1013">
        <v>98.434034700120563</v>
      </c>
    </row>
    <row r="92" spans="1:20">
      <c r="A92" s="1244">
        <v>43952</v>
      </c>
      <c r="B92" s="1020">
        <v>97.13150103939013</v>
      </c>
      <c r="C92" s="237">
        <f t="shared" si="18"/>
        <v>-0.31212012394122723</v>
      </c>
      <c r="D92" s="323">
        <f t="shared" si="26"/>
        <v>-3.81</v>
      </c>
      <c r="E92" s="1446">
        <f t="shared" si="22"/>
        <v>97.538467876066434</v>
      </c>
      <c r="F92" s="1447">
        <f t="shared" si="19"/>
        <v>-0.53525207506473294</v>
      </c>
      <c r="G92" s="1463">
        <f t="shared" si="14"/>
        <v>-1</v>
      </c>
      <c r="H92" s="1449">
        <f t="shared" si="23"/>
        <v>-3</v>
      </c>
      <c r="I92" s="702" t="str">
        <f t="shared" si="15"/>
        <v xml:space="preserve">悪化 </v>
      </c>
      <c r="J92" s="1013">
        <v>97.923624990133987</v>
      </c>
      <c r="K92" s="1244">
        <v>43952</v>
      </c>
      <c r="L92" s="1020">
        <v>97.268813944596516</v>
      </c>
      <c r="M92" s="237">
        <f t="shared" si="20"/>
        <v>-0.45091595337423485</v>
      </c>
      <c r="N92" s="323">
        <f t="shared" si="27"/>
        <v>-3.66</v>
      </c>
      <c r="O92" s="1446">
        <f t="shared" si="24"/>
        <v>97.776096940663209</v>
      </c>
      <c r="P92" s="1447">
        <f t="shared" si="21"/>
        <v>-0.56420006766802544</v>
      </c>
      <c r="Q92" s="1463">
        <f t="shared" si="16"/>
        <v>-1</v>
      </c>
      <c r="R92" s="1449">
        <f t="shared" si="25"/>
        <v>-3</v>
      </c>
      <c r="S92" s="702" t="str">
        <f t="shared" si="17"/>
        <v xml:space="preserve">悪化 </v>
      </c>
      <c r="T92" s="1013">
        <v>97.612998426089788</v>
      </c>
    </row>
    <row r="93" spans="1:20">
      <c r="A93" s="1244">
        <v>43983</v>
      </c>
      <c r="B93" s="1020">
        <v>97.201026532689241</v>
      </c>
      <c r="C93" s="237">
        <f t="shared" si="18"/>
        <v>6.9525493299110508E-2</v>
      </c>
      <c r="D93" s="323">
        <f t="shared" si="26"/>
        <v>-3.75</v>
      </c>
      <c r="E93" s="1446">
        <f t="shared" si="22"/>
        <v>97.25871624513691</v>
      </c>
      <c r="F93" s="1447">
        <f t="shared" si="19"/>
        <v>-0.27975163092952471</v>
      </c>
      <c r="G93" s="1463">
        <f t="shared" si="14"/>
        <v>-1</v>
      </c>
      <c r="H93" s="1449">
        <f t="shared" si="23"/>
        <v>-3</v>
      </c>
      <c r="I93" s="702" t="str">
        <f t="shared" si="15"/>
        <v xml:space="preserve">悪化 </v>
      </c>
      <c r="J93" s="1013">
        <v>97.497758907331701</v>
      </c>
      <c r="K93" s="1244">
        <v>43983</v>
      </c>
      <c r="L93" s="1020">
        <v>97.122624074460546</v>
      </c>
      <c r="M93" s="237">
        <f t="shared" si="20"/>
        <v>-0.14618987013597007</v>
      </c>
      <c r="N93" s="323">
        <f t="shared" si="27"/>
        <v>-3.78</v>
      </c>
      <c r="O93" s="1446">
        <f t="shared" si="24"/>
        <v>97.370389305675928</v>
      </c>
      <c r="P93" s="1447">
        <f t="shared" si="21"/>
        <v>-0.40570763498728013</v>
      </c>
      <c r="Q93" s="1463">
        <f t="shared" si="16"/>
        <v>-1</v>
      </c>
      <c r="R93" s="1449">
        <f t="shared" si="25"/>
        <v>-3</v>
      </c>
      <c r="S93" s="702" t="str">
        <f t="shared" si="17"/>
        <v xml:space="preserve">悪化 </v>
      </c>
      <c r="T93" s="1013">
        <v>97.062745076484077</v>
      </c>
    </row>
    <row r="94" spans="1:20">
      <c r="A94" s="1244">
        <v>44013</v>
      </c>
      <c r="B94" s="1020">
        <v>97.550720604598112</v>
      </c>
      <c r="C94" s="237">
        <f t="shared" si="18"/>
        <v>0.34969407190887125</v>
      </c>
      <c r="D94" s="323">
        <f t="shared" si="26"/>
        <v>-3.45</v>
      </c>
      <c r="E94" s="1446">
        <f t="shared" si="22"/>
        <v>97.29441605889248</v>
      </c>
      <c r="F94" s="1447">
        <f t="shared" si="19"/>
        <v>3.5699813755570631E-2</v>
      </c>
      <c r="G94" s="1463">
        <f t="shared" si="14"/>
        <v>1</v>
      </c>
      <c r="H94" s="1449">
        <f t="shared" si="23"/>
        <v>-1</v>
      </c>
      <c r="I94" s="702" t="str">
        <f t="shared" si="15"/>
        <v xml:space="preserve"> ---</v>
      </c>
      <c r="J94" s="1013">
        <v>97.283396603813131</v>
      </c>
      <c r="K94" s="1244">
        <v>44013</v>
      </c>
      <c r="L94" s="1020">
        <v>97.24098690863697</v>
      </c>
      <c r="M94" s="237">
        <f t="shared" si="20"/>
        <v>0.11836283417642335</v>
      </c>
      <c r="N94" s="323">
        <f t="shared" si="27"/>
        <v>-3.66</v>
      </c>
      <c r="O94" s="1446">
        <f t="shared" si="24"/>
        <v>97.210808309231354</v>
      </c>
      <c r="P94" s="1447">
        <f t="shared" si="21"/>
        <v>-0.15958099644457491</v>
      </c>
      <c r="Q94" s="1463">
        <f t="shared" si="16"/>
        <v>-1</v>
      </c>
      <c r="R94" s="1449">
        <f t="shared" si="25"/>
        <v>-3</v>
      </c>
      <c r="S94" s="702" t="str">
        <f t="shared" si="17"/>
        <v xml:space="preserve">悪化 </v>
      </c>
      <c r="T94" s="1013">
        <v>96.820801364160857</v>
      </c>
    </row>
    <row r="95" spans="1:20">
      <c r="A95" s="1244">
        <v>44044</v>
      </c>
      <c r="B95" s="1020">
        <v>98.055046697869599</v>
      </c>
      <c r="C95" s="237">
        <f t="shared" si="18"/>
        <v>0.50432609327148725</v>
      </c>
      <c r="D95" s="323">
        <f t="shared" si="26"/>
        <v>-2.98</v>
      </c>
      <c r="E95" s="1446">
        <f t="shared" si="22"/>
        <v>97.602264611718979</v>
      </c>
      <c r="F95" s="1447">
        <f t="shared" si="19"/>
        <v>0.30784855282649914</v>
      </c>
      <c r="G95" s="1463">
        <f t="shared" si="14"/>
        <v>1</v>
      </c>
      <c r="H95" s="1449">
        <f t="shared" si="23"/>
        <v>1</v>
      </c>
      <c r="I95" s="702" t="str">
        <f t="shared" si="15"/>
        <v xml:space="preserve"> ---</v>
      </c>
      <c r="J95" s="1013">
        <v>97.252801672376734</v>
      </c>
      <c r="K95" s="1244">
        <v>44044</v>
      </c>
      <c r="L95" s="1020">
        <v>97.550509281898528</v>
      </c>
      <c r="M95" s="237">
        <f t="shared" si="20"/>
        <v>0.30952237326155796</v>
      </c>
      <c r="N95" s="323">
        <f t="shared" si="27"/>
        <v>-3.31</v>
      </c>
      <c r="O95" s="1446">
        <f t="shared" si="24"/>
        <v>97.304706754998676</v>
      </c>
      <c r="P95" s="1447">
        <f t="shared" si="21"/>
        <v>9.3898445767322869E-2</v>
      </c>
      <c r="Q95" s="1463">
        <f t="shared" si="16"/>
        <v>1</v>
      </c>
      <c r="R95" s="1449">
        <f t="shared" si="25"/>
        <v>-1</v>
      </c>
      <c r="S95" s="702" t="str">
        <f t="shared" si="17"/>
        <v xml:space="preserve"> ---</v>
      </c>
      <c r="T95" s="1013">
        <v>96.826735408212215</v>
      </c>
    </row>
    <row r="96" spans="1:20">
      <c r="A96" s="1244">
        <v>44075</v>
      </c>
      <c r="B96" s="1020">
        <v>98.622782121250239</v>
      </c>
      <c r="C96" s="237">
        <f t="shared" si="18"/>
        <v>0.56773542338063976</v>
      </c>
      <c r="D96" s="323">
        <f t="shared" si="26"/>
        <v>-2.39</v>
      </c>
      <c r="E96" s="1446">
        <f t="shared" si="22"/>
        <v>98.076183141239312</v>
      </c>
      <c r="F96" s="1447">
        <f t="shared" si="19"/>
        <v>0.47391852952033275</v>
      </c>
      <c r="G96" s="1463">
        <f t="shared" si="14"/>
        <v>1</v>
      </c>
      <c r="H96" s="1449">
        <f t="shared" si="23"/>
        <v>3</v>
      </c>
      <c r="I96" s="702" t="str">
        <f t="shared" si="15"/>
        <v xml:space="preserve">改善 </v>
      </c>
      <c r="J96" s="1013">
        <v>97.379189632548744</v>
      </c>
      <c r="K96" s="1244">
        <v>44075</v>
      </c>
      <c r="L96" s="1020">
        <v>98.002468560745228</v>
      </c>
      <c r="M96" s="237">
        <f t="shared" si="20"/>
        <v>0.45195927884670084</v>
      </c>
      <c r="N96" s="323">
        <f t="shared" si="27"/>
        <v>-2.77</v>
      </c>
      <c r="O96" s="1446">
        <f t="shared" si="24"/>
        <v>97.597988250426909</v>
      </c>
      <c r="P96" s="1447">
        <f t="shared" si="21"/>
        <v>0.29328149542823212</v>
      </c>
      <c r="Q96" s="1463">
        <f t="shared" si="16"/>
        <v>1</v>
      </c>
      <c r="R96" s="1449">
        <f t="shared" si="25"/>
        <v>1</v>
      </c>
      <c r="S96" s="702" t="str">
        <f t="shared" si="17"/>
        <v xml:space="preserve"> ---</v>
      </c>
      <c r="T96" s="1013">
        <v>97.037423437951176</v>
      </c>
    </row>
    <row r="97" spans="1:20">
      <c r="A97" s="1244">
        <v>44105</v>
      </c>
      <c r="B97" s="1020">
        <v>99.127010634458145</v>
      </c>
      <c r="C97" s="237">
        <f t="shared" si="18"/>
        <v>0.50422851320790585</v>
      </c>
      <c r="D97" s="323">
        <f t="shared" si="26"/>
        <v>-1.72</v>
      </c>
      <c r="E97" s="1446">
        <f t="shared" si="22"/>
        <v>98.601613151192666</v>
      </c>
      <c r="F97" s="1447">
        <f t="shared" si="19"/>
        <v>0.52543000995335376</v>
      </c>
      <c r="G97" s="1463">
        <f t="shared" si="14"/>
        <v>1</v>
      </c>
      <c r="H97" s="1449">
        <f t="shared" si="23"/>
        <v>3</v>
      </c>
      <c r="I97" s="702" t="str">
        <f t="shared" si="15"/>
        <v xml:space="preserve">改善 </v>
      </c>
      <c r="J97" s="1013">
        <v>97.627852822288077</v>
      </c>
      <c r="K97" s="1244">
        <v>44105</v>
      </c>
      <c r="L97" s="1020">
        <v>98.494272651425192</v>
      </c>
      <c r="M97" s="237">
        <f t="shared" si="20"/>
        <v>0.49180409067996322</v>
      </c>
      <c r="N97" s="323">
        <f t="shared" si="27"/>
        <v>-2.09</v>
      </c>
      <c r="O97" s="1446">
        <f t="shared" si="24"/>
        <v>98.015750164689663</v>
      </c>
      <c r="P97" s="1447">
        <f t="shared" si="21"/>
        <v>0.41776191426275489</v>
      </c>
      <c r="Q97" s="1463">
        <f t="shared" si="16"/>
        <v>1</v>
      </c>
      <c r="R97" s="1449">
        <f t="shared" si="25"/>
        <v>3</v>
      </c>
      <c r="S97" s="702" t="str">
        <f t="shared" si="17"/>
        <v xml:space="preserve">改善 </v>
      </c>
      <c r="T97" s="1013">
        <v>97.372021231284137</v>
      </c>
    </row>
    <row r="98" spans="1:20">
      <c r="A98" s="1244">
        <v>44136</v>
      </c>
      <c r="B98" s="1020">
        <v>99.55439312485646</v>
      </c>
      <c r="C98" s="237">
        <f t="shared" si="18"/>
        <v>0.42738249039831544</v>
      </c>
      <c r="D98" s="323">
        <f t="shared" si="26"/>
        <v>-0.99</v>
      </c>
      <c r="E98" s="1446">
        <f t="shared" si="22"/>
        <v>99.101395293521605</v>
      </c>
      <c r="F98" s="1447">
        <f t="shared" si="19"/>
        <v>0.49978214232893947</v>
      </c>
      <c r="G98" s="1463">
        <f t="shared" si="14"/>
        <v>1</v>
      </c>
      <c r="H98" s="1449">
        <f t="shared" si="23"/>
        <v>3</v>
      </c>
      <c r="I98" s="702" t="str">
        <f t="shared" si="15"/>
        <v xml:space="preserve">改善 </v>
      </c>
      <c r="J98" s="1013">
        <v>97.945328555216008</v>
      </c>
      <c r="K98" s="1244">
        <v>44136</v>
      </c>
      <c r="L98" s="1020">
        <v>98.969141715372075</v>
      </c>
      <c r="M98" s="237">
        <f t="shared" si="20"/>
        <v>0.47486906394688333</v>
      </c>
      <c r="N98" s="323">
        <f t="shared" si="27"/>
        <v>-1.35</v>
      </c>
      <c r="O98" s="1446">
        <f t="shared" si="24"/>
        <v>98.488627642514174</v>
      </c>
      <c r="P98" s="1447">
        <f t="shared" si="21"/>
        <v>0.47287747782451106</v>
      </c>
      <c r="Q98" s="1463">
        <f t="shared" si="16"/>
        <v>1</v>
      </c>
      <c r="R98" s="1449">
        <f t="shared" si="25"/>
        <v>3</v>
      </c>
      <c r="S98" s="702" t="str">
        <f t="shared" si="17"/>
        <v xml:space="preserve">改善 </v>
      </c>
      <c r="T98" s="1013">
        <v>97.757671279072625</v>
      </c>
    </row>
    <row r="99" spans="1:20">
      <c r="A99" s="1298">
        <v>44166</v>
      </c>
      <c r="B99" s="1299">
        <v>99.925445110393895</v>
      </c>
      <c r="C99" s="261">
        <f t="shared" si="18"/>
        <v>0.37105198553743435</v>
      </c>
      <c r="D99" s="327">
        <f t="shared" si="26"/>
        <v>-0.16</v>
      </c>
      <c r="E99" s="1451">
        <f t="shared" si="22"/>
        <v>99.535616289902848</v>
      </c>
      <c r="F99" s="1452">
        <f t="shared" si="19"/>
        <v>0.43422099638124223</v>
      </c>
      <c r="G99" s="1464">
        <f t="shared" si="14"/>
        <v>1</v>
      </c>
      <c r="H99" s="1454">
        <f t="shared" si="23"/>
        <v>3</v>
      </c>
      <c r="I99" s="703" t="str">
        <f t="shared" si="15"/>
        <v xml:space="preserve">改善 </v>
      </c>
      <c r="J99" s="1013">
        <v>98.283580058112548</v>
      </c>
      <c r="K99" s="1244">
        <v>44166</v>
      </c>
      <c r="L99" s="1299">
        <v>99.42159170622503</v>
      </c>
      <c r="M99" s="261">
        <f t="shared" si="20"/>
        <v>0.4524499908529549</v>
      </c>
      <c r="N99" s="327">
        <f t="shared" si="27"/>
        <v>-0.55000000000000004</v>
      </c>
      <c r="O99" s="1451">
        <f t="shared" si="24"/>
        <v>98.961668691007432</v>
      </c>
      <c r="P99" s="1452">
        <f t="shared" si="21"/>
        <v>0.47304104849325768</v>
      </c>
      <c r="Q99" s="1464">
        <f t="shared" si="16"/>
        <v>1</v>
      </c>
      <c r="R99" s="1454">
        <f t="shared" si="25"/>
        <v>3</v>
      </c>
      <c r="S99" s="703" t="str">
        <f t="shared" si="17"/>
        <v xml:space="preserve">改善 </v>
      </c>
      <c r="T99" s="1013">
        <v>98.171977758171167</v>
      </c>
    </row>
    <row r="100" spans="1:20">
      <c r="A100" s="1244">
        <v>44197</v>
      </c>
      <c r="B100" s="1302">
        <v>100.22915672426252</v>
      </c>
      <c r="C100" s="236">
        <f t="shared" si="18"/>
        <v>0.30371161386862866</v>
      </c>
      <c r="D100" s="323">
        <f t="shared" si="26"/>
        <v>0.79</v>
      </c>
      <c r="E100" s="1446">
        <f t="shared" si="22"/>
        <v>99.902998319837636</v>
      </c>
      <c r="F100" s="1447">
        <f t="shared" si="19"/>
        <v>0.36738202993478808</v>
      </c>
      <c r="G100" s="1463">
        <f t="shared" si="14"/>
        <v>1</v>
      </c>
      <c r="H100" s="1449">
        <f t="shared" si="23"/>
        <v>3</v>
      </c>
      <c r="I100" s="702" t="str">
        <f t="shared" si="15"/>
        <v xml:space="preserve">改善 </v>
      </c>
      <c r="J100" s="1012">
        <v>98.610882170118501</v>
      </c>
      <c r="K100" s="1248">
        <v>44197</v>
      </c>
      <c r="L100" s="1020">
        <v>99.806060166872854</v>
      </c>
      <c r="M100" s="237">
        <f t="shared" si="20"/>
        <v>0.38446846064782392</v>
      </c>
      <c r="N100" s="323">
        <f t="shared" si="27"/>
        <v>0.3</v>
      </c>
      <c r="O100" s="1446">
        <f t="shared" si="24"/>
        <v>99.398931196156653</v>
      </c>
      <c r="P100" s="1447">
        <f t="shared" si="21"/>
        <v>0.43726250514922071</v>
      </c>
      <c r="Q100" s="1463">
        <f t="shared" si="16"/>
        <v>1</v>
      </c>
      <c r="R100" s="1449">
        <f t="shared" si="25"/>
        <v>3</v>
      </c>
      <c r="S100" s="702" t="str">
        <f t="shared" si="17"/>
        <v xml:space="preserve">改善 </v>
      </c>
      <c r="T100" s="1012">
        <v>98.595366596208905</v>
      </c>
    </row>
    <row r="101" spans="1:20">
      <c r="A101" s="1244">
        <v>44228</v>
      </c>
      <c r="B101" s="1302">
        <v>100.50447085771557</v>
      </c>
      <c r="C101" s="323">
        <f t="shared" si="18"/>
        <v>0.27531413345305111</v>
      </c>
      <c r="D101" s="324">
        <f t="shared" si="26"/>
        <v>1.79</v>
      </c>
      <c r="E101" s="1446">
        <f t="shared" si="22"/>
        <v>100.21969089745733</v>
      </c>
      <c r="F101" s="1447">
        <f t="shared" si="19"/>
        <v>0.3166925776196905</v>
      </c>
      <c r="G101" s="1463">
        <f t="shared" si="14"/>
        <v>1</v>
      </c>
      <c r="H101" s="1449">
        <f t="shared" si="23"/>
        <v>3</v>
      </c>
      <c r="I101" s="702" t="str">
        <f t="shared" si="15"/>
        <v xml:space="preserve">改善 </v>
      </c>
      <c r="J101" s="1013">
        <v>98.924785309371103</v>
      </c>
      <c r="K101" s="1244">
        <v>44228</v>
      </c>
      <c r="L101" s="1020">
        <v>100.09850954652413</v>
      </c>
      <c r="M101" s="237">
        <f t="shared" si="20"/>
        <v>0.29244937965127349</v>
      </c>
      <c r="N101" s="323">
        <f t="shared" si="27"/>
        <v>1.1499999999999999</v>
      </c>
      <c r="O101" s="1446">
        <f t="shared" si="24"/>
        <v>99.775387139874013</v>
      </c>
      <c r="P101" s="1447">
        <f t="shared" si="21"/>
        <v>0.37645594371736024</v>
      </c>
      <c r="Q101" s="1463">
        <f t="shared" si="16"/>
        <v>1</v>
      </c>
      <c r="R101" s="1449">
        <f t="shared" si="25"/>
        <v>3</v>
      </c>
      <c r="S101" s="702" t="str">
        <f t="shared" si="17"/>
        <v xml:space="preserve">改善 </v>
      </c>
      <c r="T101" s="1013">
        <v>98.988556253345635</v>
      </c>
    </row>
    <row r="102" spans="1:20">
      <c r="A102" s="1244">
        <v>44256</v>
      </c>
      <c r="B102" s="1302">
        <v>100.78515709387369</v>
      </c>
      <c r="C102" s="323">
        <f t="shared" si="18"/>
        <v>0.28068623615811816</v>
      </c>
      <c r="D102" s="324">
        <f t="shared" si="26"/>
        <v>2.8</v>
      </c>
      <c r="E102" s="1446">
        <f t="shared" si="22"/>
        <v>100.50626155861727</v>
      </c>
      <c r="F102" s="1447">
        <f t="shared" si="19"/>
        <v>0.28657066115994212</v>
      </c>
      <c r="G102" s="1463">
        <f t="shared" si="14"/>
        <v>1</v>
      </c>
      <c r="H102" s="1449">
        <f t="shared" si="23"/>
        <v>3</v>
      </c>
      <c r="I102" s="702" t="str">
        <f t="shared" si="15"/>
        <v xml:space="preserve">改善 </v>
      </c>
      <c r="J102" s="1013">
        <v>99.213305737572327</v>
      </c>
      <c r="K102" s="1244">
        <v>44256</v>
      </c>
      <c r="L102" s="1020">
        <v>100.31509422139214</v>
      </c>
      <c r="M102" s="237">
        <f t="shared" si="20"/>
        <v>0.21658467486801669</v>
      </c>
      <c r="N102" s="323">
        <f t="shared" si="27"/>
        <v>2.0099999999999998</v>
      </c>
      <c r="O102" s="1446">
        <f t="shared" si="24"/>
        <v>100.07322131159638</v>
      </c>
      <c r="P102" s="1447">
        <f t="shared" si="21"/>
        <v>0.29783417172237137</v>
      </c>
      <c r="Q102" s="1463">
        <f t="shared" si="16"/>
        <v>1</v>
      </c>
      <c r="R102" s="1449">
        <f t="shared" si="25"/>
        <v>3</v>
      </c>
      <c r="S102" s="702" t="str">
        <f t="shared" si="17"/>
        <v xml:space="preserve">改善 </v>
      </c>
      <c r="T102" s="1013">
        <v>99.321859420668801</v>
      </c>
    </row>
    <row r="103" spans="1:20">
      <c r="A103" s="1244">
        <v>44287</v>
      </c>
      <c r="B103" s="1302">
        <v>101.0045216607821</v>
      </c>
      <c r="C103" s="323">
        <f t="shared" si="18"/>
        <v>0.21936456690841055</v>
      </c>
      <c r="D103" s="324">
        <f t="shared" si="26"/>
        <v>3.65</v>
      </c>
      <c r="E103" s="1446">
        <f t="shared" si="22"/>
        <v>100.76471653745712</v>
      </c>
      <c r="F103" s="1447">
        <f t="shared" si="19"/>
        <v>0.25845497883985047</v>
      </c>
      <c r="G103" s="1463">
        <f t="shared" si="14"/>
        <v>1</v>
      </c>
      <c r="H103" s="1449">
        <f t="shared" si="23"/>
        <v>3</v>
      </c>
      <c r="I103" s="702" t="str">
        <f t="shared" si="15"/>
        <v xml:space="preserve">改善 </v>
      </c>
      <c r="J103" s="1013">
        <v>99.432603739265318</v>
      </c>
      <c r="K103" s="1244">
        <v>44287</v>
      </c>
      <c r="L103" s="1020">
        <v>100.42813437874892</v>
      </c>
      <c r="M103" s="237">
        <f t="shared" si="20"/>
        <v>0.11304015735677808</v>
      </c>
      <c r="N103" s="323">
        <f t="shared" si="27"/>
        <v>2.77</v>
      </c>
      <c r="O103" s="1446">
        <f t="shared" si="24"/>
        <v>100.28057938222173</v>
      </c>
      <c r="P103" s="1447">
        <f t="shared" si="21"/>
        <v>0.20735807062534661</v>
      </c>
      <c r="Q103" s="1463">
        <f t="shared" si="16"/>
        <v>1</v>
      </c>
      <c r="R103" s="1449">
        <f t="shared" si="25"/>
        <v>3</v>
      </c>
      <c r="S103" s="702" t="str">
        <f t="shared" si="17"/>
        <v xml:space="preserve">改善 </v>
      </c>
      <c r="T103" s="1013">
        <v>99.549470276683707</v>
      </c>
    </row>
    <row r="104" spans="1:20">
      <c r="A104" s="1244">
        <v>44317</v>
      </c>
      <c r="B104" s="1302">
        <v>101.13400124041138</v>
      </c>
      <c r="C104" s="323">
        <f t="shared" si="18"/>
        <v>0.12947957962927603</v>
      </c>
      <c r="D104" s="324">
        <f t="shared" si="26"/>
        <v>4.12</v>
      </c>
      <c r="E104" s="1446">
        <f t="shared" si="22"/>
        <v>100.97455999835573</v>
      </c>
      <c r="F104" s="1447">
        <f t="shared" si="19"/>
        <v>0.20984346089861106</v>
      </c>
      <c r="G104" s="1463">
        <f t="shared" si="14"/>
        <v>1</v>
      </c>
      <c r="H104" s="1449">
        <f t="shared" si="23"/>
        <v>3</v>
      </c>
      <c r="I104" s="702" t="str">
        <f t="shared" si="15"/>
        <v xml:space="preserve">改善 </v>
      </c>
      <c r="J104" s="1013">
        <v>99.564308893682167</v>
      </c>
      <c r="K104" s="1244">
        <v>44317</v>
      </c>
      <c r="L104" s="1020">
        <v>100.44104943163681</v>
      </c>
      <c r="M104" s="237">
        <f t="shared" si="20"/>
        <v>1.2915052887890965E-2</v>
      </c>
      <c r="N104" s="323">
        <f t="shared" si="27"/>
        <v>3.26</v>
      </c>
      <c r="O104" s="1446">
        <f t="shared" si="24"/>
        <v>100.39475934392595</v>
      </c>
      <c r="P104" s="1447">
        <f t="shared" si="21"/>
        <v>0.11417996170422384</v>
      </c>
      <c r="Q104" s="1463">
        <f t="shared" si="16"/>
        <v>1</v>
      </c>
      <c r="R104" s="1449">
        <f t="shared" si="25"/>
        <v>3</v>
      </c>
      <c r="S104" s="702" t="str">
        <f t="shared" si="17"/>
        <v xml:space="preserve">改善 </v>
      </c>
      <c r="T104" s="1013">
        <v>99.646472725878354</v>
      </c>
    </row>
    <row r="105" spans="1:20">
      <c r="A105" s="1244">
        <v>44348</v>
      </c>
      <c r="B105" s="1302">
        <v>101.15788837675997</v>
      </c>
      <c r="C105" s="323">
        <f t="shared" si="18"/>
        <v>2.3887136348591298E-2</v>
      </c>
      <c r="D105" s="324">
        <f t="shared" si="26"/>
        <v>4.07</v>
      </c>
      <c r="E105" s="1446">
        <f t="shared" si="22"/>
        <v>101.09880375931782</v>
      </c>
      <c r="F105" s="1447">
        <f t="shared" si="19"/>
        <v>0.12424376096208789</v>
      </c>
      <c r="G105" s="1463">
        <f t="shared" si="14"/>
        <v>1</v>
      </c>
      <c r="H105" s="1449">
        <f t="shared" si="23"/>
        <v>3</v>
      </c>
      <c r="I105" s="702" t="str">
        <f t="shared" si="15"/>
        <v xml:space="preserve">改善 </v>
      </c>
      <c r="J105" s="1013">
        <v>99.605446798986051</v>
      </c>
      <c r="K105" s="1244">
        <v>44348</v>
      </c>
      <c r="L105" s="1020">
        <v>100.39539521131691</v>
      </c>
      <c r="M105" s="237">
        <f t="shared" si="20"/>
        <v>-4.5654220319903516E-2</v>
      </c>
      <c r="N105" s="323">
        <f t="shared" si="27"/>
        <v>3.37</v>
      </c>
      <c r="O105" s="1446">
        <f t="shared" si="24"/>
        <v>100.42152634056754</v>
      </c>
      <c r="P105" s="1447">
        <f t="shared" si="21"/>
        <v>2.6766996641583773E-2</v>
      </c>
      <c r="Q105" s="1463">
        <f t="shared" si="16"/>
        <v>1</v>
      </c>
      <c r="R105" s="1449">
        <f t="shared" si="25"/>
        <v>3</v>
      </c>
      <c r="S105" s="702" t="str">
        <f t="shared" si="17"/>
        <v xml:space="preserve">改善 </v>
      </c>
      <c r="T105" s="1013">
        <v>99.66232629560929</v>
      </c>
    </row>
    <row r="106" spans="1:20">
      <c r="A106" s="1244">
        <v>44378</v>
      </c>
      <c r="B106" s="1302">
        <v>100.95121675847017</v>
      </c>
      <c r="C106" s="323">
        <f t="shared" si="18"/>
        <v>-0.2066716182898034</v>
      </c>
      <c r="D106" s="324">
        <f t="shared" si="26"/>
        <v>3.49</v>
      </c>
      <c r="E106" s="1446">
        <f t="shared" si="22"/>
        <v>101.08103545854719</v>
      </c>
      <c r="F106" s="1447">
        <f t="shared" si="19"/>
        <v>-1.7768300770626411E-2</v>
      </c>
      <c r="G106" s="1463">
        <f t="shared" si="14"/>
        <v>-1</v>
      </c>
      <c r="H106" s="1449">
        <f t="shared" si="23"/>
        <v>1</v>
      </c>
      <c r="I106" s="702" t="str">
        <f t="shared" si="15"/>
        <v xml:space="preserve"> ---</v>
      </c>
      <c r="J106" s="1013">
        <v>99.542259169612947</v>
      </c>
      <c r="K106" s="1244">
        <v>44378</v>
      </c>
      <c r="L106" s="1020">
        <v>100.26802708681585</v>
      </c>
      <c r="M106" s="237">
        <f t="shared" si="20"/>
        <v>-0.12736812450106072</v>
      </c>
      <c r="N106" s="323">
        <f t="shared" si="27"/>
        <v>3.11</v>
      </c>
      <c r="O106" s="1446">
        <f t="shared" si="24"/>
        <v>100.36815724325652</v>
      </c>
      <c r="P106" s="1447">
        <f t="shared" si="21"/>
        <v>-5.3369097311019686E-2</v>
      </c>
      <c r="Q106" s="1463">
        <f t="shared" si="16"/>
        <v>-1</v>
      </c>
      <c r="R106" s="1449">
        <f t="shared" si="25"/>
        <v>1</v>
      </c>
      <c r="S106" s="702" t="str">
        <f t="shared" si="17"/>
        <v xml:space="preserve"> ---</v>
      </c>
      <c r="T106" s="1013">
        <v>99.585119291037017</v>
      </c>
    </row>
    <row r="107" spans="1:20">
      <c r="A107" s="1244">
        <v>44409</v>
      </c>
      <c r="B107" s="1302">
        <v>100.50522952810286</v>
      </c>
      <c r="C107" s="323">
        <f t="shared" si="18"/>
        <v>-0.44598723036730803</v>
      </c>
      <c r="D107" s="324">
        <f t="shared" si="26"/>
        <v>2.5</v>
      </c>
      <c r="E107" s="1446">
        <f t="shared" si="22"/>
        <v>100.87144488777767</v>
      </c>
      <c r="F107" s="1447">
        <f t="shared" si="19"/>
        <v>-0.20959057076952092</v>
      </c>
      <c r="G107" s="1463">
        <f t="shared" si="14"/>
        <v>-1</v>
      </c>
      <c r="H107" s="1449">
        <f t="shared" si="23"/>
        <v>-1</v>
      </c>
      <c r="I107" s="702" t="str">
        <f t="shared" si="15"/>
        <v xml:space="preserve"> ---</v>
      </c>
      <c r="J107" s="1013">
        <v>99.392140939123294</v>
      </c>
      <c r="K107" s="1244">
        <v>44409</v>
      </c>
      <c r="L107" s="1020">
        <v>100.09375489626518</v>
      </c>
      <c r="M107" s="237">
        <f t="shared" si="20"/>
        <v>-0.17427219055066701</v>
      </c>
      <c r="N107" s="323">
        <f t="shared" si="27"/>
        <v>2.61</v>
      </c>
      <c r="O107" s="1446">
        <f t="shared" si="24"/>
        <v>100.25239239813266</v>
      </c>
      <c r="P107" s="1447">
        <f t="shared" si="21"/>
        <v>-0.11576484512386287</v>
      </c>
      <c r="Q107" s="1463">
        <f t="shared" si="16"/>
        <v>-1</v>
      </c>
      <c r="R107" s="1449">
        <f t="shared" si="25"/>
        <v>-1</v>
      </c>
      <c r="S107" s="702" t="str">
        <f t="shared" si="17"/>
        <v xml:space="preserve"> ---</v>
      </c>
      <c r="T107" s="1013">
        <v>99.458786423573869</v>
      </c>
    </row>
    <row r="108" spans="1:20">
      <c r="A108" s="1244">
        <v>44440</v>
      </c>
      <c r="B108" s="1302">
        <v>99.841825733958615</v>
      </c>
      <c r="C108" s="323">
        <f t="shared" si="18"/>
        <v>-0.66340379414424433</v>
      </c>
      <c r="D108" s="324">
        <f t="shared" si="26"/>
        <v>1.24</v>
      </c>
      <c r="E108" s="1446">
        <f t="shared" si="22"/>
        <v>100.4327573401772</v>
      </c>
      <c r="F108" s="1447">
        <f t="shared" si="19"/>
        <v>-0.43868754760046613</v>
      </c>
      <c r="G108" s="1463">
        <f t="shared" si="14"/>
        <v>-1</v>
      </c>
      <c r="H108" s="1449">
        <f t="shared" si="23"/>
        <v>-3</v>
      </c>
      <c r="I108" s="702" t="str">
        <f t="shared" si="15"/>
        <v xml:space="preserve">悪化 </v>
      </c>
      <c r="J108" s="1013">
        <v>99.172537815300714</v>
      </c>
      <c r="K108" s="1244">
        <v>44440</v>
      </c>
      <c r="L108" s="1020">
        <v>99.904287659387279</v>
      </c>
      <c r="M108" s="237">
        <f t="shared" si="20"/>
        <v>-0.18946723687790268</v>
      </c>
      <c r="N108" s="323">
        <f t="shared" si="27"/>
        <v>1.94</v>
      </c>
      <c r="O108" s="1446">
        <f t="shared" si="24"/>
        <v>100.08868988082277</v>
      </c>
      <c r="P108" s="1447">
        <f t="shared" si="21"/>
        <v>-0.16370251730988628</v>
      </c>
      <c r="Q108" s="1463">
        <f t="shared" si="16"/>
        <v>-1</v>
      </c>
      <c r="R108" s="1449">
        <f t="shared" si="25"/>
        <v>-3</v>
      </c>
      <c r="S108" s="702" t="str">
        <f t="shared" si="17"/>
        <v xml:space="preserve">悪化 </v>
      </c>
      <c r="T108" s="1013">
        <v>99.330447146953631</v>
      </c>
    </row>
    <row r="109" spans="1:20">
      <c r="A109" s="1244">
        <v>44470</v>
      </c>
      <c r="B109" s="1302">
        <v>99.044378547758441</v>
      </c>
      <c r="C109" s="323">
        <f t="shared" si="18"/>
        <v>-0.79744718620017352</v>
      </c>
      <c r="D109" s="324">
        <f t="shared" si="26"/>
        <v>-0.08</v>
      </c>
      <c r="E109" s="1446">
        <f t="shared" si="22"/>
        <v>99.797144603273296</v>
      </c>
      <c r="F109" s="1447">
        <f t="shared" si="19"/>
        <v>-0.63561273690390863</v>
      </c>
      <c r="G109" s="1463">
        <f t="shared" si="14"/>
        <v>-1</v>
      </c>
      <c r="H109" s="1449">
        <f t="shared" si="23"/>
        <v>-3</v>
      </c>
      <c r="I109" s="702" t="str">
        <f t="shared" si="15"/>
        <v xml:space="preserve">悪化 </v>
      </c>
      <c r="J109" s="1013">
        <v>98.921268875552599</v>
      </c>
      <c r="K109" s="1244">
        <v>44470</v>
      </c>
      <c r="L109" s="1020">
        <v>99.735730197391277</v>
      </c>
      <c r="M109" s="237">
        <f t="shared" si="20"/>
        <v>-0.16855746199600219</v>
      </c>
      <c r="N109" s="323">
        <f t="shared" si="27"/>
        <v>1.26</v>
      </c>
      <c r="O109" s="1446">
        <f t="shared" si="24"/>
        <v>99.911257584347922</v>
      </c>
      <c r="P109" s="1447">
        <f t="shared" si="21"/>
        <v>-0.17743229647484782</v>
      </c>
      <c r="Q109" s="1463">
        <f t="shared" si="16"/>
        <v>-1</v>
      </c>
      <c r="R109" s="1449">
        <f t="shared" si="25"/>
        <v>-3</v>
      </c>
      <c r="S109" s="702" t="str">
        <f t="shared" si="17"/>
        <v xml:space="preserve">悪化 </v>
      </c>
      <c r="T109" s="1013">
        <v>99.205536791731134</v>
      </c>
    </row>
    <row r="110" spans="1:20">
      <c r="A110" s="1244">
        <v>44501</v>
      </c>
      <c r="B110" s="1302">
        <v>98.188991145818449</v>
      </c>
      <c r="C110" s="323">
        <f t="shared" si="18"/>
        <v>-0.85538740193999274</v>
      </c>
      <c r="D110" s="324">
        <f t="shared" si="26"/>
        <v>-1.37</v>
      </c>
      <c r="E110" s="1446">
        <f t="shared" si="22"/>
        <v>99.025065142511835</v>
      </c>
      <c r="F110" s="1447">
        <f t="shared" si="19"/>
        <v>-0.77207946076146072</v>
      </c>
      <c r="G110" s="1463">
        <f t="shared" si="14"/>
        <v>-1</v>
      </c>
      <c r="H110" s="1449">
        <f t="shared" si="23"/>
        <v>-3</v>
      </c>
      <c r="I110" s="702" t="str">
        <f t="shared" si="15"/>
        <v xml:space="preserve">悪化 </v>
      </c>
      <c r="J110" s="1013">
        <v>98.658977859344944</v>
      </c>
      <c r="K110" s="1244">
        <v>44501</v>
      </c>
      <c r="L110" s="1020">
        <v>99.598818498642231</v>
      </c>
      <c r="M110" s="237">
        <f t="shared" si="20"/>
        <v>-0.13691169874904574</v>
      </c>
      <c r="N110" s="323">
        <f t="shared" si="27"/>
        <v>0.64</v>
      </c>
      <c r="O110" s="1446">
        <f t="shared" si="24"/>
        <v>99.746278785140262</v>
      </c>
      <c r="P110" s="1447">
        <f t="shared" si="21"/>
        <v>-0.16497879920765968</v>
      </c>
      <c r="Q110" s="1463">
        <f t="shared" si="16"/>
        <v>-1</v>
      </c>
      <c r="R110" s="1449">
        <f t="shared" si="25"/>
        <v>-3</v>
      </c>
      <c r="S110" s="702" t="str">
        <f t="shared" si="17"/>
        <v xml:space="preserve">悪化 </v>
      </c>
      <c r="T110" s="1013">
        <v>99.103032524642288</v>
      </c>
    </row>
    <row r="111" spans="1:20" ht="14.25" thickBot="1">
      <c r="A111" s="1304">
        <v>44531</v>
      </c>
      <c r="B111" s="1305">
        <v>97.304068409966717</v>
      </c>
      <c r="C111" s="337">
        <f t="shared" si="18"/>
        <v>-0.88492273585173109</v>
      </c>
      <c r="D111" s="1465">
        <f t="shared" si="26"/>
        <v>-2.62</v>
      </c>
      <c r="E111" s="1466">
        <f t="shared" si="22"/>
        <v>98.179146034514531</v>
      </c>
      <c r="F111" s="1467">
        <f t="shared" si="19"/>
        <v>-0.84591910799730385</v>
      </c>
      <c r="G111" s="1468">
        <f t="shared" si="14"/>
        <v>-1</v>
      </c>
      <c r="H111" s="1469">
        <f t="shared" si="23"/>
        <v>-3</v>
      </c>
      <c r="I111" s="1470" t="str">
        <f t="shared" si="15"/>
        <v xml:space="preserve">悪化 </v>
      </c>
      <c r="J111" s="1022">
        <v>98.416549979467618</v>
      </c>
      <c r="K111" s="1304">
        <v>44531</v>
      </c>
      <c r="L111" s="1471">
        <v>99.461354399971228</v>
      </c>
      <c r="M111" s="1366">
        <f t="shared" si="20"/>
        <v>-0.1374640986710034</v>
      </c>
      <c r="N111" s="337">
        <f t="shared" si="27"/>
        <v>0.04</v>
      </c>
      <c r="O111" s="1466">
        <f t="shared" si="24"/>
        <v>99.598634365334917</v>
      </c>
      <c r="P111" s="1467">
        <f t="shared" si="21"/>
        <v>-0.14764441980534571</v>
      </c>
      <c r="Q111" s="1468">
        <f t="shared" si="16"/>
        <v>-1</v>
      </c>
      <c r="R111" s="1469">
        <f t="shared" si="25"/>
        <v>-3</v>
      </c>
      <c r="S111" s="1470" t="str">
        <f t="shared" si="17"/>
        <v xml:space="preserve">悪化 </v>
      </c>
      <c r="T111" s="1022">
        <v>99.013450721748526</v>
      </c>
    </row>
    <row r="112" spans="1:20" ht="14.25" thickBot="1">
      <c r="A112" s="1290" t="s">
        <v>906</v>
      </c>
      <c r="B112" s="1285"/>
      <c r="C112" s="1285"/>
      <c r="D112" s="1285"/>
      <c r="E112" s="1285"/>
      <c r="F112" s="1285"/>
      <c r="G112" s="1285"/>
      <c r="H112" s="1285"/>
      <c r="I112" s="1285"/>
      <c r="J112" s="1285"/>
      <c r="K112" s="1285" t="s">
        <v>906</v>
      </c>
      <c r="L112" s="1285"/>
      <c r="M112" s="1285"/>
      <c r="N112" s="1285"/>
      <c r="O112" s="1285"/>
      <c r="P112" s="1285"/>
      <c r="Q112" s="1285"/>
      <c r="R112" s="1285"/>
      <c r="S112" s="1285"/>
      <c r="T112" s="1285"/>
    </row>
  </sheetData>
  <mergeCells count="3">
    <mergeCell ref="G3:I3"/>
    <mergeCell ref="Q3:S3"/>
    <mergeCell ref="V35:AB35"/>
  </mergeCells>
  <phoneticPr fontId="3"/>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T169"/>
  <sheetViews>
    <sheetView topLeftCell="B1" zoomScaleNormal="100" zoomScaleSheetLayoutView="100" workbookViewId="0">
      <pane ySplit="7" topLeftCell="A161" activePane="bottomLeft" state="frozen"/>
      <selection activeCell="B1" sqref="B1"/>
      <selection pane="bottomLeft" activeCell="B2" sqref="B2"/>
    </sheetView>
  </sheetViews>
  <sheetFormatPr defaultColWidth="8" defaultRowHeight="12.75"/>
  <cols>
    <col min="1" max="1" width="5" style="1825" hidden="1" customWidth="1"/>
    <col min="2" max="2" width="6.75" style="1825" customWidth="1"/>
    <col min="3" max="3" width="5" style="1825" customWidth="1"/>
    <col min="4" max="5" width="9.375" style="1825" customWidth="1"/>
    <col min="6" max="6" width="4.125" style="1825" customWidth="1"/>
    <col min="7" max="8" width="3.625" style="1825" customWidth="1"/>
    <col min="9" max="16" width="9.375" style="1825" customWidth="1"/>
    <col min="17" max="17" width="4.125" style="1825" customWidth="1"/>
    <col min="18" max="18" width="13.625" style="1825" customWidth="1"/>
    <col min="19" max="19" width="41.75" style="1825" customWidth="1"/>
    <col min="20" max="20" width="25.75" style="1825" customWidth="1"/>
    <col min="21" max="256" width="8" style="1825"/>
    <col min="257" max="257" width="5" style="1825" customWidth="1"/>
    <col min="258" max="259" width="3.625" style="1825" customWidth="1"/>
    <col min="260" max="261" width="9.375" style="1825" customWidth="1"/>
    <col min="262" max="262" width="4.125" style="1825" customWidth="1"/>
    <col min="263" max="264" width="3.625" style="1825" customWidth="1"/>
    <col min="265" max="272" width="9.375" style="1825" customWidth="1"/>
    <col min="273" max="273" width="4.125" style="1825" customWidth="1"/>
    <col min="274" max="274" width="13.625" style="1825" customWidth="1"/>
    <col min="275" max="275" width="41.75" style="1825" customWidth="1"/>
    <col min="276" max="276" width="25.75" style="1825" customWidth="1"/>
    <col min="277" max="512" width="8" style="1825"/>
    <col min="513" max="513" width="5" style="1825" customWidth="1"/>
    <col min="514" max="515" width="3.625" style="1825" customWidth="1"/>
    <col min="516" max="517" width="9.375" style="1825" customWidth="1"/>
    <col min="518" max="518" width="4.125" style="1825" customWidth="1"/>
    <col min="519" max="520" width="3.625" style="1825" customWidth="1"/>
    <col min="521" max="528" width="9.375" style="1825" customWidth="1"/>
    <col min="529" max="529" width="4.125" style="1825" customWidth="1"/>
    <col min="530" max="530" width="13.625" style="1825" customWidth="1"/>
    <col min="531" max="531" width="41.75" style="1825" customWidth="1"/>
    <col min="532" max="532" width="25.75" style="1825" customWidth="1"/>
    <col min="533" max="768" width="8" style="1825"/>
    <col min="769" max="769" width="5" style="1825" customWidth="1"/>
    <col min="770" max="771" width="3.625" style="1825" customWidth="1"/>
    <col min="772" max="773" width="9.375" style="1825" customWidth="1"/>
    <col min="774" max="774" width="4.125" style="1825" customWidth="1"/>
    <col min="775" max="776" width="3.625" style="1825" customWidth="1"/>
    <col min="777" max="784" width="9.375" style="1825" customWidth="1"/>
    <col min="785" max="785" width="4.125" style="1825" customWidth="1"/>
    <col min="786" max="786" width="13.625" style="1825" customWidth="1"/>
    <col min="787" max="787" width="41.75" style="1825" customWidth="1"/>
    <col min="788" max="788" width="25.75" style="1825" customWidth="1"/>
    <col min="789" max="1024" width="8" style="1825"/>
    <col min="1025" max="1025" width="5" style="1825" customWidth="1"/>
    <col min="1026" max="1027" width="3.625" style="1825" customWidth="1"/>
    <col min="1028" max="1029" width="9.375" style="1825" customWidth="1"/>
    <col min="1030" max="1030" width="4.125" style="1825" customWidth="1"/>
    <col min="1031" max="1032" width="3.625" style="1825" customWidth="1"/>
    <col min="1033" max="1040" width="9.375" style="1825" customWidth="1"/>
    <col min="1041" max="1041" width="4.125" style="1825" customWidth="1"/>
    <col min="1042" max="1042" width="13.625" style="1825" customWidth="1"/>
    <col min="1043" max="1043" width="41.75" style="1825" customWidth="1"/>
    <col min="1044" max="1044" width="25.75" style="1825" customWidth="1"/>
    <col min="1045" max="1280" width="8" style="1825"/>
    <col min="1281" max="1281" width="5" style="1825" customWidth="1"/>
    <col min="1282" max="1283" width="3.625" style="1825" customWidth="1"/>
    <col min="1284" max="1285" width="9.375" style="1825" customWidth="1"/>
    <col min="1286" max="1286" width="4.125" style="1825" customWidth="1"/>
    <col min="1287" max="1288" width="3.625" style="1825" customWidth="1"/>
    <col min="1289" max="1296" width="9.375" style="1825" customWidth="1"/>
    <col min="1297" max="1297" width="4.125" style="1825" customWidth="1"/>
    <col min="1298" max="1298" width="13.625" style="1825" customWidth="1"/>
    <col min="1299" max="1299" width="41.75" style="1825" customWidth="1"/>
    <col min="1300" max="1300" width="25.75" style="1825" customWidth="1"/>
    <col min="1301" max="1536" width="8" style="1825"/>
    <col min="1537" max="1537" width="5" style="1825" customWidth="1"/>
    <col min="1538" max="1539" width="3.625" style="1825" customWidth="1"/>
    <col min="1540" max="1541" width="9.375" style="1825" customWidth="1"/>
    <col min="1542" max="1542" width="4.125" style="1825" customWidth="1"/>
    <col min="1543" max="1544" width="3.625" style="1825" customWidth="1"/>
    <col min="1545" max="1552" width="9.375" style="1825" customWidth="1"/>
    <col min="1553" max="1553" width="4.125" style="1825" customWidth="1"/>
    <col min="1554" max="1554" width="13.625" style="1825" customWidth="1"/>
    <col min="1555" max="1555" width="41.75" style="1825" customWidth="1"/>
    <col min="1556" max="1556" width="25.75" style="1825" customWidth="1"/>
    <col min="1557" max="1792" width="8" style="1825"/>
    <col min="1793" max="1793" width="5" style="1825" customWidth="1"/>
    <col min="1794" max="1795" width="3.625" style="1825" customWidth="1"/>
    <col min="1796" max="1797" width="9.375" style="1825" customWidth="1"/>
    <col min="1798" max="1798" width="4.125" style="1825" customWidth="1"/>
    <col min="1799" max="1800" width="3.625" style="1825" customWidth="1"/>
    <col min="1801" max="1808" width="9.375" style="1825" customWidth="1"/>
    <col min="1809" max="1809" width="4.125" style="1825" customWidth="1"/>
    <col min="1810" max="1810" width="13.625" style="1825" customWidth="1"/>
    <col min="1811" max="1811" width="41.75" style="1825" customWidth="1"/>
    <col min="1812" max="1812" width="25.75" style="1825" customWidth="1"/>
    <col min="1813" max="2048" width="8" style="1825"/>
    <col min="2049" max="2049" width="5" style="1825" customWidth="1"/>
    <col min="2050" max="2051" width="3.625" style="1825" customWidth="1"/>
    <col min="2052" max="2053" width="9.375" style="1825" customWidth="1"/>
    <col min="2054" max="2054" width="4.125" style="1825" customWidth="1"/>
    <col min="2055" max="2056" width="3.625" style="1825" customWidth="1"/>
    <col min="2057" max="2064" width="9.375" style="1825" customWidth="1"/>
    <col min="2065" max="2065" width="4.125" style="1825" customWidth="1"/>
    <col min="2066" max="2066" width="13.625" style="1825" customWidth="1"/>
    <col min="2067" max="2067" width="41.75" style="1825" customWidth="1"/>
    <col min="2068" max="2068" width="25.75" style="1825" customWidth="1"/>
    <col min="2069" max="2304" width="8" style="1825"/>
    <col min="2305" max="2305" width="5" style="1825" customWidth="1"/>
    <col min="2306" max="2307" width="3.625" style="1825" customWidth="1"/>
    <col min="2308" max="2309" width="9.375" style="1825" customWidth="1"/>
    <col min="2310" max="2310" width="4.125" style="1825" customWidth="1"/>
    <col min="2311" max="2312" width="3.625" style="1825" customWidth="1"/>
    <col min="2313" max="2320" width="9.375" style="1825" customWidth="1"/>
    <col min="2321" max="2321" width="4.125" style="1825" customWidth="1"/>
    <col min="2322" max="2322" width="13.625" style="1825" customWidth="1"/>
    <col min="2323" max="2323" width="41.75" style="1825" customWidth="1"/>
    <col min="2324" max="2324" width="25.75" style="1825" customWidth="1"/>
    <col min="2325" max="2560" width="8" style="1825"/>
    <col min="2561" max="2561" width="5" style="1825" customWidth="1"/>
    <col min="2562" max="2563" width="3.625" style="1825" customWidth="1"/>
    <col min="2564" max="2565" width="9.375" style="1825" customWidth="1"/>
    <col min="2566" max="2566" width="4.125" style="1825" customWidth="1"/>
    <col min="2567" max="2568" width="3.625" style="1825" customWidth="1"/>
    <col min="2569" max="2576" width="9.375" style="1825" customWidth="1"/>
    <col min="2577" max="2577" width="4.125" style="1825" customWidth="1"/>
    <col min="2578" max="2578" width="13.625" style="1825" customWidth="1"/>
    <col min="2579" max="2579" width="41.75" style="1825" customWidth="1"/>
    <col min="2580" max="2580" width="25.75" style="1825" customWidth="1"/>
    <col min="2581" max="2816" width="8" style="1825"/>
    <col min="2817" max="2817" width="5" style="1825" customWidth="1"/>
    <col min="2818" max="2819" width="3.625" style="1825" customWidth="1"/>
    <col min="2820" max="2821" width="9.375" style="1825" customWidth="1"/>
    <col min="2822" max="2822" width="4.125" style="1825" customWidth="1"/>
    <col min="2823" max="2824" width="3.625" style="1825" customWidth="1"/>
    <col min="2825" max="2832" width="9.375" style="1825" customWidth="1"/>
    <col min="2833" max="2833" width="4.125" style="1825" customWidth="1"/>
    <col min="2834" max="2834" width="13.625" style="1825" customWidth="1"/>
    <col min="2835" max="2835" width="41.75" style="1825" customWidth="1"/>
    <col min="2836" max="2836" width="25.75" style="1825" customWidth="1"/>
    <col min="2837" max="3072" width="8" style="1825"/>
    <col min="3073" max="3073" width="5" style="1825" customWidth="1"/>
    <col min="3074" max="3075" width="3.625" style="1825" customWidth="1"/>
    <col min="3076" max="3077" width="9.375" style="1825" customWidth="1"/>
    <col min="3078" max="3078" width="4.125" style="1825" customWidth="1"/>
    <col min="3079" max="3080" width="3.625" style="1825" customWidth="1"/>
    <col min="3081" max="3088" width="9.375" style="1825" customWidth="1"/>
    <col min="3089" max="3089" width="4.125" style="1825" customWidth="1"/>
    <col min="3090" max="3090" width="13.625" style="1825" customWidth="1"/>
    <col min="3091" max="3091" width="41.75" style="1825" customWidth="1"/>
    <col min="3092" max="3092" width="25.75" style="1825" customWidth="1"/>
    <col min="3093" max="3328" width="8" style="1825"/>
    <col min="3329" max="3329" width="5" style="1825" customWidth="1"/>
    <col min="3330" max="3331" width="3.625" style="1825" customWidth="1"/>
    <col min="3332" max="3333" width="9.375" style="1825" customWidth="1"/>
    <col min="3334" max="3334" width="4.125" style="1825" customWidth="1"/>
    <col min="3335" max="3336" width="3.625" style="1825" customWidth="1"/>
    <col min="3337" max="3344" width="9.375" style="1825" customWidth="1"/>
    <col min="3345" max="3345" width="4.125" style="1825" customWidth="1"/>
    <col min="3346" max="3346" width="13.625" style="1825" customWidth="1"/>
    <col min="3347" max="3347" width="41.75" style="1825" customWidth="1"/>
    <col min="3348" max="3348" width="25.75" style="1825" customWidth="1"/>
    <col min="3349" max="3584" width="8" style="1825"/>
    <col min="3585" max="3585" width="5" style="1825" customWidth="1"/>
    <col min="3586" max="3587" width="3.625" style="1825" customWidth="1"/>
    <col min="3588" max="3589" width="9.375" style="1825" customWidth="1"/>
    <col min="3590" max="3590" width="4.125" style="1825" customWidth="1"/>
    <col min="3591" max="3592" width="3.625" style="1825" customWidth="1"/>
    <col min="3593" max="3600" width="9.375" style="1825" customWidth="1"/>
    <col min="3601" max="3601" width="4.125" style="1825" customWidth="1"/>
    <col min="3602" max="3602" width="13.625" style="1825" customWidth="1"/>
    <col min="3603" max="3603" width="41.75" style="1825" customWidth="1"/>
    <col min="3604" max="3604" width="25.75" style="1825" customWidth="1"/>
    <col min="3605" max="3840" width="8" style="1825"/>
    <col min="3841" max="3841" width="5" style="1825" customWidth="1"/>
    <col min="3842" max="3843" width="3.625" style="1825" customWidth="1"/>
    <col min="3844" max="3845" width="9.375" style="1825" customWidth="1"/>
    <col min="3846" max="3846" width="4.125" style="1825" customWidth="1"/>
    <col min="3847" max="3848" width="3.625" style="1825" customWidth="1"/>
    <col min="3849" max="3856" width="9.375" style="1825" customWidth="1"/>
    <col min="3857" max="3857" width="4.125" style="1825" customWidth="1"/>
    <col min="3858" max="3858" width="13.625" style="1825" customWidth="1"/>
    <col min="3859" max="3859" width="41.75" style="1825" customWidth="1"/>
    <col min="3860" max="3860" width="25.75" style="1825" customWidth="1"/>
    <col min="3861" max="4096" width="8" style="1825"/>
    <col min="4097" max="4097" width="5" style="1825" customWidth="1"/>
    <col min="4098" max="4099" width="3.625" style="1825" customWidth="1"/>
    <col min="4100" max="4101" width="9.375" style="1825" customWidth="1"/>
    <col min="4102" max="4102" width="4.125" style="1825" customWidth="1"/>
    <col min="4103" max="4104" width="3.625" style="1825" customWidth="1"/>
    <col min="4105" max="4112" width="9.375" style="1825" customWidth="1"/>
    <col min="4113" max="4113" width="4.125" style="1825" customWidth="1"/>
    <col min="4114" max="4114" width="13.625" style="1825" customWidth="1"/>
    <col min="4115" max="4115" width="41.75" style="1825" customWidth="1"/>
    <col min="4116" max="4116" width="25.75" style="1825" customWidth="1"/>
    <col min="4117" max="4352" width="8" style="1825"/>
    <col min="4353" max="4353" width="5" style="1825" customWidth="1"/>
    <col min="4354" max="4355" width="3.625" style="1825" customWidth="1"/>
    <col min="4356" max="4357" width="9.375" style="1825" customWidth="1"/>
    <col min="4358" max="4358" width="4.125" style="1825" customWidth="1"/>
    <col min="4359" max="4360" width="3.625" style="1825" customWidth="1"/>
    <col min="4361" max="4368" width="9.375" style="1825" customWidth="1"/>
    <col min="4369" max="4369" width="4.125" style="1825" customWidth="1"/>
    <col min="4370" max="4370" width="13.625" style="1825" customWidth="1"/>
    <col min="4371" max="4371" width="41.75" style="1825" customWidth="1"/>
    <col min="4372" max="4372" width="25.75" style="1825" customWidth="1"/>
    <col min="4373" max="4608" width="8" style="1825"/>
    <col min="4609" max="4609" width="5" style="1825" customWidth="1"/>
    <col min="4610" max="4611" width="3.625" style="1825" customWidth="1"/>
    <col min="4612" max="4613" width="9.375" style="1825" customWidth="1"/>
    <col min="4614" max="4614" width="4.125" style="1825" customWidth="1"/>
    <col min="4615" max="4616" width="3.625" style="1825" customWidth="1"/>
    <col min="4617" max="4624" width="9.375" style="1825" customWidth="1"/>
    <col min="4625" max="4625" width="4.125" style="1825" customWidth="1"/>
    <col min="4626" max="4626" width="13.625" style="1825" customWidth="1"/>
    <col min="4627" max="4627" width="41.75" style="1825" customWidth="1"/>
    <col min="4628" max="4628" width="25.75" style="1825" customWidth="1"/>
    <col min="4629" max="4864" width="8" style="1825"/>
    <col min="4865" max="4865" width="5" style="1825" customWidth="1"/>
    <col min="4866" max="4867" width="3.625" style="1825" customWidth="1"/>
    <col min="4868" max="4869" width="9.375" style="1825" customWidth="1"/>
    <col min="4870" max="4870" width="4.125" style="1825" customWidth="1"/>
    <col min="4871" max="4872" width="3.625" style="1825" customWidth="1"/>
    <col min="4873" max="4880" width="9.375" style="1825" customWidth="1"/>
    <col min="4881" max="4881" width="4.125" style="1825" customWidth="1"/>
    <col min="4882" max="4882" width="13.625" style="1825" customWidth="1"/>
    <col min="4883" max="4883" width="41.75" style="1825" customWidth="1"/>
    <col min="4884" max="4884" width="25.75" style="1825" customWidth="1"/>
    <col min="4885" max="5120" width="8" style="1825"/>
    <col min="5121" max="5121" width="5" style="1825" customWidth="1"/>
    <col min="5122" max="5123" width="3.625" style="1825" customWidth="1"/>
    <col min="5124" max="5125" width="9.375" style="1825" customWidth="1"/>
    <col min="5126" max="5126" width="4.125" style="1825" customWidth="1"/>
    <col min="5127" max="5128" width="3.625" style="1825" customWidth="1"/>
    <col min="5129" max="5136" width="9.375" style="1825" customWidth="1"/>
    <col min="5137" max="5137" width="4.125" style="1825" customWidth="1"/>
    <col min="5138" max="5138" width="13.625" style="1825" customWidth="1"/>
    <col min="5139" max="5139" width="41.75" style="1825" customWidth="1"/>
    <col min="5140" max="5140" width="25.75" style="1825" customWidth="1"/>
    <col min="5141" max="5376" width="8" style="1825"/>
    <col min="5377" max="5377" width="5" style="1825" customWidth="1"/>
    <col min="5378" max="5379" width="3.625" style="1825" customWidth="1"/>
    <col min="5380" max="5381" width="9.375" style="1825" customWidth="1"/>
    <col min="5382" max="5382" width="4.125" style="1825" customWidth="1"/>
    <col min="5383" max="5384" width="3.625" style="1825" customWidth="1"/>
    <col min="5385" max="5392" width="9.375" style="1825" customWidth="1"/>
    <col min="5393" max="5393" width="4.125" style="1825" customWidth="1"/>
    <col min="5394" max="5394" width="13.625" style="1825" customWidth="1"/>
    <col min="5395" max="5395" width="41.75" style="1825" customWidth="1"/>
    <col min="5396" max="5396" width="25.75" style="1825" customWidth="1"/>
    <col min="5397" max="5632" width="8" style="1825"/>
    <col min="5633" max="5633" width="5" style="1825" customWidth="1"/>
    <col min="5634" max="5635" width="3.625" style="1825" customWidth="1"/>
    <col min="5636" max="5637" width="9.375" style="1825" customWidth="1"/>
    <col min="5638" max="5638" width="4.125" style="1825" customWidth="1"/>
    <col min="5639" max="5640" width="3.625" style="1825" customWidth="1"/>
    <col min="5641" max="5648" width="9.375" style="1825" customWidth="1"/>
    <col min="5649" max="5649" width="4.125" style="1825" customWidth="1"/>
    <col min="5650" max="5650" width="13.625" style="1825" customWidth="1"/>
    <col min="5651" max="5651" width="41.75" style="1825" customWidth="1"/>
    <col min="5652" max="5652" width="25.75" style="1825" customWidth="1"/>
    <col min="5653" max="5888" width="8" style="1825"/>
    <col min="5889" max="5889" width="5" style="1825" customWidth="1"/>
    <col min="5890" max="5891" width="3.625" style="1825" customWidth="1"/>
    <col min="5892" max="5893" width="9.375" style="1825" customWidth="1"/>
    <col min="5894" max="5894" width="4.125" style="1825" customWidth="1"/>
    <col min="5895" max="5896" width="3.625" style="1825" customWidth="1"/>
    <col min="5897" max="5904" width="9.375" style="1825" customWidth="1"/>
    <col min="5905" max="5905" width="4.125" style="1825" customWidth="1"/>
    <col min="5906" max="5906" width="13.625" style="1825" customWidth="1"/>
    <col min="5907" max="5907" width="41.75" style="1825" customWidth="1"/>
    <col min="5908" max="5908" width="25.75" style="1825" customWidth="1"/>
    <col min="5909" max="6144" width="8" style="1825"/>
    <col min="6145" max="6145" width="5" style="1825" customWidth="1"/>
    <col min="6146" max="6147" width="3.625" style="1825" customWidth="1"/>
    <col min="6148" max="6149" width="9.375" style="1825" customWidth="1"/>
    <col min="6150" max="6150" width="4.125" style="1825" customWidth="1"/>
    <col min="6151" max="6152" width="3.625" style="1825" customWidth="1"/>
    <col min="6153" max="6160" width="9.375" style="1825" customWidth="1"/>
    <col min="6161" max="6161" width="4.125" style="1825" customWidth="1"/>
    <col min="6162" max="6162" width="13.625" style="1825" customWidth="1"/>
    <col min="6163" max="6163" width="41.75" style="1825" customWidth="1"/>
    <col min="6164" max="6164" width="25.75" style="1825" customWidth="1"/>
    <col min="6165" max="6400" width="8" style="1825"/>
    <col min="6401" max="6401" width="5" style="1825" customWidth="1"/>
    <col min="6402" max="6403" width="3.625" style="1825" customWidth="1"/>
    <col min="6404" max="6405" width="9.375" style="1825" customWidth="1"/>
    <col min="6406" max="6406" width="4.125" style="1825" customWidth="1"/>
    <col min="6407" max="6408" width="3.625" style="1825" customWidth="1"/>
    <col min="6409" max="6416" width="9.375" style="1825" customWidth="1"/>
    <col min="6417" max="6417" width="4.125" style="1825" customWidth="1"/>
    <col min="6418" max="6418" width="13.625" style="1825" customWidth="1"/>
    <col min="6419" max="6419" width="41.75" style="1825" customWidth="1"/>
    <col min="6420" max="6420" width="25.75" style="1825" customWidth="1"/>
    <col min="6421" max="6656" width="8" style="1825"/>
    <col min="6657" max="6657" width="5" style="1825" customWidth="1"/>
    <col min="6658" max="6659" width="3.625" style="1825" customWidth="1"/>
    <col min="6660" max="6661" width="9.375" style="1825" customWidth="1"/>
    <col min="6662" max="6662" width="4.125" style="1825" customWidth="1"/>
    <col min="6663" max="6664" width="3.625" style="1825" customWidth="1"/>
    <col min="6665" max="6672" width="9.375" style="1825" customWidth="1"/>
    <col min="6673" max="6673" width="4.125" style="1825" customWidth="1"/>
    <col min="6674" max="6674" width="13.625" style="1825" customWidth="1"/>
    <col min="6675" max="6675" width="41.75" style="1825" customWidth="1"/>
    <col min="6676" max="6676" width="25.75" style="1825" customWidth="1"/>
    <col min="6677" max="6912" width="8" style="1825"/>
    <col min="6913" max="6913" width="5" style="1825" customWidth="1"/>
    <col min="6914" max="6915" width="3.625" style="1825" customWidth="1"/>
    <col min="6916" max="6917" width="9.375" style="1825" customWidth="1"/>
    <col min="6918" max="6918" width="4.125" style="1825" customWidth="1"/>
    <col min="6919" max="6920" width="3.625" style="1825" customWidth="1"/>
    <col min="6921" max="6928" width="9.375" style="1825" customWidth="1"/>
    <col min="6929" max="6929" width="4.125" style="1825" customWidth="1"/>
    <col min="6930" max="6930" width="13.625" style="1825" customWidth="1"/>
    <col min="6931" max="6931" width="41.75" style="1825" customWidth="1"/>
    <col min="6932" max="6932" width="25.75" style="1825" customWidth="1"/>
    <col min="6933" max="7168" width="8" style="1825"/>
    <col min="7169" max="7169" width="5" style="1825" customWidth="1"/>
    <col min="7170" max="7171" width="3.625" style="1825" customWidth="1"/>
    <col min="7172" max="7173" width="9.375" style="1825" customWidth="1"/>
    <col min="7174" max="7174" width="4.125" style="1825" customWidth="1"/>
    <col min="7175" max="7176" width="3.625" style="1825" customWidth="1"/>
    <col min="7177" max="7184" width="9.375" style="1825" customWidth="1"/>
    <col min="7185" max="7185" width="4.125" style="1825" customWidth="1"/>
    <col min="7186" max="7186" width="13.625" style="1825" customWidth="1"/>
    <col min="7187" max="7187" width="41.75" style="1825" customWidth="1"/>
    <col min="7188" max="7188" width="25.75" style="1825" customWidth="1"/>
    <col min="7189" max="7424" width="8" style="1825"/>
    <col min="7425" max="7425" width="5" style="1825" customWidth="1"/>
    <col min="7426" max="7427" width="3.625" style="1825" customWidth="1"/>
    <col min="7428" max="7429" width="9.375" style="1825" customWidth="1"/>
    <col min="7430" max="7430" width="4.125" style="1825" customWidth="1"/>
    <col min="7431" max="7432" width="3.625" style="1825" customWidth="1"/>
    <col min="7433" max="7440" width="9.375" style="1825" customWidth="1"/>
    <col min="7441" max="7441" width="4.125" style="1825" customWidth="1"/>
    <col min="7442" max="7442" width="13.625" style="1825" customWidth="1"/>
    <col min="7443" max="7443" width="41.75" style="1825" customWidth="1"/>
    <col min="7444" max="7444" width="25.75" style="1825" customWidth="1"/>
    <col min="7445" max="7680" width="8" style="1825"/>
    <col min="7681" max="7681" width="5" style="1825" customWidth="1"/>
    <col min="7682" max="7683" width="3.625" style="1825" customWidth="1"/>
    <col min="7684" max="7685" width="9.375" style="1825" customWidth="1"/>
    <col min="7686" max="7686" width="4.125" style="1825" customWidth="1"/>
    <col min="7687" max="7688" width="3.625" style="1825" customWidth="1"/>
    <col min="7689" max="7696" width="9.375" style="1825" customWidth="1"/>
    <col min="7697" max="7697" width="4.125" style="1825" customWidth="1"/>
    <col min="7698" max="7698" width="13.625" style="1825" customWidth="1"/>
    <col min="7699" max="7699" width="41.75" style="1825" customWidth="1"/>
    <col min="7700" max="7700" width="25.75" style="1825" customWidth="1"/>
    <col min="7701" max="7936" width="8" style="1825"/>
    <col min="7937" max="7937" width="5" style="1825" customWidth="1"/>
    <col min="7938" max="7939" width="3.625" style="1825" customWidth="1"/>
    <col min="7940" max="7941" width="9.375" style="1825" customWidth="1"/>
    <col min="7942" max="7942" width="4.125" style="1825" customWidth="1"/>
    <col min="7943" max="7944" width="3.625" style="1825" customWidth="1"/>
    <col min="7945" max="7952" width="9.375" style="1825" customWidth="1"/>
    <col min="7953" max="7953" width="4.125" style="1825" customWidth="1"/>
    <col min="7954" max="7954" width="13.625" style="1825" customWidth="1"/>
    <col min="7955" max="7955" width="41.75" style="1825" customWidth="1"/>
    <col min="7956" max="7956" width="25.75" style="1825" customWidth="1"/>
    <col min="7957" max="8192" width="8" style="1825"/>
    <col min="8193" max="8193" width="5" style="1825" customWidth="1"/>
    <col min="8194" max="8195" width="3.625" style="1825" customWidth="1"/>
    <col min="8196" max="8197" width="9.375" style="1825" customWidth="1"/>
    <col min="8198" max="8198" width="4.125" style="1825" customWidth="1"/>
    <col min="8199" max="8200" width="3.625" style="1825" customWidth="1"/>
    <col min="8201" max="8208" width="9.375" style="1825" customWidth="1"/>
    <col min="8209" max="8209" width="4.125" style="1825" customWidth="1"/>
    <col min="8210" max="8210" width="13.625" style="1825" customWidth="1"/>
    <col min="8211" max="8211" width="41.75" style="1825" customWidth="1"/>
    <col min="8212" max="8212" width="25.75" style="1825" customWidth="1"/>
    <col min="8213" max="8448" width="8" style="1825"/>
    <col min="8449" max="8449" width="5" style="1825" customWidth="1"/>
    <col min="8450" max="8451" width="3.625" style="1825" customWidth="1"/>
    <col min="8452" max="8453" width="9.375" style="1825" customWidth="1"/>
    <col min="8454" max="8454" width="4.125" style="1825" customWidth="1"/>
    <col min="8455" max="8456" width="3.625" style="1825" customWidth="1"/>
    <col min="8457" max="8464" width="9.375" style="1825" customWidth="1"/>
    <col min="8465" max="8465" width="4.125" style="1825" customWidth="1"/>
    <col min="8466" max="8466" width="13.625" style="1825" customWidth="1"/>
    <col min="8467" max="8467" width="41.75" style="1825" customWidth="1"/>
    <col min="8468" max="8468" width="25.75" style="1825" customWidth="1"/>
    <col min="8469" max="8704" width="8" style="1825"/>
    <col min="8705" max="8705" width="5" style="1825" customWidth="1"/>
    <col min="8706" max="8707" width="3.625" style="1825" customWidth="1"/>
    <col min="8708" max="8709" width="9.375" style="1825" customWidth="1"/>
    <col min="8710" max="8710" width="4.125" style="1825" customWidth="1"/>
    <col min="8711" max="8712" width="3.625" style="1825" customWidth="1"/>
    <col min="8713" max="8720" width="9.375" style="1825" customWidth="1"/>
    <col min="8721" max="8721" width="4.125" style="1825" customWidth="1"/>
    <col min="8722" max="8722" width="13.625" style="1825" customWidth="1"/>
    <col min="8723" max="8723" width="41.75" style="1825" customWidth="1"/>
    <col min="8724" max="8724" width="25.75" style="1825" customWidth="1"/>
    <col min="8725" max="8960" width="8" style="1825"/>
    <col min="8961" max="8961" width="5" style="1825" customWidth="1"/>
    <col min="8962" max="8963" width="3.625" style="1825" customWidth="1"/>
    <col min="8964" max="8965" width="9.375" style="1825" customWidth="1"/>
    <col min="8966" max="8966" width="4.125" style="1825" customWidth="1"/>
    <col min="8967" max="8968" width="3.625" style="1825" customWidth="1"/>
    <col min="8969" max="8976" width="9.375" style="1825" customWidth="1"/>
    <col min="8977" max="8977" width="4.125" style="1825" customWidth="1"/>
    <col min="8978" max="8978" width="13.625" style="1825" customWidth="1"/>
    <col min="8979" max="8979" width="41.75" style="1825" customWidth="1"/>
    <col min="8980" max="8980" width="25.75" style="1825" customWidth="1"/>
    <col min="8981" max="9216" width="8" style="1825"/>
    <col min="9217" max="9217" width="5" style="1825" customWidth="1"/>
    <col min="9218" max="9219" width="3.625" style="1825" customWidth="1"/>
    <col min="9220" max="9221" width="9.375" style="1825" customWidth="1"/>
    <col min="9222" max="9222" width="4.125" style="1825" customWidth="1"/>
    <col min="9223" max="9224" width="3.625" style="1825" customWidth="1"/>
    <col min="9225" max="9232" width="9.375" style="1825" customWidth="1"/>
    <col min="9233" max="9233" width="4.125" style="1825" customWidth="1"/>
    <col min="9234" max="9234" width="13.625" style="1825" customWidth="1"/>
    <col min="9235" max="9235" width="41.75" style="1825" customWidth="1"/>
    <col min="9236" max="9236" width="25.75" style="1825" customWidth="1"/>
    <col min="9237" max="9472" width="8" style="1825"/>
    <col min="9473" max="9473" width="5" style="1825" customWidth="1"/>
    <col min="9474" max="9475" width="3.625" style="1825" customWidth="1"/>
    <col min="9476" max="9477" width="9.375" style="1825" customWidth="1"/>
    <col min="9478" max="9478" width="4.125" style="1825" customWidth="1"/>
    <col min="9479" max="9480" width="3.625" style="1825" customWidth="1"/>
    <col min="9481" max="9488" width="9.375" style="1825" customWidth="1"/>
    <col min="9489" max="9489" width="4.125" style="1825" customWidth="1"/>
    <col min="9490" max="9490" width="13.625" style="1825" customWidth="1"/>
    <col min="9491" max="9491" width="41.75" style="1825" customWidth="1"/>
    <col min="9492" max="9492" width="25.75" style="1825" customWidth="1"/>
    <col min="9493" max="9728" width="8" style="1825"/>
    <col min="9729" max="9729" width="5" style="1825" customWidth="1"/>
    <col min="9730" max="9731" width="3.625" style="1825" customWidth="1"/>
    <col min="9732" max="9733" width="9.375" style="1825" customWidth="1"/>
    <col min="9734" max="9734" width="4.125" style="1825" customWidth="1"/>
    <col min="9735" max="9736" width="3.625" style="1825" customWidth="1"/>
    <col min="9737" max="9744" width="9.375" style="1825" customWidth="1"/>
    <col min="9745" max="9745" width="4.125" style="1825" customWidth="1"/>
    <col min="9746" max="9746" width="13.625" style="1825" customWidth="1"/>
    <col min="9747" max="9747" width="41.75" style="1825" customWidth="1"/>
    <col min="9748" max="9748" width="25.75" style="1825" customWidth="1"/>
    <col min="9749" max="9984" width="8" style="1825"/>
    <col min="9985" max="9985" width="5" style="1825" customWidth="1"/>
    <col min="9986" max="9987" width="3.625" style="1825" customWidth="1"/>
    <col min="9988" max="9989" width="9.375" style="1825" customWidth="1"/>
    <col min="9990" max="9990" width="4.125" style="1825" customWidth="1"/>
    <col min="9991" max="9992" width="3.625" style="1825" customWidth="1"/>
    <col min="9993" max="10000" width="9.375" style="1825" customWidth="1"/>
    <col min="10001" max="10001" width="4.125" style="1825" customWidth="1"/>
    <col min="10002" max="10002" width="13.625" style="1825" customWidth="1"/>
    <col min="10003" max="10003" width="41.75" style="1825" customWidth="1"/>
    <col min="10004" max="10004" width="25.75" style="1825" customWidth="1"/>
    <col min="10005" max="10240" width="8" style="1825"/>
    <col min="10241" max="10241" width="5" style="1825" customWidth="1"/>
    <col min="10242" max="10243" width="3.625" style="1825" customWidth="1"/>
    <col min="10244" max="10245" width="9.375" style="1825" customWidth="1"/>
    <col min="10246" max="10246" width="4.125" style="1825" customWidth="1"/>
    <col min="10247" max="10248" width="3.625" style="1825" customWidth="1"/>
    <col min="10249" max="10256" width="9.375" style="1825" customWidth="1"/>
    <col min="10257" max="10257" width="4.125" style="1825" customWidth="1"/>
    <col min="10258" max="10258" width="13.625" style="1825" customWidth="1"/>
    <col min="10259" max="10259" width="41.75" style="1825" customWidth="1"/>
    <col min="10260" max="10260" width="25.75" style="1825" customWidth="1"/>
    <col min="10261" max="10496" width="8" style="1825"/>
    <col min="10497" max="10497" width="5" style="1825" customWidth="1"/>
    <col min="10498" max="10499" width="3.625" style="1825" customWidth="1"/>
    <col min="10500" max="10501" width="9.375" style="1825" customWidth="1"/>
    <col min="10502" max="10502" width="4.125" style="1825" customWidth="1"/>
    <col min="10503" max="10504" width="3.625" style="1825" customWidth="1"/>
    <col min="10505" max="10512" width="9.375" style="1825" customWidth="1"/>
    <col min="10513" max="10513" width="4.125" style="1825" customWidth="1"/>
    <col min="10514" max="10514" width="13.625" style="1825" customWidth="1"/>
    <col min="10515" max="10515" width="41.75" style="1825" customWidth="1"/>
    <col min="10516" max="10516" width="25.75" style="1825" customWidth="1"/>
    <col min="10517" max="10752" width="8" style="1825"/>
    <col min="10753" max="10753" width="5" style="1825" customWidth="1"/>
    <col min="10754" max="10755" width="3.625" style="1825" customWidth="1"/>
    <col min="10756" max="10757" width="9.375" style="1825" customWidth="1"/>
    <col min="10758" max="10758" width="4.125" style="1825" customWidth="1"/>
    <col min="10759" max="10760" width="3.625" style="1825" customWidth="1"/>
    <col min="10761" max="10768" width="9.375" style="1825" customWidth="1"/>
    <col min="10769" max="10769" width="4.125" style="1825" customWidth="1"/>
    <col min="10770" max="10770" width="13.625" style="1825" customWidth="1"/>
    <col min="10771" max="10771" width="41.75" style="1825" customWidth="1"/>
    <col min="10772" max="10772" width="25.75" style="1825" customWidth="1"/>
    <col min="10773" max="11008" width="8" style="1825"/>
    <col min="11009" max="11009" width="5" style="1825" customWidth="1"/>
    <col min="11010" max="11011" width="3.625" style="1825" customWidth="1"/>
    <col min="11012" max="11013" width="9.375" style="1825" customWidth="1"/>
    <col min="11014" max="11014" width="4.125" style="1825" customWidth="1"/>
    <col min="11015" max="11016" width="3.625" style="1825" customWidth="1"/>
    <col min="11017" max="11024" width="9.375" style="1825" customWidth="1"/>
    <col min="11025" max="11025" width="4.125" style="1825" customWidth="1"/>
    <col min="11026" max="11026" width="13.625" style="1825" customWidth="1"/>
    <col min="11027" max="11027" width="41.75" style="1825" customWidth="1"/>
    <col min="11028" max="11028" width="25.75" style="1825" customWidth="1"/>
    <col min="11029" max="11264" width="8" style="1825"/>
    <col min="11265" max="11265" width="5" style="1825" customWidth="1"/>
    <col min="11266" max="11267" width="3.625" style="1825" customWidth="1"/>
    <col min="11268" max="11269" width="9.375" style="1825" customWidth="1"/>
    <col min="11270" max="11270" width="4.125" style="1825" customWidth="1"/>
    <col min="11271" max="11272" width="3.625" style="1825" customWidth="1"/>
    <col min="11273" max="11280" width="9.375" style="1825" customWidth="1"/>
    <col min="11281" max="11281" width="4.125" style="1825" customWidth="1"/>
    <col min="11282" max="11282" width="13.625" style="1825" customWidth="1"/>
    <col min="11283" max="11283" width="41.75" style="1825" customWidth="1"/>
    <col min="11284" max="11284" width="25.75" style="1825" customWidth="1"/>
    <col min="11285" max="11520" width="8" style="1825"/>
    <col min="11521" max="11521" width="5" style="1825" customWidth="1"/>
    <col min="11522" max="11523" width="3.625" style="1825" customWidth="1"/>
    <col min="11524" max="11525" width="9.375" style="1825" customWidth="1"/>
    <col min="11526" max="11526" width="4.125" style="1825" customWidth="1"/>
    <col min="11527" max="11528" width="3.625" style="1825" customWidth="1"/>
    <col min="11529" max="11536" width="9.375" style="1825" customWidth="1"/>
    <col min="11537" max="11537" width="4.125" style="1825" customWidth="1"/>
    <col min="11538" max="11538" width="13.625" style="1825" customWidth="1"/>
    <col min="11539" max="11539" width="41.75" style="1825" customWidth="1"/>
    <col min="11540" max="11540" width="25.75" style="1825" customWidth="1"/>
    <col min="11541" max="11776" width="8" style="1825"/>
    <col min="11777" max="11777" width="5" style="1825" customWidth="1"/>
    <col min="11778" max="11779" width="3.625" style="1825" customWidth="1"/>
    <col min="11780" max="11781" width="9.375" style="1825" customWidth="1"/>
    <col min="11782" max="11782" width="4.125" style="1825" customWidth="1"/>
    <col min="11783" max="11784" width="3.625" style="1825" customWidth="1"/>
    <col min="11785" max="11792" width="9.375" style="1825" customWidth="1"/>
    <col min="11793" max="11793" width="4.125" style="1825" customWidth="1"/>
    <col min="11794" max="11794" width="13.625" style="1825" customWidth="1"/>
    <col min="11795" max="11795" width="41.75" style="1825" customWidth="1"/>
    <col min="11796" max="11796" width="25.75" style="1825" customWidth="1"/>
    <col min="11797" max="12032" width="8" style="1825"/>
    <col min="12033" max="12033" width="5" style="1825" customWidth="1"/>
    <col min="12034" max="12035" width="3.625" style="1825" customWidth="1"/>
    <col min="12036" max="12037" width="9.375" style="1825" customWidth="1"/>
    <col min="12038" max="12038" width="4.125" style="1825" customWidth="1"/>
    <col min="12039" max="12040" width="3.625" style="1825" customWidth="1"/>
    <col min="12041" max="12048" width="9.375" style="1825" customWidth="1"/>
    <col min="12049" max="12049" width="4.125" style="1825" customWidth="1"/>
    <col min="12050" max="12050" width="13.625" style="1825" customWidth="1"/>
    <col min="12051" max="12051" width="41.75" style="1825" customWidth="1"/>
    <col min="12052" max="12052" width="25.75" style="1825" customWidth="1"/>
    <col min="12053" max="12288" width="8" style="1825"/>
    <col min="12289" max="12289" width="5" style="1825" customWidth="1"/>
    <col min="12290" max="12291" width="3.625" style="1825" customWidth="1"/>
    <col min="12292" max="12293" width="9.375" style="1825" customWidth="1"/>
    <col min="12294" max="12294" width="4.125" style="1825" customWidth="1"/>
    <col min="12295" max="12296" width="3.625" style="1825" customWidth="1"/>
    <col min="12297" max="12304" width="9.375" style="1825" customWidth="1"/>
    <col min="12305" max="12305" width="4.125" style="1825" customWidth="1"/>
    <col min="12306" max="12306" width="13.625" style="1825" customWidth="1"/>
    <col min="12307" max="12307" width="41.75" style="1825" customWidth="1"/>
    <col min="12308" max="12308" width="25.75" style="1825" customWidth="1"/>
    <col min="12309" max="12544" width="8" style="1825"/>
    <col min="12545" max="12545" width="5" style="1825" customWidth="1"/>
    <col min="12546" max="12547" width="3.625" style="1825" customWidth="1"/>
    <col min="12548" max="12549" width="9.375" style="1825" customWidth="1"/>
    <col min="12550" max="12550" width="4.125" style="1825" customWidth="1"/>
    <col min="12551" max="12552" width="3.625" style="1825" customWidth="1"/>
    <col min="12553" max="12560" width="9.375" style="1825" customWidth="1"/>
    <col min="12561" max="12561" width="4.125" style="1825" customWidth="1"/>
    <col min="12562" max="12562" width="13.625" style="1825" customWidth="1"/>
    <col min="12563" max="12563" width="41.75" style="1825" customWidth="1"/>
    <col min="12564" max="12564" width="25.75" style="1825" customWidth="1"/>
    <col min="12565" max="12800" width="8" style="1825"/>
    <col min="12801" max="12801" width="5" style="1825" customWidth="1"/>
    <col min="12802" max="12803" width="3.625" style="1825" customWidth="1"/>
    <col min="12804" max="12805" width="9.375" style="1825" customWidth="1"/>
    <col min="12806" max="12806" width="4.125" style="1825" customWidth="1"/>
    <col min="12807" max="12808" width="3.625" style="1825" customWidth="1"/>
    <col min="12809" max="12816" width="9.375" style="1825" customWidth="1"/>
    <col min="12817" max="12817" width="4.125" style="1825" customWidth="1"/>
    <col min="12818" max="12818" width="13.625" style="1825" customWidth="1"/>
    <col min="12819" max="12819" width="41.75" style="1825" customWidth="1"/>
    <col min="12820" max="12820" width="25.75" style="1825" customWidth="1"/>
    <col min="12821" max="13056" width="8" style="1825"/>
    <col min="13057" max="13057" width="5" style="1825" customWidth="1"/>
    <col min="13058" max="13059" width="3.625" style="1825" customWidth="1"/>
    <col min="13060" max="13061" width="9.375" style="1825" customWidth="1"/>
    <col min="13062" max="13062" width="4.125" style="1825" customWidth="1"/>
    <col min="13063" max="13064" width="3.625" style="1825" customWidth="1"/>
    <col min="13065" max="13072" width="9.375" style="1825" customWidth="1"/>
    <col min="13073" max="13073" width="4.125" style="1825" customWidth="1"/>
    <col min="13074" max="13074" width="13.625" style="1825" customWidth="1"/>
    <col min="13075" max="13075" width="41.75" style="1825" customWidth="1"/>
    <col min="13076" max="13076" width="25.75" style="1825" customWidth="1"/>
    <col min="13077" max="13312" width="8" style="1825"/>
    <col min="13313" max="13313" width="5" style="1825" customWidth="1"/>
    <col min="13314" max="13315" width="3.625" style="1825" customWidth="1"/>
    <col min="13316" max="13317" width="9.375" style="1825" customWidth="1"/>
    <col min="13318" max="13318" width="4.125" style="1825" customWidth="1"/>
    <col min="13319" max="13320" width="3.625" style="1825" customWidth="1"/>
    <col min="13321" max="13328" width="9.375" style="1825" customWidth="1"/>
    <col min="13329" max="13329" width="4.125" style="1825" customWidth="1"/>
    <col min="13330" max="13330" width="13.625" style="1825" customWidth="1"/>
    <col min="13331" max="13331" width="41.75" style="1825" customWidth="1"/>
    <col min="13332" max="13332" width="25.75" style="1825" customWidth="1"/>
    <col min="13333" max="13568" width="8" style="1825"/>
    <col min="13569" max="13569" width="5" style="1825" customWidth="1"/>
    <col min="13570" max="13571" width="3.625" style="1825" customWidth="1"/>
    <col min="13572" max="13573" width="9.375" style="1825" customWidth="1"/>
    <col min="13574" max="13574" width="4.125" style="1825" customWidth="1"/>
    <col min="13575" max="13576" width="3.625" style="1825" customWidth="1"/>
    <col min="13577" max="13584" width="9.375" style="1825" customWidth="1"/>
    <col min="13585" max="13585" width="4.125" style="1825" customWidth="1"/>
    <col min="13586" max="13586" width="13.625" style="1825" customWidth="1"/>
    <col min="13587" max="13587" width="41.75" style="1825" customWidth="1"/>
    <col min="13588" max="13588" width="25.75" style="1825" customWidth="1"/>
    <col min="13589" max="13824" width="8" style="1825"/>
    <col min="13825" max="13825" width="5" style="1825" customWidth="1"/>
    <col min="13826" max="13827" width="3.625" style="1825" customWidth="1"/>
    <col min="13828" max="13829" width="9.375" style="1825" customWidth="1"/>
    <col min="13830" max="13830" width="4.125" style="1825" customWidth="1"/>
    <col min="13831" max="13832" width="3.625" style="1825" customWidth="1"/>
    <col min="13833" max="13840" width="9.375" style="1825" customWidth="1"/>
    <col min="13841" max="13841" width="4.125" style="1825" customWidth="1"/>
    <col min="13842" max="13842" width="13.625" style="1825" customWidth="1"/>
    <col min="13843" max="13843" width="41.75" style="1825" customWidth="1"/>
    <col min="13844" max="13844" width="25.75" style="1825" customWidth="1"/>
    <col min="13845" max="14080" width="8" style="1825"/>
    <col min="14081" max="14081" width="5" style="1825" customWidth="1"/>
    <col min="14082" max="14083" width="3.625" style="1825" customWidth="1"/>
    <col min="14084" max="14085" width="9.375" style="1825" customWidth="1"/>
    <col min="14086" max="14086" width="4.125" style="1825" customWidth="1"/>
    <col min="14087" max="14088" width="3.625" style="1825" customWidth="1"/>
    <col min="14089" max="14096" width="9.375" style="1825" customWidth="1"/>
    <col min="14097" max="14097" width="4.125" style="1825" customWidth="1"/>
    <col min="14098" max="14098" width="13.625" style="1825" customWidth="1"/>
    <col min="14099" max="14099" width="41.75" style="1825" customWidth="1"/>
    <col min="14100" max="14100" width="25.75" style="1825" customWidth="1"/>
    <col min="14101" max="14336" width="8" style="1825"/>
    <col min="14337" max="14337" width="5" style="1825" customWidth="1"/>
    <col min="14338" max="14339" width="3.625" style="1825" customWidth="1"/>
    <col min="14340" max="14341" width="9.375" style="1825" customWidth="1"/>
    <col min="14342" max="14342" width="4.125" style="1825" customWidth="1"/>
    <col min="14343" max="14344" width="3.625" style="1825" customWidth="1"/>
    <col min="14345" max="14352" width="9.375" style="1825" customWidth="1"/>
    <col min="14353" max="14353" width="4.125" style="1825" customWidth="1"/>
    <col min="14354" max="14354" width="13.625" style="1825" customWidth="1"/>
    <col min="14355" max="14355" width="41.75" style="1825" customWidth="1"/>
    <col min="14356" max="14356" width="25.75" style="1825" customWidth="1"/>
    <col min="14357" max="14592" width="8" style="1825"/>
    <col min="14593" max="14593" width="5" style="1825" customWidth="1"/>
    <col min="14594" max="14595" width="3.625" style="1825" customWidth="1"/>
    <col min="14596" max="14597" width="9.375" style="1825" customWidth="1"/>
    <col min="14598" max="14598" width="4.125" style="1825" customWidth="1"/>
    <col min="14599" max="14600" width="3.625" style="1825" customWidth="1"/>
    <col min="14601" max="14608" width="9.375" style="1825" customWidth="1"/>
    <col min="14609" max="14609" width="4.125" style="1825" customWidth="1"/>
    <col min="14610" max="14610" width="13.625" style="1825" customWidth="1"/>
    <col min="14611" max="14611" width="41.75" style="1825" customWidth="1"/>
    <col min="14612" max="14612" width="25.75" style="1825" customWidth="1"/>
    <col min="14613" max="14848" width="8" style="1825"/>
    <col min="14849" max="14849" width="5" style="1825" customWidth="1"/>
    <col min="14850" max="14851" width="3.625" style="1825" customWidth="1"/>
    <col min="14852" max="14853" width="9.375" style="1825" customWidth="1"/>
    <col min="14854" max="14854" width="4.125" style="1825" customWidth="1"/>
    <col min="14855" max="14856" width="3.625" style="1825" customWidth="1"/>
    <col min="14857" max="14864" width="9.375" style="1825" customWidth="1"/>
    <col min="14865" max="14865" width="4.125" style="1825" customWidth="1"/>
    <col min="14866" max="14866" width="13.625" style="1825" customWidth="1"/>
    <col min="14867" max="14867" width="41.75" style="1825" customWidth="1"/>
    <col min="14868" max="14868" width="25.75" style="1825" customWidth="1"/>
    <col min="14869" max="15104" width="8" style="1825"/>
    <col min="15105" max="15105" width="5" style="1825" customWidth="1"/>
    <col min="15106" max="15107" width="3.625" style="1825" customWidth="1"/>
    <col min="15108" max="15109" width="9.375" style="1825" customWidth="1"/>
    <col min="15110" max="15110" width="4.125" style="1825" customWidth="1"/>
    <col min="15111" max="15112" width="3.625" style="1825" customWidth="1"/>
    <col min="15113" max="15120" width="9.375" style="1825" customWidth="1"/>
    <col min="15121" max="15121" width="4.125" style="1825" customWidth="1"/>
    <col min="15122" max="15122" width="13.625" style="1825" customWidth="1"/>
    <col min="15123" max="15123" width="41.75" style="1825" customWidth="1"/>
    <col min="15124" max="15124" width="25.75" style="1825" customWidth="1"/>
    <col min="15125" max="15360" width="8" style="1825"/>
    <col min="15361" max="15361" width="5" style="1825" customWidth="1"/>
    <col min="15362" max="15363" width="3.625" style="1825" customWidth="1"/>
    <col min="15364" max="15365" width="9.375" style="1825" customWidth="1"/>
    <col min="15366" max="15366" width="4.125" style="1825" customWidth="1"/>
    <col min="15367" max="15368" width="3.625" style="1825" customWidth="1"/>
    <col min="15369" max="15376" width="9.375" style="1825" customWidth="1"/>
    <col min="15377" max="15377" width="4.125" style="1825" customWidth="1"/>
    <col min="15378" max="15378" width="13.625" style="1825" customWidth="1"/>
    <col min="15379" max="15379" width="41.75" style="1825" customWidth="1"/>
    <col min="15380" max="15380" width="25.75" style="1825" customWidth="1"/>
    <col min="15381" max="15616" width="8" style="1825"/>
    <col min="15617" max="15617" width="5" style="1825" customWidth="1"/>
    <col min="15618" max="15619" width="3.625" style="1825" customWidth="1"/>
    <col min="15620" max="15621" width="9.375" style="1825" customWidth="1"/>
    <col min="15622" max="15622" width="4.125" style="1825" customWidth="1"/>
    <col min="15623" max="15624" width="3.625" style="1825" customWidth="1"/>
    <col min="15625" max="15632" width="9.375" style="1825" customWidth="1"/>
    <col min="15633" max="15633" width="4.125" style="1825" customWidth="1"/>
    <col min="15634" max="15634" width="13.625" style="1825" customWidth="1"/>
    <col min="15635" max="15635" width="41.75" style="1825" customWidth="1"/>
    <col min="15636" max="15636" width="25.75" style="1825" customWidth="1"/>
    <col min="15637" max="15872" width="8" style="1825"/>
    <col min="15873" max="15873" width="5" style="1825" customWidth="1"/>
    <col min="15874" max="15875" width="3.625" style="1825" customWidth="1"/>
    <col min="15876" max="15877" width="9.375" style="1825" customWidth="1"/>
    <col min="15878" max="15878" width="4.125" style="1825" customWidth="1"/>
    <col min="15879" max="15880" width="3.625" style="1825" customWidth="1"/>
    <col min="15881" max="15888" width="9.375" style="1825" customWidth="1"/>
    <col min="15889" max="15889" width="4.125" style="1825" customWidth="1"/>
    <col min="15890" max="15890" width="13.625" style="1825" customWidth="1"/>
    <col min="15891" max="15891" width="41.75" style="1825" customWidth="1"/>
    <col min="15892" max="15892" width="25.75" style="1825" customWidth="1"/>
    <col min="15893" max="16128" width="8" style="1825"/>
    <col min="16129" max="16129" width="5" style="1825" customWidth="1"/>
    <col min="16130" max="16131" width="3.625" style="1825" customWidth="1"/>
    <col min="16132" max="16133" width="9.375" style="1825" customWidth="1"/>
    <col min="16134" max="16134" width="4.125" style="1825" customWidth="1"/>
    <col min="16135" max="16136" width="3.625" style="1825" customWidth="1"/>
    <col min="16137" max="16144" width="9.375" style="1825" customWidth="1"/>
    <col min="16145" max="16145" width="4.125" style="1825" customWidth="1"/>
    <col min="16146" max="16146" width="13.625" style="1825" customWidth="1"/>
    <col min="16147" max="16147" width="41.75" style="1825" customWidth="1"/>
    <col min="16148" max="16148" width="25.75" style="1825" customWidth="1"/>
    <col min="16149" max="16384" width="8" style="1825"/>
  </cols>
  <sheetData>
    <row r="1" spans="2:20" ht="18" customHeight="1">
      <c r="B1" s="1824" t="s">
        <v>1117</v>
      </c>
    </row>
    <row r="2" spans="2:20" ht="18" customHeight="1">
      <c r="B2" s="1826"/>
      <c r="C2" s="1873"/>
      <c r="D2" s="1873"/>
      <c r="E2" s="1873"/>
      <c r="F2" s="1873"/>
      <c r="G2" s="1873"/>
      <c r="H2" s="1873"/>
      <c r="I2" s="1873"/>
      <c r="J2" s="1873"/>
      <c r="K2" s="1873"/>
      <c r="L2" s="1873"/>
      <c r="M2" s="1873"/>
      <c r="N2" s="1873"/>
      <c r="O2" s="1873"/>
      <c r="P2" s="1873"/>
    </row>
    <row r="3" spans="2:20" ht="18" customHeight="1">
      <c r="C3" s="1873"/>
      <c r="D3" s="1874" t="s">
        <v>639</v>
      </c>
      <c r="E3" s="1875">
        <v>2.2797163195726333</v>
      </c>
      <c r="F3" s="1873"/>
      <c r="G3" s="1873"/>
      <c r="H3" s="1873"/>
      <c r="I3" s="1874" t="s">
        <v>639</v>
      </c>
      <c r="J3" s="1875">
        <v>1.3474388388029142</v>
      </c>
      <c r="K3" s="1873"/>
      <c r="L3" s="1873"/>
      <c r="M3" s="1874" t="s">
        <v>639</v>
      </c>
      <c r="N3" s="1875">
        <v>1.1597899492119701</v>
      </c>
      <c r="O3" s="1873"/>
      <c r="P3" s="1873"/>
    </row>
    <row r="4" spans="2:20" ht="18" customHeight="1">
      <c r="C4" s="1873"/>
      <c r="D4" s="1873"/>
      <c r="E4" s="1873"/>
      <c r="F4" s="1873"/>
      <c r="G4" s="1873"/>
      <c r="H4" s="1873"/>
      <c r="I4" s="1873"/>
      <c r="J4" s="1873"/>
      <c r="K4" s="1873"/>
      <c r="L4" s="1873"/>
      <c r="M4" s="1873"/>
      <c r="N4" s="1873"/>
      <c r="O4" s="1873"/>
      <c r="P4" s="1873"/>
    </row>
    <row r="5" spans="2:20" ht="18" customHeight="1">
      <c r="C5" s="1873"/>
      <c r="D5" s="1873"/>
      <c r="E5" s="1873"/>
      <c r="F5" s="1873"/>
      <c r="G5" s="1873"/>
      <c r="H5" s="1873"/>
      <c r="I5" s="1876" t="s">
        <v>640</v>
      </c>
      <c r="J5" s="1876" t="s">
        <v>641</v>
      </c>
      <c r="K5" s="1876"/>
      <c r="L5" s="1876"/>
      <c r="M5" s="1877" t="s">
        <v>642</v>
      </c>
      <c r="N5" s="1877" t="s">
        <v>643</v>
      </c>
      <c r="O5" s="1877"/>
      <c r="P5" s="1877"/>
      <c r="R5" s="1827"/>
      <c r="S5" s="1827"/>
    </row>
    <row r="6" spans="2:20" ht="18" customHeight="1">
      <c r="C6" s="1873"/>
      <c r="D6" s="1873" t="s">
        <v>644</v>
      </c>
      <c r="E6" s="1873" t="s">
        <v>645</v>
      </c>
      <c r="F6" s="1873" t="s">
        <v>646</v>
      </c>
      <c r="G6" s="1873"/>
      <c r="H6" s="1873"/>
      <c r="I6" s="1878" t="s">
        <v>647</v>
      </c>
      <c r="J6" s="1878" t="s">
        <v>648</v>
      </c>
      <c r="K6" s="1878" t="s">
        <v>649</v>
      </c>
      <c r="L6" s="1878" t="s">
        <v>650</v>
      </c>
      <c r="M6" s="1879" t="s">
        <v>647</v>
      </c>
      <c r="N6" s="1879" t="s">
        <v>648</v>
      </c>
      <c r="O6" s="1879" t="s">
        <v>649</v>
      </c>
      <c r="P6" s="1879" t="s">
        <v>650</v>
      </c>
      <c r="R6" s="1828" t="s">
        <v>651</v>
      </c>
      <c r="S6" s="1829"/>
      <c r="T6" s="2834" t="s">
        <v>652</v>
      </c>
    </row>
    <row r="7" spans="2:20" ht="18" customHeight="1">
      <c r="B7" s="1827"/>
      <c r="C7" s="1880"/>
      <c r="D7" s="1880"/>
      <c r="E7" s="1880"/>
      <c r="F7" s="1880"/>
      <c r="G7" s="1880"/>
      <c r="H7" s="1880"/>
      <c r="I7" s="1880"/>
      <c r="J7" s="1880"/>
      <c r="K7" s="1880"/>
      <c r="L7" s="1880"/>
      <c r="M7" s="1880"/>
      <c r="N7" s="1880"/>
      <c r="O7" s="1880"/>
      <c r="P7" s="1880"/>
      <c r="R7" s="1830"/>
      <c r="S7" s="1831" t="s">
        <v>653</v>
      </c>
      <c r="T7" s="2835"/>
    </row>
    <row r="8" spans="2:20" ht="18" hidden="1" customHeight="1">
      <c r="B8" s="1825" t="s">
        <v>654</v>
      </c>
      <c r="C8" s="1873">
        <v>1</v>
      </c>
      <c r="D8" s="1881">
        <v>82.37</v>
      </c>
      <c r="E8" s="1882"/>
      <c r="F8" s="1882"/>
      <c r="G8" s="1873" t="s">
        <v>654</v>
      </c>
      <c r="H8" s="1873">
        <v>1</v>
      </c>
      <c r="I8" s="1883">
        <v>88.52</v>
      </c>
      <c r="J8" s="1884"/>
      <c r="K8" s="1884"/>
      <c r="L8" s="1884"/>
      <c r="M8" s="1883">
        <v>93.89</v>
      </c>
      <c r="N8" s="1884"/>
      <c r="O8" s="1884"/>
      <c r="P8" s="1884"/>
      <c r="R8" s="1833"/>
      <c r="S8" s="1831"/>
    </row>
    <row r="9" spans="2:20" ht="18" hidden="1" customHeight="1">
      <c r="C9" s="1873">
        <v>2</v>
      </c>
      <c r="D9" s="1881">
        <v>77.489999999999995</v>
      </c>
      <c r="E9" s="1885">
        <f t="shared" ref="E9:E72" si="0">D9-D8</f>
        <v>-4.8800000000000097</v>
      </c>
      <c r="F9" s="1882"/>
      <c r="G9" s="1873"/>
      <c r="H9" s="1873">
        <v>2</v>
      </c>
      <c r="I9" s="1883">
        <v>83.1</v>
      </c>
      <c r="J9" s="1886">
        <f t="shared" ref="J9:J72" si="1">I9-I8</f>
        <v>-5.4200000000000017</v>
      </c>
      <c r="K9" s="1884"/>
      <c r="L9" s="1884"/>
      <c r="M9" s="1883">
        <v>88.98</v>
      </c>
      <c r="N9" s="1886">
        <f t="shared" ref="N9:N72" si="2">M9-M8</f>
        <v>-4.9099999999999966</v>
      </c>
      <c r="O9" s="1884"/>
      <c r="P9" s="1884"/>
      <c r="R9" s="1833"/>
      <c r="S9" s="1831"/>
    </row>
    <row r="10" spans="2:20" ht="18" hidden="1" customHeight="1">
      <c r="C10" s="1873">
        <v>3</v>
      </c>
      <c r="D10" s="1881">
        <v>77.569999999999993</v>
      </c>
      <c r="E10" s="1885">
        <f t="shared" si="0"/>
        <v>7.9999999999998295E-2</v>
      </c>
      <c r="F10" s="1882"/>
      <c r="G10" s="1873"/>
      <c r="H10" s="1873">
        <v>3</v>
      </c>
      <c r="I10" s="1883">
        <v>79.14</v>
      </c>
      <c r="J10" s="1886">
        <f t="shared" si="1"/>
        <v>-3.9599999999999937</v>
      </c>
      <c r="K10" s="1886">
        <f t="shared" ref="K10:K73" si="3">SUM(J9:J10)</f>
        <v>-9.3799999999999955</v>
      </c>
      <c r="L10" s="1884"/>
      <c r="M10" s="1883">
        <v>84.12</v>
      </c>
      <c r="N10" s="1886">
        <f t="shared" si="2"/>
        <v>-4.8599999999999994</v>
      </c>
      <c r="O10" s="1886">
        <f t="shared" ref="O10:O73" si="4">SUM(N9:N10)</f>
        <v>-9.769999999999996</v>
      </c>
      <c r="P10" s="1884"/>
      <c r="R10" s="1833"/>
      <c r="S10" s="1831"/>
    </row>
    <row r="11" spans="2:20" ht="18" hidden="1" customHeight="1">
      <c r="C11" s="1873">
        <v>4</v>
      </c>
      <c r="D11" s="1881">
        <v>77.819999999999993</v>
      </c>
      <c r="E11" s="1885">
        <f t="shared" si="0"/>
        <v>0.25</v>
      </c>
      <c r="F11" s="1882"/>
      <c r="G11" s="1873"/>
      <c r="H11" s="1873">
        <v>4</v>
      </c>
      <c r="I11" s="1883">
        <v>77.63</v>
      </c>
      <c r="J11" s="1886">
        <f t="shared" si="1"/>
        <v>-1.5100000000000051</v>
      </c>
      <c r="K11" s="1886">
        <f t="shared" si="3"/>
        <v>-5.4699999999999989</v>
      </c>
      <c r="L11" s="1886">
        <f t="shared" ref="L11:L74" si="5">SUM(J9:J11)</f>
        <v>-10.89</v>
      </c>
      <c r="M11" s="1883">
        <v>80.94</v>
      </c>
      <c r="N11" s="1886">
        <f t="shared" si="2"/>
        <v>-3.1800000000000068</v>
      </c>
      <c r="O11" s="1886">
        <f t="shared" si="4"/>
        <v>-8.0400000000000063</v>
      </c>
      <c r="P11" s="1886">
        <f t="shared" ref="P11:P74" si="6">SUM(N9:N11)</f>
        <v>-12.950000000000003</v>
      </c>
      <c r="R11" s="1833" t="s">
        <v>655</v>
      </c>
      <c r="S11" s="1834" t="s">
        <v>656</v>
      </c>
    </row>
    <row r="12" spans="2:20" ht="18" hidden="1" customHeight="1">
      <c r="C12" s="1873">
        <v>5</v>
      </c>
      <c r="D12" s="1881">
        <v>76.209999999999994</v>
      </c>
      <c r="E12" s="1885">
        <f t="shared" si="0"/>
        <v>-1.6099999999999994</v>
      </c>
      <c r="F12" s="1882"/>
      <c r="G12" s="1873"/>
      <c r="H12" s="1873">
        <v>5</v>
      </c>
      <c r="I12" s="1883">
        <v>77.2</v>
      </c>
      <c r="J12" s="1886">
        <f t="shared" si="1"/>
        <v>-0.42999999999999261</v>
      </c>
      <c r="K12" s="1886">
        <f t="shared" si="3"/>
        <v>-1.9399999999999977</v>
      </c>
      <c r="L12" s="1886">
        <f t="shared" si="5"/>
        <v>-5.8999999999999915</v>
      </c>
      <c r="M12" s="1883">
        <v>78.290000000000006</v>
      </c>
      <c r="N12" s="1886">
        <f t="shared" si="2"/>
        <v>-2.6499999999999915</v>
      </c>
      <c r="O12" s="1886">
        <f t="shared" si="4"/>
        <v>-5.8299999999999983</v>
      </c>
      <c r="P12" s="1886">
        <f t="shared" si="6"/>
        <v>-10.689999999999998</v>
      </c>
      <c r="R12" s="1833" t="s">
        <v>655</v>
      </c>
      <c r="S12" s="1834" t="s">
        <v>657</v>
      </c>
    </row>
    <row r="13" spans="2:20" ht="18" hidden="1" customHeight="1">
      <c r="C13" s="1873">
        <v>6</v>
      </c>
      <c r="D13" s="1881">
        <v>77.95</v>
      </c>
      <c r="E13" s="1885">
        <f t="shared" si="0"/>
        <v>1.7400000000000091</v>
      </c>
      <c r="F13" s="1882"/>
      <c r="G13" s="1873"/>
      <c r="H13" s="1873">
        <v>6</v>
      </c>
      <c r="I13" s="1883">
        <v>77.33</v>
      </c>
      <c r="J13" s="1886">
        <f t="shared" si="1"/>
        <v>0.12999999999999545</v>
      </c>
      <c r="K13" s="1886">
        <f t="shared" si="3"/>
        <v>-0.29999999999999716</v>
      </c>
      <c r="L13" s="1886">
        <f t="shared" si="5"/>
        <v>-1.8100000000000023</v>
      </c>
      <c r="M13" s="1883">
        <v>77.41</v>
      </c>
      <c r="N13" s="1886">
        <f t="shared" si="2"/>
        <v>-0.88000000000000966</v>
      </c>
      <c r="O13" s="1886">
        <f t="shared" si="4"/>
        <v>-3.5300000000000011</v>
      </c>
      <c r="P13" s="1886">
        <f t="shared" si="6"/>
        <v>-6.710000000000008</v>
      </c>
      <c r="R13" s="1833" t="s">
        <v>658</v>
      </c>
      <c r="S13" s="1834" t="s">
        <v>659</v>
      </c>
    </row>
    <row r="14" spans="2:20" ht="18" hidden="1" customHeight="1">
      <c r="C14" s="1873">
        <v>7</v>
      </c>
      <c r="D14" s="1881">
        <v>78.260000000000005</v>
      </c>
      <c r="E14" s="1885">
        <f t="shared" si="0"/>
        <v>0.31000000000000227</v>
      </c>
      <c r="F14" s="1882"/>
      <c r="G14" s="1873"/>
      <c r="H14" s="1873">
        <v>7</v>
      </c>
      <c r="I14" s="1883">
        <v>77.47</v>
      </c>
      <c r="J14" s="1886">
        <f t="shared" si="1"/>
        <v>0.14000000000000057</v>
      </c>
      <c r="K14" s="1886">
        <f t="shared" si="3"/>
        <v>0.26999999999999602</v>
      </c>
      <c r="L14" s="1886">
        <f t="shared" si="5"/>
        <v>-0.15999999999999659</v>
      </c>
      <c r="M14" s="1883">
        <v>77.56</v>
      </c>
      <c r="N14" s="1886">
        <f t="shared" si="2"/>
        <v>0.15000000000000568</v>
      </c>
      <c r="O14" s="1886">
        <f t="shared" si="4"/>
        <v>-0.73000000000000398</v>
      </c>
      <c r="P14" s="1886">
        <f t="shared" si="6"/>
        <v>-3.3799999999999955</v>
      </c>
      <c r="R14" s="1833" t="s">
        <v>658</v>
      </c>
      <c r="S14" s="1834" t="s">
        <v>657</v>
      </c>
    </row>
    <row r="15" spans="2:20" ht="18" hidden="1" customHeight="1">
      <c r="C15" s="1873">
        <v>8</v>
      </c>
      <c r="D15" s="1881">
        <v>78.739999999999995</v>
      </c>
      <c r="E15" s="1885">
        <f t="shared" si="0"/>
        <v>0.47999999999998977</v>
      </c>
      <c r="F15" s="1882"/>
      <c r="G15" s="1873"/>
      <c r="H15" s="1873">
        <v>8</v>
      </c>
      <c r="I15" s="1883">
        <v>78.319999999999993</v>
      </c>
      <c r="J15" s="1886">
        <f t="shared" si="1"/>
        <v>0.84999999999999432</v>
      </c>
      <c r="K15" s="1886">
        <f t="shared" si="3"/>
        <v>0.98999999999999488</v>
      </c>
      <c r="L15" s="1886">
        <f t="shared" si="5"/>
        <v>1.1199999999999903</v>
      </c>
      <c r="M15" s="1883">
        <v>77.8</v>
      </c>
      <c r="N15" s="1886">
        <f t="shared" si="2"/>
        <v>0.23999999999999488</v>
      </c>
      <c r="O15" s="1886">
        <f t="shared" si="4"/>
        <v>0.39000000000000057</v>
      </c>
      <c r="P15" s="1886">
        <f t="shared" si="6"/>
        <v>-0.49000000000000909</v>
      </c>
      <c r="R15" s="1833" t="s">
        <v>660</v>
      </c>
      <c r="S15" s="1834" t="s">
        <v>661</v>
      </c>
    </row>
    <row r="16" spans="2:20" ht="18" hidden="1" customHeight="1">
      <c r="C16" s="1873">
        <v>9</v>
      </c>
      <c r="D16" s="1881">
        <v>80.010000000000005</v>
      </c>
      <c r="E16" s="1885">
        <f t="shared" si="0"/>
        <v>1.2700000000000102</v>
      </c>
      <c r="F16" s="1882"/>
      <c r="G16" s="1873"/>
      <c r="H16" s="1873">
        <v>9</v>
      </c>
      <c r="I16" s="1883">
        <v>79</v>
      </c>
      <c r="J16" s="1886">
        <f t="shared" si="1"/>
        <v>0.68000000000000682</v>
      </c>
      <c r="K16" s="1886">
        <f t="shared" si="3"/>
        <v>1.5300000000000011</v>
      </c>
      <c r="L16" s="1886">
        <f t="shared" si="5"/>
        <v>1.6700000000000017</v>
      </c>
      <c r="M16" s="1883">
        <v>78.23</v>
      </c>
      <c r="N16" s="1886">
        <f t="shared" si="2"/>
        <v>0.43000000000000682</v>
      </c>
      <c r="O16" s="1886">
        <f t="shared" si="4"/>
        <v>0.67000000000000171</v>
      </c>
      <c r="P16" s="1886">
        <f t="shared" si="6"/>
        <v>0.82000000000000739</v>
      </c>
      <c r="R16" s="1833" t="s">
        <v>660</v>
      </c>
      <c r="S16" s="1834" t="s">
        <v>657</v>
      </c>
    </row>
    <row r="17" spans="2:19" ht="18" hidden="1" customHeight="1">
      <c r="C17" s="1873">
        <v>10</v>
      </c>
      <c r="D17" s="1881">
        <v>81.510000000000005</v>
      </c>
      <c r="E17" s="1885">
        <f t="shared" si="0"/>
        <v>1.5</v>
      </c>
      <c r="F17" s="1882"/>
      <c r="G17" s="1873"/>
      <c r="H17" s="1873">
        <v>10</v>
      </c>
      <c r="I17" s="1883">
        <v>80.09</v>
      </c>
      <c r="J17" s="1886">
        <f t="shared" si="1"/>
        <v>1.0900000000000034</v>
      </c>
      <c r="K17" s="1886">
        <f t="shared" si="3"/>
        <v>1.7700000000000102</v>
      </c>
      <c r="L17" s="1886">
        <f t="shared" si="5"/>
        <v>2.6200000000000045</v>
      </c>
      <c r="M17" s="1883">
        <v>79.290000000000006</v>
      </c>
      <c r="N17" s="1886">
        <f t="shared" si="2"/>
        <v>1.0600000000000023</v>
      </c>
      <c r="O17" s="1886">
        <f t="shared" si="4"/>
        <v>1.4900000000000091</v>
      </c>
      <c r="P17" s="1886">
        <f t="shared" si="6"/>
        <v>1.730000000000004</v>
      </c>
      <c r="R17" s="1833" t="s">
        <v>662</v>
      </c>
      <c r="S17" s="1834" t="s">
        <v>663</v>
      </c>
    </row>
    <row r="18" spans="2:19" ht="18" hidden="1" customHeight="1">
      <c r="C18" s="1873">
        <v>11</v>
      </c>
      <c r="D18" s="1881">
        <v>82.12</v>
      </c>
      <c r="E18" s="1885">
        <f t="shared" si="0"/>
        <v>0.60999999999999943</v>
      </c>
      <c r="F18" s="1882"/>
      <c r="G18" s="1873"/>
      <c r="H18" s="1873">
        <v>11</v>
      </c>
      <c r="I18" s="1883">
        <v>81.209999999999994</v>
      </c>
      <c r="J18" s="1886">
        <f t="shared" si="1"/>
        <v>1.1199999999999903</v>
      </c>
      <c r="K18" s="1886">
        <f t="shared" si="3"/>
        <v>2.2099999999999937</v>
      </c>
      <c r="L18" s="1886">
        <f t="shared" si="5"/>
        <v>2.8900000000000006</v>
      </c>
      <c r="M18" s="1883">
        <v>80.13</v>
      </c>
      <c r="N18" s="1886">
        <f t="shared" si="2"/>
        <v>0.8399999999999892</v>
      </c>
      <c r="O18" s="1886">
        <f t="shared" si="4"/>
        <v>1.8999999999999915</v>
      </c>
      <c r="P18" s="1886">
        <f t="shared" si="6"/>
        <v>2.3299999999999983</v>
      </c>
      <c r="R18" s="1833" t="s">
        <v>664</v>
      </c>
      <c r="S18" s="1834" t="s">
        <v>665</v>
      </c>
    </row>
    <row r="19" spans="2:19" ht="18" hidden="1" customHeight="1">
      <c r="B19" s="1827"/>
      <c r="C19" s="1880">
        <v>12</v>
      </c>
      <c r="D19" s="1887">
        <v>83.27</v>
      </c>
      <c r="E19" s="1888">
        <f t="shared" si="0"/>
        <v>1.1499999999999915</v>
      </c>
      <c r="F19" s="1880"/>
      <c r="G19" s="1880"/>
      <c r="H19" s="1880">
        <v>12</v>
      </c>
      <c r="I19" s="1889">
        <v>82.3</v>
      </c>
      <c r="J19" s="1890">
        <f t="shared" si="1"/>
        <v>1.0900000000000034</v>
      </c>
      <c r="K19" s="1890">
        <f t="shared" si="3"/>
        <v>2.2099999999999937</v>
      </c>
      <c r="L19" s="1890">
        <f t="shared" si="5"/>
        <v>3.2999999999999972</v>
      </c>
      <c r="M19" s="1889">
        <v>81.13</v>
      </c>
      <c r="N19" s="1890">
        <f t="shared" si="2"/>
        <v>1</v>
      </c>
      <c r="O19" s="1890">
        <f t="shared" si="4"/>
        <v>1.8399999999999892</v>
      </c>
      <c r="P19" s="1890">
        <f t="shared" si="6"/>
        <v>2.8999999999999915</v>
      </c>
      <c r="R19" s="1833" t="s">
        <v>664</v>
      </c>
      <c r="S19" s="1834" t="s">
        <v>657</v>
      </c>
    </row>
    <row r="20" spans="2:19" ht="18" hidden="1" customHeight="1">
      <c r="B20" s="1825" t="s">
        <v>666</v>
      </c>
      <c r="C20" s="1873">
        <v>1</v>
      </c>
      <c r="D20" s="1881">
        <v>85.16</v>
      </c>
      <c r="E20" s="1885">
        <f t="shared" si="0"/>
        <v>1.8900000000000006</v>
      </c>
      <c r="F20" s="1873"/>
      <c r="G20" s="1873" t="s">
        <v>666</v>
      </c>
      <c r="H20" s="1873">
        <v>1</v>
      </c>
      <c r="I20" s="1883">
        <v>83.52</v>
      </c>
      <c r="J20" s="1886">
        <f t="shared" si="1"/>
        <v>1.2199999999999989</v>
      </c>
      <c r="K20" s="1886">
        <f t="shared" si="3"/>
        <v>2.3100000000000023</v>
      </c>
      <c r="L20" s="1886">
        <f t="shared" si="5"/>
        <v>3.4299999999999926</v>
      </c>
      <c r="M20" s="1883">
        <v>82.41</v>
      </c>
      <c r="N20" s="1886">
        <f t="shared" si="2"/>
        <v>1.2800000000000011</v>
      </c>
      <c r="O20" s="1886">
        <f t="shared" si="4"/>
        <v>2.2800000000000011</v>
      </c>
      <c r="P20" s="1886">
        <f t="shared" si="6"/>
        <v>3.1199999999999903</v>
      </c>
      <c r="R20" s="1833" t="s">
        <v>664</v>
      </c>
      <c r="S20" s="1834" t="s">
        <v>657</v>
      </c>
    </row>
    <row r="21" spans="2:19" ht="18" hidden="1" customHeight="1">
      <c r="C21" s="1873">
        <v>2</v>
      </c>
      <c r="D21" s="1881">
        <v>84.93</v>
      </c>
      <c r="E21" s="1885">
        <f t="shared" si="0"/>
        <v>-0.22999999999998977</v>
      </c>
      <c r="F21" s="1873"/>
      <c r="G21" s="1873"/>
      <c r="H21" s="1873">
        <v>2</v>
      </c>
      <c r="I21" s="1883">
        <v>84.45</v>
      </c>
      <c r="J21" s="1886">
        <f t="shared" si="1"/>
        <v>0.93000000000000682</v>
      </c>
      <c r="K21" s="1886">
        <f t="shared" si="3"/>
        <v>2.1500000000000057</v>
      </c>
      <c r="L21" s="1886">
        <f t="shared" si="5"/>
        <v>3.2400000000000091</v>
      </c>
      <c r="M21" s="1883">
        <v>83.4</v>
      </c>
      <c r="N21" s="1886">
        <f t="shared" si="2"/>
        <v>0.99000000000000909</v>
      </c>
      <c r="O21" s="1886">
        <f t="shared" si="4"/>
        <v>2.2700000000000102</v>
      </c>
      <c r="P21" s="1886">
        <f t="shared" si="6"/>
        <v>3.2700000000000102</v>
      </c>
      <c r="R21" s="1833" t="s">
        <v>664</v>
      </c>
      <c r="S21" s="1834" t="s">
        <v>657</v>
      </c>
    </row>
    <row r="22" spans="2:19" ht="18" hidden="1" customHeight="1">
      <c r="C22" s="1873">
        <v>3</v>
      </c>
      <c r="D22" s="1881">
        <v>86.49</v>
      </c>
      <c r="E22" s="1885">
        <f t="shared" si="0"/>
        <v>1.5599999999999881</v>
      </c>
      <c r="F22" s="1873" t="str">
        <f t="shared" ref="F22:F85" si="7">IF(E22&gt;0,"＋","－")</f>
        <v>＋</v>
      </c>
      <c r="G22" s="1873"/>
      <c r="H22" s="1873">
        <v>3</v>
      </c>
      <c r="I22" s="1883">
        <v>85.53</v>
      </c>
      <c r="J22" s="1886">
        <f t="shared" si="1"/>
        <v>1.0799999999999983</v>
      </c>
      <c r="K22" s="1886">
        <f t="shared" si="3"/>
        <v>2.0100000000000051</v>
      </c>
      <c r="L22" s="1886">
        <f t="shared" si="5"/>
        <v>3.230000000000004</v>
      </c>
      <c r="M22" s="1883">
        <v>84.39</v>
      </c>
      <c r="N22" s="1886">
        <f t="shared" si="2"/>
        <v>0.98999999999999488</v>
      </c>
      <c r="O22" s="1886">
        <f t="shared" si="4"/>
        <v>1.980000000000004</v>
      </c>
      <c r="P22" s="1886">
        <f t="shared" si="6"/>
        <v>3.2600000000000051</v>
      </c>
      <c r="R22" s="1833" t="s">
        <v>664</v>
      </c>
      <c r="S22" s="1834" t="s">
        <v>657</v>
      </c>
    </row>
    <row r="23" spans="2:19" ht="18" hidden="1" customHeight="1">
      <c r="C23" s="1873">
        <v>4</v>
      </c>
      <c r="D23" s="1881">
        <v>88.29</v>
      </c>
      <c r="E23" s="1885">
        <f t="shared" si="0"/>
        <v>1.8000000000000114</v>
      </c>
      <c r="F23" s="1873" t="str">
        <f t="shared" si="7"/>
        <v>＋</v>
      </c>
      <c r="G23" s="1873"/>
      <c r="H23" s="1873">
        <v>4</v>
      </c>
      <c r="I23" s="1883">
        <v>86.57</v>
      </c>
      <c r="J23" s="1886">
        <f t="shared" si="1"/>
        <v>1.039999999999992</v>
      </c>
      <c r="K23" s="1886">
        <f t="shared" si="3"/>
        <v>2.1199999999999903</v>
      </c>
      <c r="L23" s="1886">
        <f t="shared" si="5"/>
        <v>3.0499999999999972</v>
      </c>
      <c r="M23" s="1883">
        <v>85.63</v>
      </c>
      <c r="N23" s="1886">
        <f t="shared" si="2"/>
        <v>1.2399999999999949</v>
      </c>
      <c r="O23" s="1886">
        <f t="shared" si="4"/>
        <v>2.2299999999999898</v>
      </c>
      <c r="P23" s="1886">
        <f t="shared" si="6"/>
        <v>3.2199999999999989</v>
      </c>
      <c r="R23" s="1835" t="s">
        <v>664</v>
      </c>
      <c r="S23" s="1834" t="s">
        <v>657</v>
      </c>
    </row>
    <row r="24" spans="2:19" ht="18" hidden="1" customHeight="1">
      <c r="C24" s="1873">
        <v>5</v>
      </c>
      <c r="D24" s="1881">
        <v>89.62</v>
      </c>
      <c r="E24" s="1885">
        <f t="shared" si="0"/>
        <v>1.3299999999999983</v>
      </c>
      <c r="F24" s="1873" t="str">
        <f t="shared" si="7"/>
        <v>＋</v>
      </c>
      <c r="G24" s="1873"/>
      <c r="H24" s="1873">
        <v>5</v>
      </c>
      <c r="I24" s="1883">
        <v>88.13</v>
      </c>
      <c r="J24" s="1886">
        <f t="shared" si="1"/>
        <v>1.5600000000000023</v>
      </c>
      <c r="K24" s="1886">
        <f t="shared" si="3"/>
        <v>2.5999999999999943</v>
      </c>
      <c r="L24" s="1886">
        <f t="shared" si="5"/>
        <v>3.6799999999999926</v>
      </c>
      <c r="M24" s="1883">
        <v>86.9</v>
      </c>
      <c r="N24" s="1886">
        <f t="shared" si="2"/>
        <v>1.2700000000000102</v>
      </c>
      <c r="O24" s="1886">
        <f t="shared" si="4"/>
        <v>2.5100000000000051</v>
      </c>
      <c r="P24" s="1886">
        <f t="shared" si="6"/>
        <v>3.5</v>
      </c>
      <c r="R24" s="1835" t="s">
        <v>664</v>
      </c>
      <c r="S24" s="1834" t="s">
        <v>657</v>
      </c>
    </row>
    <row r="25" spans="2:19" ht="18" hidden="1" customHeight="1">
      <c r="C25" s="1873">
        <v>6</v>
      </c>
      <c r="D25" s="1881">
        <v>90.52</v>
      </c>
      <c r="E25" s="1885">
        <f t="shared" si="0"/>
        <v>0.89999999999999147</v>
      </c>
      <c r="F25" s="1873" t="str">
        <f t="shared" si="7"/>
        <v>＋</v>
      </c>
      <c r="G25" s="1873"/>
      <c r="H25" s="1873">
        <v>6</v>
      </c>
      <c r="I25" s="1883">
        <v>89.48</v>
      </c>
      <c r="J25" s="1886">
        <f t="shared" si="1"/>
        <v>1.3500000000000085</v>
      </c>
      <c r="K25" s="1886">
        <f t="shared" si="3"/>
        <v>2.9100000000000108</v>
      </c>
      <c r="L25" s="1886">
        <f t="shared" si="5"/>
        <v>3.9500000000000028</v>
      </c>
      <c r="M25" s="1883">
        <v>87.97</v>
      </c>
      <c r="N25" s="1886">
        <f t="shared" si="2"/>
        <v>1.0699999999999932</v>
      </c>
      <c r="O25" s="1886">
        <f t="shared" si="4"/>
        <v>2.3400000000000034</v>
      </c>
      <c r="P25" s="1886">
        <f t="shared" si="6"/>
        <v>3.5799999999999983</v>
      </c>
      <c r="R25" s="1835" t="s">
        <v>664</v>
      </c>
      <c r="S25" s="1834" t="s">
        <v>657</v>
      </c>
    </row>
    <row r="26" spans="2:19" ht="18" hidden="1" customHeight="1">
      <c r="C26" s="1873">
        <v>7</v>
      </c>
      <c r="D26" s="1881">
        <v>92.38</v>
      </c>
      <c r="E26" s="1885">
        <f t="shared" si="0"/>
        <v>1.8599999999999994</v>
      </c>
      <c r="F26" s="1873" t="str">
        <f t="shared" si="7"/>
        <v>＋</v>
      </c>
      <c r="G26" s="1873"/>
      <c r="H26" s="1873">
        <v>7</v>
      </c>
      <c r="I26" s="1883">
        <v>90.84</v>
      </c>
      <c r="J26" s="1886">
        <f t="shared" si="1"/>
        <v>1.3599999999999994</v>
      </c>
      <c r="K26" s="1886">
        <f t="shared" si="3"/>
        <v>2.710000000000008</v>
      </c>
      <c r="L26" s="1886">
        <f t="shared" si="5"/>
        <v>4.2700000000000102</v>
      </c>
      <c r="M26" s="1883">
        <v>89.46</v>
      </c>
      <c r="N26" s="1886">
        <f t="shared" si="2"/>
        <v>1.4899999999999949</v>
      </c>
      <c r="O26" s="1886">
        <f t="shared" si="4"/>
        <v>2.5599999999999881</v>
      </c>
      <c r="P26" s="1886">
        <f t="shared" si="6"/>
        <v>3.8299999999999983</v>
      </c>
      <c r="R26" s="1835" t="s">
        <v>664</v>
      </c>
      <c r="S26" s="1834" t="s">
        <v>657</v>
      </c>
    </row>
    <row r="27" spans="2:19" ht="18" hidden="1" customHeight="1">
      <c r="C27" s="1873">
        <v>8</v>
      </c>
      <c r="D27" s="1881">
        <v>93.61</v>
      </c>
      <c r="E27" s="1885">
        <f t="shared" si="0"/>
        <v>1.230000000000004</v>
      </c>
      <c r="F27" s="1873" t="str">
        <f t="shared" si="7"/>
        <v>＋</v>
      </c>
      <c r="G27" s="1873"/>
      <c r="H27" s="1873">
        <v>8</v>
      </c>
      <c r="I27" s="1883">
        <v>92.17</v>
      </c>
      <c r="J27" s="1886">
        <f t="shared" si="1"/>
        <v>1.3299999999999983</v>
      </c>
      <c r="K27" s="1886">
        <f t="shared" si="3"/>
        <v>2.6899999999999977</v>
      </c>
      <c r="L27" s="1886">
        <f t="shared" si="5"/>
        <v>4.0400000000000063</v>
      </c>
      <c r="M27" s="1883">
        <v>90.88</v>
      </c>
      <c r="N27" s="1886">
        <f t="shared" si="2"/>
        <v>1.4200000000000017</v>
      </c>
      <c r="O27" s="1886">
        <f t="shared" si="4"/>
        <v>2.9099999999999966</v>
      </c>
      <c r="P27" s="1886">
        <f t="shared" si="6"/>
        <v>3.9799999999999898</v>
      </c>
      <c r="R27" s="1835" t="s">
        <v>664</v>
      </c>
      <c r="S27" s="1834" t="s">
        <v>657</v>
      </c>
    </row>
    <row r="28" spans="2:19" ht="18" hidden="1" customHeight="1">
      <c r="C28" s="1873">
        <v>9</v>
      </c>
      <c r="D28" s="1881">
        <v>95.43</v>
      </c>
      <c r="E28" s="1885">
        <f t="shared" si="0"/>
        <v>1.8200000000000074</v>
      </c>
      <c r="F28" s="1873" t="str">
        <f t="shared" si="7"/>
        <v>＋</v>
      </c>
      <c r="G28" s="1873"/>
      <c r="H28" s="1873">
        <v>9</v>
      </c>
      <c r="I28" s="1883">
        <v>93.81</v>
      </c>
      <c r="J28" s="1886">
        <f t="shared" si="1"/>
        <v>1.6400000000000006</v>
      </c>
      <c r="K28" s="1886">
        <f t="shared" si="3"/>
        <v>2.9699999999999989</v>
      </c>
      <c r="L28" s="1886">
        <f t="shared" si="5"/>
        <v>4.3299999999999983</v>
      </c>
      <c r="M28" s="1883">
        <v>92.31</v>
      </c>
      <c r="N28" s="1886">
        <f t="shared" si="2"/>
        <v>1.4300000000000068</v>
      </c>
      <c r="O28" s="1886">
        <f t="shared" si="4"/>
        <v>2.8500000000000085</v>
      </c>
      <c r="P28" s="1886">
        <f t="shared" si="6"/>
        <v>4.3400000000000034</v>
      </c>
      <c r="R28" s="1835" t="s">
        <v>664</v>
      </c>
      <c r="S28" s="1834" t="s">
        <v>657</v>
      </c>
    </row>
    <row r="29" spans="2:19" ht="18" hidden="1" customHeight="1">
      <c r="C29" s="1873">
        <v>10</v>
      </c>
      <c r="D29" s="1881">
        <v>94.67</v>
      </c>
      <c r="E29" s="1885">
        <f t="shared" si="0"/>
        <v>-0.76000000000000512</v>
      </c>
      <c r="F29" s="1873" t="str">
        <f t="shared" si="7"/>
        <v>－</v>
      </c>
      <c r="G29" s="1873"/>
      <c r="H29" s="1873">
        <v>10</v>
      </c>
      <c r="I29" s="1883">
        <v>94.57</v>
      </c>
      <c r="J29" s="1886">
        <f t="shared" si="1"/>
        <v>0.75999999999999091</v>
      </c>
      <c r="K29" s="1886">
        <f t="shared" si="3"/>
        <v>2.3999999999999915</v>
      </c>
      <c r="L29" s="1886">
        <f t="shared" si="5"/>
        <v>3.7299999999999898</v>
      </c>
      <c r="M29" s="1883">
        <v>93.32</v>
      </c>
      <c r="N29" s="1886">
        <f t="shared" si="2"/>
        <v>1.0099999999999909</v>
      </c>
      <c r="O29" s="1886">
        <f t="shared" si="4"/>
        <v>2.4399999999999977</v>
      </c>
      <c r="P29" s="1886">
        <f t="shared" si="6"/>
        <v>3.8599999999999994</v>
      </c>
      <c r="R29" s="1835" t="s">
        <v>667</v>
      </c>
      <c r="S29" s="1834" t="s">
        <v>659</v>
      </c>
    </row>
    <row r="30" spans="2:19" ht="18" hidden="1" customHeight="1">
      <c r="C30" s="1873">
        <v>11</v>
      </c>
      <c r="D30" s="1881">
        <v>93.57</v>
      </c>
      <c r="E30" s="1885">
        <f t="shared" si="0"/>
        <v>-1.1000000000000085</v>
      </c>
      <c r="F30" s="1873" t="str">
        <f t="shared" si="7"/>
        <v>－</v>
      </c>
      <c r="G30" s="1873"/>
      <c r="H30" s="1873">
        <v>11</v>
      </c>
      <c r="I30" s="1883">
        <v>94.56</v>
      </c>
      <c r="J30" s="1886">
        <f t="shared" si="1"/>
        <v>-9.9999999999909051E-3</v>
      </c>
      <c r="K30" s="1886">
        <f t="shared" si="3"/>
        <v>0.75</v>
      </c>
      <c r="L30" s="1886">
        <f t="shared" si="5"/>
        <v>2.3900000000000006</v>
      </c>
      <c r="M30" s="1883">
        <v>93.93</v>
      </c>
      <c r="N30" s="1886">
        <f t="shared" si="2"/>
        <v>0.61000000000001364</v>
      </c>
      <c r="O30" s="1886">
        <f t="shared" si="4"/>
        <v>1.6200000000000045</v>
      </c>
      <c r="P30" s="1886">
        <f t="shared" si="6"/>
        <v>3.0500000000000114</v>
      </c>
      <c r="R30" s="1835" t="s">
        <v>667</v>
      </c>
      <c r="S30" s="1834" t="s">
        <v>657</v>
      </c>
    </row>
    <row r="31" spans="2:19" ht="18" hidden="1" customHeight="1">
      <c r="B31" s="1827"/>
      <c r="C31" s="1880">
        <v>12</v>
      </c>
      <c r="D31" s="1887">
        <v>95.28</v>
      </c>
      <c r="E31" s="1888">
        <f t="shared" si="0"/>
        <v>1.710000000000008</v>
      </c>
      <c r="F31" s="1880" t="str">
        <f t="shared" si="7"/>
        <v>＋</v>
      </c>
      <c r="G31" s="1880"/>
      <c r="H31" s="1880">
        <v>12</v>
      </c>
      <c r="I31" s="1889">
        <v>94.51</v>
      </c>
      <c r="J31" s="1890">
        <f t="shared" si="1"/>
        <v>-4.9999999999997158E-2</v>
      </c>
      <c r="K31" s="1890">
        <f t="shared" si="3"/>
        <v>-5.9999999999988063E-2</v>
      </c>
      <c r="L31" s="1890">
        <f t="shared" si="5"/>
        <v>0.70000000000000284</v>
      </c>
      <c r="M31" s="1889">
        <v>94.51</v>
      </c>
      <c r="N31" s="1890">
        <f t="shared" si="2"/>
        <v>0.57999999999999829</v>
      </c>
      <c r="O31" s="1890">
        <f t="shared" si="4"/>
        <v>1.1900000000000119</v>
      </c>
      <c r="P31" s="1890">
        <f t="shared" si="6"/>
        <v>2.2000000000000028</v>
      </c>
      <c r="R31" s="1835" t="s">
        <v>667</v>
      </c>
      <c r="S31" s="1834" t="s">
        <v>657</v>
      </c>
    </row>
    <row r="32" spans="2:19" ht="18" hidden="1" customHeight="1">
      <c r="B32" s="1825" t="s">
        <v>668</v>
      </c>
      <c r="C32" s="1873">
        <v>1</v>
      </c>
      <c r="D32" s="1881">
        <v>95.64</v>
      </c>
      <c r="E32" s="1885">
        <f t="shared" si="0"/>
        <v>0.35999999999999943</v>
      </c>
      <c r="F32" s="1873" t="str">
        <f t="shared" si="7"/>
        <v>＋</v>
      </c>
      <c r="G32" s="1873" t="s">
        <v>668</v>
      </c>
      <c r="H32" s="1873">
        <v>1</v>
      </c>
      <c r="I32" s="1883">
        <v>94.83</v>
      </c>
      <c r="J32" s="1886">
        <f t="shared" si="1"/>
        <v>0.31999999999999318</v>
      </c>
      <c r="K32" s="1886">
        <f t="shared" si="3"/>
        <v>0.26999999999999602</v>
      </c>
      <c r="L32" s="1886">
        <f t="shared" si="5"/>
        <v>0.26000000000000512</v>
      </c>
      <c r="M32" s="1883">
        <v>94.92</v>
      </c>
      <c r="N32" s="1886">
        <f t="shared" si="2"/>
        <v>0.40999999999999659</v>
      </c>
      <c r="O32" s="1886">
        <f t="shared" si="4"/>
        <v>0.98999999999999488</v>
      </c>
      <c r="P32" s="1886">
        <f t="shared" si="6"/>
        <v>1.6000000000000085</v>
      </c>
      <c r="R32" s="1835" t="s">
        <v>667</v>
      </c>
      <c r="S32" s="1834" t="s">
        <v>657</v>
      </c>
    </row>
    <row r="33" spans="2:19" ht="18" hidden="1" customHeight="1">
      <c r="C33" s="1873">
        <v>2</v>
      </c>
      <c r="D33" s="1881">
        <v>99.07</v>
      </c>
      <c r="E33" s="1885">
        <f t="shared" si="0"/>
        <v>3.4299999999999926</v>
      </c>
      <c r="F33" s="1873" t="str">
        <f t="shared" si="7"/>
        <v>＋</v>
      </c>
      <c r="G33" s="1873"/>
      <c r="H33" s="1873">
        <v>2</v>
      </c>
      <c r="I33" s="1883">
        <v>96.66</v>
      </c>
      <c r="J33" s="1886">
        <f t="shared" si="1"/>
        <v>1.8299999999999983</v>
      </c>
      <c r="K33" s="1886">
        <f t="shared" si="3"/>
        <v>2.1499999999999915</v>
      </c>
      <c r="L33" s="1886">
        <f t="shared" si="5"/>
        <v>2.0999999999999943</v>
      </c>
      <c r="M33" s="1883">
        <v>95.65</v>
      </c>
      <c r="N33" s="1886">
        <f t="shared" si="2"/>
        <v>0.73000000000000398</v>
      </c>
      <c r="O33" s="1886">
        <f t="shared" si="4"/>
        <v>1.1400000000000006</v>
      </c>
      <c r="P33" s="1886">
        <f t="shared" si="6"/>
        <v>1.7199999999999989</v>
      </c>
      <c r="R33" s="1835" t="s">
        <v>667</v>
      </c>
      <c r="S33" s="1834" t="s">
        <v>657</v>
      </c>
    </row>
    <row r="34" spans="2:19" ht="18" hidden="1" customHeight="1">
      <c r="C34" s="1873">
        <v>3</v>
      </c>
      <c r="D34" s="1881">
        <v>97.26</v>
      </c>
      <c r="E34" s="1885">
        <f t="shared" si="0"/>
        <v>-1.8099999999999881</v>
      </c>
      <c r="F34" s="1873" t="str">
        <f t="shared" si="7"/>
        <v>－</v>
      </c>
      <c r="G34" s="1873"/>
      <c r="H34" s="1873">
        <v>3</v>
      </c>
      <c r="I34" s="1883">
        <v>97.32</v>
      </c>
      <c r="J34" s="1886">
        <f t="shared" si="1"/>
        <v>0.65999999999999659</v>
      </c>
      <c r="K34" s="1886">
        <f t="shared" si="3"/>
        <v>2.4899999999999949</v>
      </c>
      <c r="L34" s="1886">
        <f t="shared" si="5"/>
        <v>2.8099999999999881</v>
      </c>
      <c r="M34" s="1883">
        <v>96.16</v>
      </c>
      <c r="N34" s="1886">
        <f t="shared" si="2"/>
        <v>0.50999999999999091</v>
      </c>
      <c r="O34" s="1886">
        <f t="shared" si="4"/>
        <v>1.2399999999999949</v>
      </c>
      <c r="P34" s="1886">
        <f t="shared" si="6"/>
        <v>1.6499999999999915</v>
      </c>
      <c r="R34" s="1835" t="s">
        <v>664</v>
      </c>
      <c r="S34" s="1834" t="s">
        <v>665</v>
      </c>
    </row>
    <row r="35" spans="2:19" ht="18" hidden="1" customHeight="1">
      <c r="C35" s="1873">
        <v>4</v>
      </c>
      <c r="D35" s="1881">
        <v>97.78</v>
      </c>
      <c r="E35" s="1885">
        <f t="shared" si="0"/>
        <v>0.51999999999999602</v>
      </c>
      <c r="F35" s="1873" t="str">
        <f t="shared" si="7"/>
        <v>＋</v>
      </c>
      <c r="G35" s="1873"/>
      <c r="H35" s="1873">
        <v>4</v>
      </c>
      <c r="I35" s="1883">
        <v>98.04</v>
      </c>
      <c r="J35" s="1886">
        <f t="shared" si="1"/>
        <v>0.72000000000001307</v>
      </c>
      <c r="K35" s="1886">
        <f t="shared" si="3"/>
        <v>1.3800000000000097</v>
      </c>
      <c r="L35" s="1886">
        <f t="shared" si="5"/>
        <v>3.210000000000008</v>
      </c>
      <c r="M35" s="1883">
        <v>97.01</v>
      </c>
      <c r="N35" s="1886">
        <f t="shared" si="2"/>
        <v>0.85000000000000853</v>
      </c>
      <c r="O35" s="1886">
        <f t="shared" si="4"/>
        <v>1.3599999999999994</v>
      </c>
      <c r="P35" s="1886">
        <f t="shared" si="6"/>
        <v>2.0900000000000034</v>
      </c>
      <c r="R35" s="1835" t="s">
        <v>664</v>
      </c>
      <c r="S35" s="1834" t="s">
        <v>657</v>
      </c>
    </row>
    <row r="36" spans="2:19" ht="18" hidden="1" customHeight="1">
      <c r="C36" s="1873">
        <v>5</v>
      </c>
      <c r="D36" s="1881">
        <v>97.59</v>
      </c>
      <c r="E36" s="1885">
        <f t="shared" si="0"/>
        <v>-0.18999999999999773</v>
      </c>
      <c r="F36" s="1873" t="str">
        <f t="shared" si="7"/>
        <v>－</v>
      </c>
      <c r="G36" s="1873"/>
      <c r="H36" s="1873">
        <v>5</v>
      </c>
      <c r="I36" s="1883">
        <v>97.54</v>
      </c>
      <c r="J36" s="1886">
        <f t="shared" si="1"/>
        <v>-0.5</v>
      </c>
      <c r="K36" s="1886">
        <f t="shared" si="3"/>
        <v>0.22000000000001307</v>
      </c>
      <c r="L36" s="1886">
        <f t="shared" si="5"/>
        <v>0.88000000000000966</v>
      </c>
      <c r="M36" s="1883">
        <v>97.47</v>
      </c>
      <c r="N36" s="1886">
        <f t="shared" si="2"/>
        <v>0.45999999999999375</v>
      </c>
      <c r="O36" s="1886">
        <f t="shared" si="4"/>
        <v>1.3100000000000023</v>
      </c>
      <c r="P36" s="1886">
        <f t="shared" si="6"/>
        <v>1.8199999999999932</v>
      </c>
      <c r="R36" s="1835" t="s">
        <v>664</v>
      </c>
      <c r="S36" s="1834" t="s">
        <v>657</v>
      </c>
    </row>
    <row r="37" spans="2:19" ht="18" hidden="1" customHeight="1">
      <c r="C37" s="1873">
        <v>6</v>
      </c>
      <c r="D37" s="1881">
        <v>98.09</v>
      </c>
      <c r="E37" s="1885">
        <f t="shared" si="0"/>
        <v>0.5</v>
      </c>
      <c r="F37" s="1873" t="str">
        <f t="shared" si="7"/>
        <v>＋</v>
      </c>
      <c r="G37" s="1873"/>
      <c r="H37" s="1873">
        <v>6</v>
      </c>
      <c r="I37" s="1883">
        <v>97.82</v>
      </c>
      <c r="J37" s="1886">
        <f t="shared" si="1"/>
        <v>0.27999999999998693</v>
      </c>
      <c r="K37" s="1886">
        <f t="shared" si="3"/>
        <v>-0.22000000000001307</v>
      </c>
      <c r="L37" s="1886">
        <f t="shared" si="5"/>
        <v>0.5</v>
      </c>
      <c r="M37" s="1883">
        <v>97.96</v>
      </c>
      <c r="N37" s="1886">
        <f t="shared" si="2"/>
        <v>0.48999999999999488</v>
      </c>
      <c r="O37" s="1886">
        <f t="shared" si="4"/>
        <v>0.94999999999998863</v>
      </c>
      <c r="P37" s="1886">
        <f t="shared" si="6"/>
        <v>1.7999999999999972</v>
      </c>
      <c r="R37" s="1835" t="s">
        <v>664</v>
      </c>
      <c r="S37" s="1834" t="s">
        <v>657</v>
      </c>
    </row>
    <row r="38" spans="2:19" ht="18" hidden="1" customHeight="1">
      <c r="C38" s="1873">
        <v>7</v>
      </c>
      <c r="D38" s="1881">
        <v>98.01</v>
      </c>
      <c r="E38" s="1885">
        <f t="shared" si="0"/>
        <v>-7.9999999999998295E-2</v>
      </c>
      <c r="F38" s="1873" t="str">
        <f t="shared" si="7"/>
        <v>－</v>
      </c>
      <c r="G38" s="1873"/>
      <c r="H38" s="1873">
        <v>7</v>
      </c>
      <c r="I38" s="1883">
        <v>97.9</v>
      </c>
      <c r="J38" s="1886">
        <f t="shared" si="1"/>
        <v>8.0000000000012506E-2</v>
      </c>
      <c r="K38" s="1886">
        <f t="shared" si="3"/>
        <v>0.35999999999999943</v>
      </c>
      <c r="L38" s="1886">
        <f t="shared" si="5"/>
        <v>-0.14000000000000057</v>
      </c>
      <c r="M38" s="1883">
        <v>97.75</v>
      </c>
      <c r="N38" s="1886">
        <f t="shared" si="2"/>
        <v>-0.20999999999999375</v>
      </c>
      <c r="O38" s="1886">
        <f t="shared" si="4"/>
        <v>0.28000000000000114</v>
      </c>
      <c r="P38" s="1886">
        <f t="shared" si="6"/>
        <v>0.73999999999999488</v>
      </c>
      <c r="R38" s="1835" t="s">
        <v>664</v>
      </c>
      <c r="S38" s="1834" t="s">
        <v>657</v>
      </c>
    </row>
    <row r="39" spans="2:19" ht="18" hidden="1" customHeight="1">
      <c r="C39" s="1873">
        <v>8</v>
      </c>
      <c r="D39" s="1881">
        <v>98.28</v>
      </c>
      <c r="E39" s="1885">
        <f t="shared" si="0"/>
        <v>0.26999999999999602</v>
      </c>
      <c r="F39" s="1873" t="str">
        <f t="shared" si="7"/>
        <v>＋</v>
      </c>
      <c r="G39" s="1873"/>
      <c r="H39" s="1873">
        <v>8</v>
      </c>
      <c r="I39" s="1883">
        <v>98.13</v>
      </c>
      <c r="J39" s="1886">
        <f t="shared" si="1"/>
        <v>0.22999999999998977</v>
      </c>
      <c r="K39" s="1886">
        <f t="shared" si="3"/>
        <v>0.31000000000000227</v>
      </c>
      <c r="L39" s="1886">
        <f t="shared" si="5"/>
        <v>0.5899999999999892</v>
      </c>
      <c r="M39" s="1883">
        <v>97.95</v>
      </c>
      <c r="N39" s="1886">
        <f t="shared" si="2"/>
        <v>0.20000000000000284</v>
      </c>
      <c r="O39" s="1886">
        <f t="shared" si="4"/>
        <v>-9.9999999999909051E-3</v>
      </c>
      <c r="P39" s="1886">
        <f t="shared" si="6"/>
        <v>0.48000000000000398</v>
      </c>
      <c r="R39" s="1835" t="s">
        <v>667</v>
      </c>
      <c r="S39" s="1834" t="s">
        <v>659</v>
      </c>
    </row>
    <row r="40" spans="2:19" ht="18" hidden="1" customHeight="1">
      <c r="C40" s="1873">
        <v>9</v>
      </c>
      <c r="D40" s="1881">
        <v>96.41</v>
      </c>
      <c r="E40" s="1885">
        <f t="shared" si="0"/>
        <v>-1.8700000000000045</v>
      </c>
      <c r="F40" s="1873" t="str">
        <f t="shared" si="7"/>
        <v>－</v>
      </c>
      <c r="G40" s="1873"/>
      <c r="H40" s="1873">
        <v>9</v>
      </c>
      <c r="I40" s="1883">
        <v>97.57</v>
      </c>
      <c r="J40" s="1886">
        <f t="shared" si="1"/>
        <v>-0.56000000000000227</v>
      </c>
      <c r="K40" s="1886">
        <f t="shared" si="3"/>
        <v>-0.33000000000001251</v>
      </c>
      <c r="L40" s="1886">
        <f t="shared" si="5"/>
        <v>-0.25</v>
      </c>
      <c r="M40" s="1883">
        <v>97.68</v>
      </c>
      <c r="N40" s="1886">
        <f t="shared" si="2"/>
        <v>-0.26999999999999602</v>
      </c>
      <c r="O40" s="1886">
        <f t="shared" si="4"/>
        <v>-6.9999999999993179E-2</v>
      </c>
      <c r="P40" s="1886">
        <f t="shared" si="6"/>
        <v>-0.27999999999998693</v>
      </c>
      <c r="R40" s="1835" t="s">
        <v>667</v>
      </c>
      <c r="S40" s="1834" t="s">
        <v>657</v>
      </c>
    </row>
    <row r="41" spans="2:19" ht="18" hidden="1" customHeight="1">
      <c r="C41" s="1873">
        <v>10</v>
      </c>
      <c r="D41" s="1881">
        <v>98.31</v>
      </c>
      <c r="E41" s="1885">
        <f t="shared" si="0"/>
        <v>1.9000000000000057</v>
      </c>
      <c r="F41" s="1873" t="str">
        <f t="shared" si="7"/>
        <v>＋</v>
      </c>
      <c r="G41" s="1873"/>
      <c r="H41" s="1873">
        <v>10</v>
      </c>
      <c r="I41" s="1883">
        <v>97.67</v>
      </c>
      <c r="J41" s="1886">
        <f t="shared" si="1"/>
        <v>0.10000000000000853</v>
      </c>
      <c r="K41" s="1886">
        <f t="shared" si="3"/>
        <v>-0.45999999999999375</v>
      </c>
      <c r="L41" s="1886">
        <f t="shared" si="5"/>
        <v>-0.23000000000000398</v>
      </c>
      <c r="M41" s="1883">
        <v>97.82</v>
      </c>
      <c r="N41" s="1886">
        <f t="shared" si="2"/>
        <v>0.13999999999998636</v>
      </c>
      <c r="O41" s="1886">
        <f t="shared" si="4"/>
        <v>-0.13000000000000966</v>
      </c>
      <c r="P41" s="1886">
        <f t="shared" si="6"/>
        <v>6.9999999999993179E-2</v>
      </c>
      <c r="R41" s="1835" t="s">
        <v>667</v>
      </c>
      <c r="S41" s="1834" t="s">
        <v>657</v>
      </c>
    </row>
    <row r="42" spans="2:19" ht="18" hidden="1" customHeight="1">
      <c r="C42" s="1873">
        <v>11</v>
      </c>
      <c r="D42" s="1881">
        <v>99.23</v>
      </c>
      <c r="E42" s="1885">
        <f t="shared" si="0"/>
        <v>0.92000000000000171</v>
      </c>
      <c r="F42" s="1873" t="str">
        <f t="shared" si="7"/>
        <v>＋</v>
      </c>
      <c r="G42" s="1873"/>
      <c r="H42" s="1873">
        <v>11</v>
      </c>
      <c r="I42" s="1883">
        <v>97.98</v>
      </c>
      <c r="J42" s="1886">
        <f t="shared" si="1"/>
        <v>0.31000000000000227</v>
      </c>
      <c r="K42" s="1886">
        <f t="shared" si="3"/>
        <v>0.4100000000000108</v>
      </c>
      <c r="L42" s="1886">
        <f t="shared" si="5"/>
        <v>-0.14999999999999147</v>
      </c>
      <c r="M42" s="1883">
        <v>98.05</v>
      </c>
      <c r="N42" s="1886">
        <f t="shared" si="2"/>
        <v>0.23000000000000398</v>
      </c>
      <c r="O42" s="1886">
        <f t="shared" si="4"/>
        <v>0.36999999999999034</v>
      </c>
      <c r="P42" s="1886">
        <f t="shared" si="6"/>
        <v>9.9999999999994316E-2</v>
      </c>
      <c r="R42" s="1835" t="s">
        <v>667</v>
      </c>
      <c r="S42" s="1834" t="s">
        <v>657</v>
      </c>
    </row>
    <row r="43" spans="2:19" ht="18" hidden="1" customHeight="1">
      <c r="B43" s="1827"/>
      <c r="C43" s="1880">
        <v>12</v>
      </c>
      <c r="D43" s="1887">
        <v>98.65</v>
      </c>
      <c r="E43" s="1888">
        <f t="shared" si="0"/>
        <v>-0.57999999999999829</v>
      </c>
      <c r="F43" s="1880" t="str">
        <f t="shared" si="7"/>
        <v>－</v>
      </c>
      <c r="G43" s="1880"/>
      <c r="H43" s="1880">
        <v>12</v>
      </c>
      <c r="I43" s="1889">
        <v>98.73</v>
      </c>
      <c r="J43" s="1890">
        <f t="shared" si="1"/>
        <v>0.75</v>
      </c>
      <c r="K43" s="1890">
        <f t="shared" si="3"/>
        <v>1.0600000000000023</v>
      </c>
      <c r="L43" s="1890">
        <f t="shared" si="5"/>
        <v>1.1600000000000108</v>
      </c>
      <c r="M43" s="1889">
        <v>98.18</v>
      </c>
      <c r="N43" s="1890">
        <f t="shared" si="2"/>
        <v>0.13000000000000966</v>
      </c>
      <c r="O43" s="1890">
        <f t="shared" si="4"/>
        <v>0.36000000000001364</v>
      </c>
      <c r="P43" s="1890">
        <f t="shared" si="6"/>
        <v>0.5</v>
      </c>
      <c r="R43" s="1835" t="s">
        <v>667</v>
      </c>
      <c r="S43" s="1834" t="s">
        <v>657</v>
      </c>
    </row>
    <row r="44" spans="2:19" ht="18" hidden="1" customHeight="1">
      <c r="B44" s="1825" t="s">
        <v>669</v>
      </c>
      <c r="C44" s="1873">
        <v>1</v>
      </c>
      <c r="D44" s="1881">
        <v>100.53</v>
      </c>
      <c r="E44" s="1885">
        <f t="shared" si="0"/>
        <v>1.8799999999999955</v>
      </c>
      <c r="F44" s="1873" t="str">
        <f t="shared" si="7"/>
        <v>＋</v>
      </c>
      <c r="G44" s="1873" t="s">
        <v>669</v>
      </c>
      <c r="H44" s="1873">
        <v>1</v>
      </c>
      <c r="I44" s="1883">
        <v>99.47</v>
      </c>
      <c r="J44" s="1886">
        <f t="shared" si="1"/>
        <v>0.73999999999999488</v>
      </c>
      <c r="K44" s="1886">
        <f>SUM(J43:J44)</f>
        <v>1.4899999999999949</v>
      </c>
      <c r="L44" s="1886">
        <f t="shared" si="5"/>
        <v>1.7999999999999972</v>
      </c>
      <c r="M44" s="1883">
        <v>98.63</v>
      </c>
      <c r="N44" s="1886">
        <f t="shared" si="2"/>
        <v>0.44999999999998863</v>
      </c>
      <c r="O44" s="1886">
        <f t="shared" si="4"/>
        <v>0.57999999999999829</v>
      </c>
      <c r="P44" s="1886">
        <f t="shared" si="6"/>
        <v>0.81000000000000227</v>
      </c>
      <c r="R44" s="1835" t="s">
        <v>664</v>
      </c>
      <c r="S44" s="1834" t="s">
        <v>665</v>
      </c>
    </row>
    <row r="45" spans="2:19" ht="18" hidden="1" customHeight="1">
      <c r="C45" s="1873">
        <v>2</v>
      </c>
      <c r="D45" s="1881">
        <v>100.3</v>
      </c>
      <c r="E45" s="1885">
        <f t="shared" si="0"/>
        <v>-0.23000000000000398</v>
      </c>
      <c r="F45" s="1873" t="str">
        <f t="shared" si="7"/>
        <v>－</v>
      </c>
      <c r="G45" s="1873"/>
      <c r="H45" s="1873">
        <v>2</v>
      </c>
      <c r="I45" s="1883">
        <v>99.83</v>
      </c>
      <c r="J45" s="1886">
        <f t="shared" si="1"/>
        <v>0.35999999999999943</v>
      </c>
      <c r="K45" s="1886">
        <f t="shared" si="3"/>
        <v>1.0999999999999943</v>
      </c>
      <c r="L45" s="1886">
        <f t="shared" si="5"/>
        <v>1.8499999999999943</v>
      </c>
      <c r="M45" s="1883">
        <v>99.4</v>
      </c>
      <c r="N45" s="1886">
        <f t="shared" si="2"/>
        <v>0.77000000000001023</v>
      </c>
      <c r="O45" s="1886">
        <f t="shared" si="4"/>
        <v>1.2199999999999989</v>
      </c>
      <c r="P45" s="1886">
        <f t="shared" si="6"/>
        <v>1.3500000000000085</v>
      </c>
      <c r="R45" s="1835" t="s">
        <v>664</v>
      </c>
      <c r="S45" s="1834" t="s">
        <v>657</v>
      </c>
    </row>
    <row r="46" spans="2:19" ht="18" hidden="1" customHeight="1">
      <c r="C46" s="1873">
        <v>3</v>
      </c>
      <c r="D46" s="1881">
        <v>99.71</v>
      </c>
      <c r="E46" s="1885">
        <f t="shared" si="0"/>
        <v>-0.59000000000000341</v>
      </c>
      <c r="F46" s="1873" t="str">
        <f t="shared" si="7"/>
        <v>－</v>
      </c>
      <c r="G46" s="1873"/>
      <c r="H46" s="1873">
        <v>3</v>
      </c>
      <c r="I46" s="1883">
        <v>100.18</v>
      </c>
      <c r="J46" s="1886">
        <f t="shared" si="1"/>
        <v>0.35000000000000853</v>
      </c>
      <c r="K46" s="1886">
        <f t="shared" si="3"/>
        <v>0.71000000000000796</v>
      </c>
      <c r="L46" s="1886">
        <f t="shared" si="5"/>
        <v>1.4500000000000028</v>
      </c>
      <c r="M46" s="1883">
        <v>99.68</v>
      </c>
      <c r="N46" s="1886">
        <f t="shared" si="2"/>
        <v>0.28000000000000114</v>
      </c>
      <c r="O46" s="1886">
        <f t="shared" si="4"/>
        <v>1.0500000000000114</v>
      </c>
      <c r="P46" s="1886">
        <f t="shared" si="6"/>
        <v>1.5</v>
      </c>
      <c r="R46" s="1835" t="s">
        <v>667</v>
      </c>
      <c r="S46" s="1834" t="s">
        <v>659</v>
      </c>
    </row>
    <row r="47" spans="2:19" ht="18" hidden="1" customHeight="1">
      <c r="C47" s="1873">
        <v>4</v>
      </c>
      <c r="D47" s="1881">
        <v>99.4</v>
      </c>
      <c r="E47" s="1885">
        <f t="shared" si="0"/>
        <v>-0.30999999999998806</v>
      </c>
      <c r="F47" s="1873" t="str">
        <f t="shared" si="7"/>
        <v>－</v>
      </c>
      <c r="G47" s="1873"/>
      <c r="H47" s="1873">
        <v>4</v>
      </c>
      <c r="I47" s="1883">
        <v>99.8</v>
      </c>
      <c r="J47" s="1886">
        <f t="shared" si="1"/>
        <v>-0.38000000000000966</v>
      </c>
      <c r="K47" s="1886">
        <f t="shared" si="3"/>
        <v>-3.0000000000001137E-2</v>
      </c>
      <c r="L47" s="1886">
        <f t="shared" si="5"/>
        <v>0.32999999999999829</v>
      </c>
      <c r="M47" s="1883">
        <v>99.72</v>
      </c>
      <c r="N47" s="1886">
        <f t="shared" si="2"/>
        <v>3.9999999999992042E-2</v>
      </c>
      <c r="O47" s="1886">
        <f t="shared" si="4"/>
        <v>0.31999999999999318</v>
      </c>
      <c r="P47" s="1886">
        <f t="shared" si="6"/>
        <v>1.0900000000000034</v>
      </c>
      <c r="R47" s="1835" t="s">
        <v>670</v>
      </c>
      <c r="S47" s="1834" t="s">
        <v>661</v>
      </c>
    </row>
    <row r="48" spans="2:19" ht="18" hidden="1" customHeight="1">
      <c r="C48" s="1873">
        <v>5</v>
      </c>
      <c r="D48" s="1881">
        <v>100.04</v>
      </c>
      <c r="E48" s="1885">
        <f t="shared" si="0"/>
        <v>0.64000000000000057</v>
      </c>
      <c r="F48" s="1873" t="str">
        <f t="shared" si="7"/>
        <v>＋</v>
      </c>
      <c r="G48" s="1873"/>
      <c r="H48" s="1873">
        <v>5</v>
      </c>
      <c r="I48" s="1883">
        <v>99.72</v>
      </c>
      <c r="J48" s="1886">
        <f t="shared" si="1"/>
        <v>-7.9999999999998295E-2</v>
      </c>
      <c r="K48" s="1886">
        <f t="shared" si="3"/>
        <v>-0.46000000000000796</v>
      </c>
      <c r="L48" s="1886">
        <f t="shared" si="5"/>
        <v>-0.10999999999999943</v>
      </c>
      <c r="M48" s="1883">
        <v>100</v>
      </c>
      <c r="N48" s="1886">
        <f t="shared" si="2"/>
        <v>0.28000000000000114</v>
      </c>
      <c r="O48" s="1886">
        <f t="shared" si="4"/>
        <v>0.31999999999999318</v>
      </c>
      <c r="P48" s="1886">
        <f t="shared" si="6"/>
        <v>0.59999999999999432</v>
      </c>
      <c r="R48" s="1835" t="s">
        <v>670</v>
      </c>
      <c r="S48" s="1834" t="s">
        <v>657</v>
      </c>
    </row>
    <row r="49" spans="2:20" ht="18" hidden="1" customHeight="1">
      <c r="C49" s="1873">
        <v>6</v>
      </c>
      <c r="D49" s="1881">
        <v>97.88</v>
      </c>
      <c r="E49" s="1885">
        <f t="shared" si="0"/>
        <v>-2.1600000000000108</v>
      </c>
      <c r="F49" s="1873" t="str">
        <f t="shared" si="7"/>
        <v>－</v>
      </c>
      <c r="G49" s="1873"/>
      <c r="H49" s="1873">
        <v>6</v>
      </c>
      <c r="I49" s="1883">
        <v>99.11</v>
      </c>
      <c r="J49" s="1886">
        <f t="shared" si="1"/>
        <v>-0.60999999999999943</v>
      </c>
      <c r="K49" s="1886">
        <f t="shared" si="3"/>
        <v>-0.68999999999999773</v>
      </c>
      <c r="L49" s="1886">
        <f t="shared" si="5"/>
        <v>-1.0700000000000074</v>
      </c>
      <c r="M49" s="1883">
        <v>99.47</v>
      </c>
      <c r="N49" s="1886">
        <f t="shared" si="2"/>
        <v>-0.53000000000000114</v>
      </c>
      <c r="O49" s="1886">
        <f t="shared" si="4"/>
        <v>-0.25</v>
      </c>
      <c r="P49" s="1886">
        <f t="shared" si="6"/>
        <v>-0.21000000000000796</v>
      </c>
      <c r="R49" s="1835" t="s">
        <v>670</v>
      </c>
      <c r="S49" s="1834" t="s">
        <v>657</v>
      </c>
    </row>
    <row r="50" spans="2:20" ht="18" hidden="1" customHeight="1">
      <c r="C50" s="1873">
        <v>7</v>
      </c>
      <c r="D50" s="1881">
        <v>97.17</v>
      </c>
      <c r="E50" s="1885">
        <f t="shared" si="0"/>
        <v>-0.70999999999999375</v>
      </c>
      <c r="F50" s="1873" t="str">
        <f t="shared" si="7"/>
        <v>－</v>
      </c>
      <c r="G50" s="1873"/>
      <c r="H50" s="1873">
        <v>7</v>
      </c>
      <c r="I50" s="1883">
        <v>98.36</v>
      </c>
      <c r="J50" s="1886">
        <f t="shared" si="1"/>
        <v>-0.75</v>
      </c>
      <c r="K50" s="1886">
        <f t="shared" si="3"/>
        <v>-1.3599999999999994</v>
      </c>
      <c r="L50" s="1886">
        <f t="shared" si="5"/>
        <v>-1.4399999999999977</v>
      </c>
      <c r="M50" s="1883">
        <v>98.84</v>
      </c>
      <c r="N50" s="1886">
        <f t="shared" si="2"/>
        <v>-0.62999999999999545</v>
      </c>
      <c r="O50" s="1886">
        <f t="shared" si="4"/>
        <v>-1.1599999999999966</v>
      </c>
      <c r="P50" s="1886">
        <f t="shared" si="6"/>
        <v>-0.87999999999999545</v>
      </c>
      <c r="R50" s="1835" t="s">
        <v>670</v>
      </c>
      <c r="S50" s="1834" t="s">
        <v>657</v>
      </c>
    </row>
    <row r="51" spans="2:20" ht="18" hidden="1" customHeight="1">
      <c r="C51" s="1873">
        <v>8</v>
      </c>
      <c r="D51" s="1881">
        <v>98.26</v>
      </c>
      <c r="E51" s="1885">
        <f t="shared" si="0"/>
        <v>1.0900000000000034</v>
      </c>
      <c r="F51" s="1873" t="str">
        <f t="shared" si="7"/>
        <v>＋</v>
      </c>
      <c r="G51" s="1873"/>
      <c r="H51" s="1873">
        <v>8</v>
      </c>
      <c r="I51" s="1883">
        <v>97.77</v>
      </c>
      <c r="J51" s="1886">
        <f t="shared" si="1"/>
        <v>-0.59000000000000341</v>
      </c>
      <c r="K51" s="1886">
        <f t="shared" si="3"/>
        <v>-1.3400000000000034</v>
      </c>
      <c r="L51" s="1886">
        <f t="shared" si="5"/>
        <v>-1.9500000000000028</v>
      </c>
      <c r="M51" s="1883">
        <v>98.55</v>
      </c>
      <c r="N51" s="1886">
        <f t="shared" si="2"/>
        <v>-0.29000000000000625</v>
      </c>
      <c r="O51" s="1886">
        <f t="shared" si="4"/>
        <v>-0.92000000000000171</v>
      </c>
      <c r="P51" s="1886">
        <f t="shared" si="6"/>
        <v>-1.4500000000000028</v>
      </c>
      <c r="R51" s="1836" t="s">
        <v>671</v>
      </c>
      <c r="S51" s="1834" t="s">
        <v>663</v>
      </c>
    </row>
    <row r="52" spans="2:20" ht="18" hidden="1" customHeight="1">
      <c r="C52" s="1873">
        <v>9</v>
      </c>
      <c r="D52" s="1881">
        <v>98.79</v>
      </c>
      <c r="E52" s="1885">
        <f t="shared" si="0"/>
        <v>0.53000000000000114</v>
      </c>
      <c r="F52" s="1873" t="str">
        <f t="shared" si="7"/>
        <v>＋</v>
      </c>
      <c r="G52" s="1873"/>
      <c r="H52" s="1873">
        <v>9</v>
      </c>
      <c r="I52" s="1883">
        <v>98.07</v>
      </c>
      <c r="J52" s="1886">
        <f t="shared" si="1"/>
        <v>0.29999999999999716</v>
      </c>
      <c r="K52" s="1886">
        <f t="shared" si="3"/>
        <v>-0.29000000000000625</v>
      </c>
      <c r="L52" s="1886">
        <f t="shared" si="5"/>
        <v>-1.0400000000000063</v>
      </c>
      <c r="M52" s="1883">
        <v>98.43</v>
      </c>
      <c r="N52" s="1886">
        <f t="shared" si="2"/>
        <v>-0.11999999999999034</v>
      </c>
      <c r="O52" s="1886">
        <f t="shared" si="4"/>
        <v>-0.40999999999999659</v>
      </c>
      <c r="P52" s="1886">
        <f t="shared" si="6"/>
        <v>-1.039999999999992</v>
      </c>
      <c r="R52" s="1835" t="s">
        <v>655</v>
      </c>
      <c r="S52" s="1834" t="s">
        <v>656</v>
      </c>
    </row>
    <row r="53" spans="2:20" ht="18" hidden="1" customHeight="1">
      <c r="B53" s="1832"/>
      <c r="C53" s="1882">
        <v>10</v>
      </c>
      <c r="D53" s="1891">
        <v>94.91</v>
      </c>
      <c r="E53" s="1892">
        <f t="shared" si="0"/>
        <v>-3.8800000000000097</v>
      </c>
      <c r="F53" s="1882" t="str">
        <f t="shared" si="7"/>
        <v>－</v>
      </c>
      <c r="G53" s="1882"/>
      <c r="H53" s="1882">
        <v>10</v>
      </c>
      <c r="I53" s="1893">
        <v>97.32</v>
      </c>
      <c r="J53" s="1884">
        <f t="shared" si="1"/>
        <v>-0.75</v>
      </c>
      <c r="K53" s="1884">
        <f t="shared" si="3"/>
        <v>-0.45000000000000284</v>
      </c>
      <c r="L53" s="1884">
        <f t="shared" si="5"/>
        <v>-1.0400000000000063</v>
      </c>
      <c r="M53" s="1893">
        <v>97.4</v>
      </c>
      <c r="N53" s="1884">
        <f t="shared" si="2"/>
        <v>-1.0300000000000011</v>
      </c>
      <c r="O53" s="1884">
        <f t="shared" si="4"/>
        <v>-1.1499999999999915</v>
      </c>
      <c r="P53" s="1884">
        <f t="shared" si="6"/>
        <v>-1.4399999999999977</v>
      </c>
      <c r="R53" s="1835" t="s">
        <v>655</v>
      </c>
      <c r="S53" s="1834" t="s">
        <v>657</v>
      </c>
    </row>
    <row r="54" spans="2:20" ht="18" hidden="1" customHeight="1">
      <c r="B54" s="1832"/>
      <c r="C54" s="1882">
        <v>11</v>
      </c>
      <c r="D54" s="1891">
        <v>95.09</v>
      </c>
      <c r="E54" s="1892">
        <f t="shared" si="0"/>
        <v>0.18000000000000682</v>
      </c>
      <c r="F54" s="1882" t="str">
        <f t="shared" si="7"/>
        <v>＋</v>
      </c>
      <c r="G54" s="1882"/>
      <c r="H54" s="1882">
        <v>11</v>
      </c>
      <c r="I54" s="1893">
        <v>96.26</v>
      </c>
      <c r="J54" s="1884">
        <f t="shared" si="1"/>
        <v>-1.0599999999999881</v>
      </c>
      <c r="K54" s="1884">
        <f t="shared" si="3"/>
        <v>-1.8099999999999881</v>
      </c>
      <c r="L54" s="1884">
        <f t="shared" si="5"/>
        <v>-1.5099999999999909</v>
      </c>
      <c r="M54" s="1893">
        <v>96.84</v>
      </c>
      <c r="N54" s="1884">
        <f t="shared" si="2"/>
        <v>-0.56000000000000227</v>
      </c>
      <c r="O54" s="1884">
        <f t="shared" si="4"/>
        <v>-1.5900000000000034</v>
      </c>
      <c r="P54" s="1884">
        <f t="shared" si="6"/>
        <v>-1.7099999999999937</v>
      </c>
      <c r="R54" s="1835" t="s">
        <v>655</v>
      </c>
      <c r="S54" s="1834" t="s">
        <v>657</v>
      </c>
    </row>
    <row r="55" spans="2:20" ht="18" hidden="1" customHeight="1">
      <c r="B55" s="1827"/>
      <c r="C55" s="1880">
        <v>12</v>
      </c>
      <c r="D55" s="1887">
        <v>96.62</v>
      </c>
      <c r="E55" s="1888">
        <f t="shared" si="0"/>
        <v>1.5300000000000011</v>
      </c>
      <c r="F55" s="1880" t="str">
        <f t="shared" si="7"/>
        <v>＋</v>
      </c>
      <c r="G55" s="1880"/>
      <c r="H55" s="1880">
        <v>12</v>
      </c>
      <c r="I55" s="1889">
        <v>95.54</v>
      </c>
      <c r="J55" s="1890">
        <f t="shared" si="1"/>
        <v>-0.71999999999999886</v>
      </c>
      <c r="K55" s="1890">
        <f t="shared" si="3"/>
        <v>-1.7799999999999869</v>
      </c>
      <c r="L55" s="1890">
        <f t="shared" si="5"/>
        <v>-2.5299999999999869</v>
      </c>
      <c r="M55" s="1889">
        <v>96.73</v>
      </c>
      <c r="N55" s="1890">
        <f t="shared" si="2"/>
        <v>-0.10999999999999943</v>
      </c>
      <c r="O55" s="1890">
        <f t="shared" si="4"/>
        <v>-0.67000000000000171</v>
      </c>
      <c r="P55" s="1890">
        <f t="shared" si="6"/>
        <v>-1.7000000000000028</v>
      </c>
      <c r="R55" s="1835" t="s">
        <v>655</v>
      </c>
      <c r="S55" s="1834" t="s">
        <v>657</v>
      </c>
    </row>
    <row r="56" spans="2:20" ht="18" hidden="1" customHeight="1">
      <c r="B56" s="1825" t="s">
        <v>672</v>
      </c>
      <c r="C56" s="1873">
        <v>1</v>
      </c>
      <c r="D56" s="1881">
        <v>94.48</v>
      </c>
      <c r="E56" s="1885">
        <f t="shared" si="0"/>
        <v>-2.1400000000000006</v>
      </c>
      <c r="F56" s="1873" t="str">
        <f t="shared" si="7"/>
        <v>－</v>
      </c>
      <c r="G56" s="1873" t="s">
        <v>672</v>
      </c>
      <c r="H56" s="1873">
        <v>1</v>
      </c>
      <c r="I56" s="1883">
        <v>95.4</v>
      </c>
      <c r="J56" s="1894">
        <f t="shared" si="1"/>
        <v>-0.14000000000000057</v>
      </c>
      <c r="K56" s="1894">
        <f t="shared" si="3"/>
        <v>-0.85999999999999943</v>
      </c>
      <c r="L56" s="1894">
        <f t="shared" si="5"/>
        <v>-1.9199999999999875</v>
      </c>
      <c r="M56" s="1883">
        <v>95.98</v>
      </c>
      <c r="N56" s="1894">
        <f t="shared" si="2"/>
        <v>-0.75</v>
      </c>
      <c r="O56" s="1894">
        <f t="shared" si="4"/>
        <v>-0.85999999999999943</v>
      </c>
      <c r="P56" s="1894">
        <f t="shared" si="6"/>
        <v>-1.4200000000000017</v>
      </c>
      <c r="R56" s="1835" t="s">
        <v>658</v>
      </c>
      <c r="S56" s="1834" t="s">
        <v>659</v>
      </c>
    </row>
    <row r="57" spans="2:20" ht="18" hidden="1" customHeight="1">
      <c r="C57" s="1873">
        <v>2</v>
      </c>
      <c r="D57" s="1881">
        <v>93.94</v>
      </c>
      <c r="E57" s="1885">
        <f t="shared" si="0"/>
        <v>-0.54000000000000625</v>
      </c>
      <c r="F57" s="1873" t="str">
        <f t="shared" si="7"/>
        <v>－</v>
      </c>
      <c r="G57" s="1873"/>
      <c r="H57" s="1873">
        <v>2</v>
      </c>
      <c r="I57" s="1883">
        <v>95.01</v>
      </c>
      <c r="J57" s="1894">
        <f t="shared" si="1"/>
        <v>-0.39000000000000057</v>
      </c>
      <c r="K57" s="1894">
        <f t="shared" si="3"/>
        <v>-0.53000000000000114</v>
      </c>
      <c r="L57" s="1894">
        <f t="shared" si="5"/>
        <v>-1.25</v>
      </c>
      <c r="M57" s="1883">
        <v>95.01</v>
      </c>
      <c r="N57" s="1894">
        <f t="shared" si="2"/>
        <v>-0.96999999999999886</v>
      </c>
      <c r="O57" s="1894">
        <f t="shared" si="4"/>
        <v>-1.7199999999999989</v>
      </c>
      <c r="P57" s="1894">
        <f t="shared" si="6"/>
        <v>-1.8299999999999983</v>
      </c>
      <c r="R57" s="1835" t="s">
        <v>658</v>
      </c>
      <c r="S57" s="1834" t="s">
        <v>657</v>
      </c>
    </row>
    <row r="58" spans="2:20" ht="18" hidden="1" customHeight="1">
      <c r="C58" s="1873">
        <v>3</v>
      </c>
      <c r="D58" s="1881">
        <v>97.96</v>
      </c>
      <c r="E58" s="1885">
        <f t="shared" si="0"/>
        <v>4.019999999999996</v>
      </c>
      <c r="F58" s="1873" t="str">
        <f t="shared" si="7"/>
        <v>＋</v>
      </c>
      <c r="G58" s="1873"/>
      <c r="H58" s="1873">
        <v>3</v>
      </c>
      <c r="I58" s="1883">
        <v>95.46</v>
      </c>
      <c r="J58" s="1886">
        <f t="shared" si="1"/>
        <v>0.44999999999998863</v>
      </c>
      <c r="K58" s="1886">
        <f t="shared" si="3"/>
        <v>5.9999999999988063E-2</v>
      </c>
      <c r="L58" s="1886">
        <f t="shared" si="5"/>
        <v>-8.0000000000012506E-2</v>
      </c>
      <c r="M58" s="1883">
        <v>95.62</v>
      </c>
      <c r="N58" s="1886">
        <f t="shared" si="2"/>
        <v>0.60999999999999943</v>
      </c>
      <c r="O58" s="1886">
        <f t="shared" si="4"/>
        <v>-0.35999999999999943</v>
      </c>
      <c r="P58" s="1886">
        <f t="shared" si="6"/>
        <v>-1.1099999999999994</v>
      </c>
      <c r="R58" s="1835" t="s">
        <v>660</v>
      </c>
      <c r="S58" s="1834" t="s">
        <v>661</v>
      </c>
    </row>
    <row r="59" spans="2:20" ht="18" hidden="1" customHeight="1">
      <c r="C59" s="1873">
        <v>4</v>
      </c>
      <c r="D59" s="1881">
        <v>95.97</v>
      </c>
      <c r="E59" s="1885">
        <f t="shared" si="0"/>
        <v>-1.9899999999999949</v>
      </c>
      <c r="F59" s="1873" t="str">
        <f t="shared" si="7"/>
        <v>－</v>
      </c>
      <c r="G59" s="1873"/>
      <c r="H59" s="1873">
        <v>4</v>
      </c>
      <c r="I59" s="1883">
        <v>95.96</v>
      </c>
      <c r="J59" s="1886">
        <f t="shared" si="1"/>
        <v>0.5</v>
      </c>
      <c r="K59" s="1886">
        <f t="shared" si="3"/>
        <v>0.94999999999998863</v>
      </c>
      <c r="L59" s="1886">
        <f t="shared" si="5"/>
        <v>0.55999999999998806</v>
      </c>
      <c r="M59" s="1883">
        <v>95.79</v>
      </c>
      <c r="N59" s="1886">
        <f t="shared" si="2"/>
        <v>0.17000000000000171</v>
      </c>
      <c r="O59" s="1886">
        <f t="shared" si="4"/>
        <v>0.78000000000000114</v>
      </c>
      <c r="P59" s="1886">
        <f t="shared" si="6"/>
        <v>-0.18999999999999773</v>
      </c>
      <c r="R59" s="1835" t="s">
        <v>660</v>
      </c>
      <c r="S59" s="1834" t="s">
        <v>657</v>
      </c>
      <c r="T59" s="2834" t="s">
        <v>673</v>
      </c>
    </row>
    <row r="60" spans="2:20" ht="18" hidden="1" customHeight="1">
      <c r="C60" s="1873">
        <v>5</v>
      </c>
      <c r="D60" s="1881">
        <v>97.66</v>
      </c>
      <c r="E60" s="1885">
        <f t="shared" si="0"/>
        <v>1.6899999999999977</v>
      </c>
      <c r="F60" s="1873" t="str">
        <f t="shared" si="7"/>
        <v>＋</v>
      </c>
      <c r="G60" s="1873"/>
      <c r="H60" s="1873">
        <v>5</v>
      </c>
      <c r="I60" s="1883">
        <v>97.2</v>
      </c>
      <c r="J60" s="1886">
        <f t="shared" si="1"/>
        <v>1.2400000000000091</v>
      </c>
      <c r="K60" s="1886">
        <f t="shared" si="3"/>
        <v>1.7400000000000091</v>
      </c>
      <c r="L60" s="1886">
        <f t="shared" si="5"/>
        <v>2.1899999999999977</v>
      </c>
      <c r="M60" s="1883">
        <v>96</v>
      </c>
      <c r="N60" s="1886">
        <f t="shared" si="2"/>
        <v>0.20999999999999375</v>
      </c>
      <c r="O60" s="1886">
        <f t="shared" si="4"/>
        <v>0.37999999999999545</v>
      </c>
      <c r="P60" s="1886">
        <f t="shared" si="6"/>
        <v>0.98999999999999488</v>
      </c>
      <c r="R60" s="1836" t="s">
        <v>662</v>
      </c>
      <c r="S60" s="1834" t="s">
        <v>663</v>
      </c>
      <c r="T60" s="2835"/>
    </row>
    <row r="61" spans="2:20" ht="18" hidden="1" customHeight="1">
      <c r="C61" s="1873">
        <v>6</v>
      </c>
      <c r="D61" s="1881">
        <v>98.6</v>
      </c>
      <c r="E61" s="1885">
        <f t="shared" si="0"/>
        <v>0.93999999999999773</v>
      </c>
      <c r="F61" s="1873" t="str">
        <f t="shared" si="7"/>
        <v>＋</v>
      </c>
      <c r="G61" s="1873"/>
      <c r="H61" s="1873">
        <v>6</v>
      </c>
      <c r="I61" s="1883">
        <v>97.41</v>
      </c>
      <c r="J61" s="1886">
        <f t="shared" si="1"/>
        <v>0.20999999999999375</v>
      </c>
      <c r="K61" s="1886">
        <f t="shared" si="3"/>
        <v>1.4500000000000028</v>
      </c>
      <c r="L61" s="1886">
        <f t="shared" si="5"/>
        <v>1.9500000000000028</v>
      </c>
      <c r="M61" s="1883">
        <v>96.83</v>
      </c>
      <c r="N61" s="1886">
        <f t="shared" si="2"/>
        <v>0.82999999999999829</v>
      </c>
      <c r="O61" s="1886">
        <f t="shared" si="4"/>
        <v>1.039999999999992</v>
      </c>
      <c r="P61" s="1886">
        <f t="shared" si="6"/>
        <v>1.2099999999999937</v>
      </c>
      <c r="R61" s="1837" t="s">
        <v>664</v>
      </c>
      <c r="S61" s="1838" t="s">
        <v>665</v>
      </c>
    </row>
    <row r="62" spans="2:20" ht="18" hidden="1" customHeight="1">
      <c r="C62" s="1873">
        <v>7</v>
      </c>
      <c r="D62" s="1881">
        <v>99.1</v>
      </c>
      <c r="E62" s="1885">
        <f t="shared" si="0"/>
        <v>0.5</v>
      </c>
      <c r="F62" s="1873" t="str">
        <f t="shared" si="7"/>
        <v>＋</v>
      </c>
      <c r="G62" s="1873"/>
      <c r="H62" s="1873">
        <v>7</v>
      </c>
      <c r="I62" s="1883">
        <v>98.45</v>
      </c>
      <c r="J62" s="1886">
        <f t="shared" si="1"/>
        <v>1.0400000000000063</v>
      </c>
      <c r="K62" s="1886">
        <f t="shared" si="3"/>
        <v>1.25</v>
      </c>
      <c r="L62" s="1886">
        <f t="shared" si="5"/>
        <v>2.4900000000000091</v>
      </c>
      <c r="M62" s="1883">
        <v>97.86</v>
      </c>
      <c r="N62" s="1886">
        <f t="shared" si="2"/>
        <v>1.0300000000000011</v>
      </c>
      <c r="O62" s="1886">
        <f t="shared" si="4"/>
        <v>1.8599999999999994</v>
      </c>
      <c r="P62" s="1886">
        <f t="shared" si="6"/>
        <v>2.0699999999999932</v>
      </c>
      <c r="R62" s="1839" t="s">
        <v>664</v>
      </c>
      <c r="S62" s="1840" t="s">
        <v>657</v>
      </c>
      <c r="T62" s="1841" t="s">
        <v>674</v>
      </c>
    </row>
    <row r="63" spans="2:20" ht="18" hidden="1" customHeight="1">
      <c r="C63" s="1873">
        <v>8</v>
      </c>
      <c r="D63" s="1881">
        <v>100.42</v>
      </c>
      <c r="E63" s="1885">
        <f t="shared" si="0"/>
        <v>1.3200000000000074</v>
      </c>
      <c r="F63" s="1873" t="str">
        <f t="shared" si="7"/>
        <v>＋</v>
      </c>
      <c r="G63" s="1873"/>
      <c r="H63" s="1873">
        <v>8</v>
      </c>
      <c r="I63" s="1883">
        <v>99.37</v>
      </c>
      <c r="J63" s="1886">
        <f t="shared" si="1"/>
        <v>0.92000000000000171</v>
      </c>
      <c r="K63" s="1886">
        <f t="shared" si="3"/>
        <v>1.960000000000008</v>
      </c>
      <c r="L63" s="1886">
        <f t="shared" si="5"/>
        <v>2.1700000000000017</v>
      </c>
      <c r="M63" s="1883">
        <v>98.35</v>
      </c>
      <c r="N63" s="1886">
        <f t="shared" si="2"/>
        <v>0.48999999999999488</v>
      </c>
      <c r="O63" s="1886">
        <f t="shared" si="4"/>
        <v>1.519999999999996</v>
      </c>
      <c r="P63" s="1886">
        <f t="shared" si="6"/>
        <v>2.3499999999999943</v>
      </c>
      <c r="R63" s="1837" t="s">
        <v>664</v>
      </c>
      <c r="S63" s="1842" t="s">
        <v>657</v>
      </c>
      <c r="T63" s="1843" t="s">
        <v>667</v>
      </c>
    </row>
    <row r="64" spans="2:20" ht="18" hidden="1" customHeight="1">
      <c r="C64" s="1873">
        <v>9</v>
      </c>
      <c r="D64" s="1881">
        <v>100.27</v>
      </c>
      <c r="E64" s="1885">
        <f t="shared" si="0"/>
        <v>-0.15000000000000568</v>
      </c>
      <c r="F64" s="1873" t="str">
        <f t="shared" si="7"/>
        <v>－</v>
      </c>
      <c r="G64" s="1873"/>
      <c r="H64" s="1873">
        <v>9</v>
      </c>
      <c r="I64" s="1883">
        <v>99.93</v>
      </c>
      <c r="J64" s="1886">
        <f t="shared" si="1"/>
        <v>0.56000000000000227</v>
      </c>
      <c r="K64" s="1886">
        <f t="shared" si="3"/>
        <v>1.480000000000004</v>
      </c>
      <c r="L64" s="1886">
        <f t="shared" si="5"/>
        <v>2.5200000000000102</v>
      </c>
      <c r="M64" s="1883">
        <v>99.21</v>
      </c>
      <c r="N64" s="1886">
        <f t="shared" si="2"/>
        <v>0.85999999999999943</v>
      </c>
      <c r="O64" s="1886">
        <f t="shared" si="4"/>
        <v>1.3499999999999943</v>
      </c>
      <c r="P64" s="1886">
        <f t="shared" si="6"/>
        <v>2.3799999999999955</v>
      </c>
      <c r="R64" s="1837" t="s">
        <v>664</v>
      </c>
      <c r="S64" s="1842" t="s">
        <v>657</v>
      </c>
      <c r="T64" s="1844" t="s">
        <v>664</v>
      </c>
    </row>
    <row r="65" spans="2:20" ht="18" hidden="1" customHeight="1">
      <c r="B65" s="1832"/>
      <c r="C65" s="1882">
        <v>10</v>
      </c>
      <c r="D65" s="1881">
        <v>102.52</v>
      </c>
      <c r="E65" s="1885">
        <f t="shared" si="0"/>
        <v>2.25</v>
      </c>
      <c r="F65" s="1873" t="str">
        <f t="shared" si="7"/>
        <v>＋</v>
      </c>
      <c r="G65" s="1882"/>
      <c r="H65" s="1882">
        <v>10</v>
      </c>
      <c r="I65" s="1883">
        <v>101.07</v>
      </c>
      <c r="J65" s="1886">
        <f t="shared" si="1"/>
        <v>1.1399999999999864</v>
      </c>
      <c r="K65" s="1886">
        <f t="shared" si="3"/>
        <v>1.6999999999999886</v>
      </c>
      <c r="L65" s="1886">
        <f t="shared" si="5"/>
        <v>2.6199999999999903</v>
      </c>
      <c r="M65" s="1883">
        <v>100.18</v>
      </c>
      <c r="N65" s="1886">
        <f t="shared" si="2"/>
        <v>0.97000000000001307</v>
      </c>
      <c r="O65" s="1886">
        <f t="shared" si="4"/>
        <v>1.8300000000000125</v>
      </c>
      <c r="P65" s="1886">
        <f t="shared" si="6"/>
        <v>2.3200000000000074</v>
      </c>
      <c r="R65" s="1837" t="s">
        <v>664</v>
      </c>
      <c r="S65" s="1842" t="s">
        <v>657</v>
      </c>
      <c r="T65" s="1844" t="s">
        <v>664</v>
      </c>
    </row>
    <row r="66" spans="2:20" ht="18" hidden="1" customHeight="1">
      <c r="B66" s="1832"/>
      <c r="C66" s="1882">
        <v>11</v>
      </c>
      <c r="D66" s="1881">
        <v>104</v>
      </c>
      <c r="E66" s="1885">
        <f t="shared" si="0"/>
        <v>1.480000000000004</v>
      </c>
      <c r="F66" s="1873" t="str">
        <f t="shared" si="7"/>
        <v>＋</v>
      </c>
      <c r="G66" s="1882"/>
      <c r="H66" s="1882">
        <v>11</v>
      </c>
      <c r="I66" s="1883">
        <v>102.26</v>
      </c>
      <c r="J66" s="1886">
        <f t="shared" si="1"/>
        <v>1.1900000000000119</v>
      </c>
      <c r="K66" s="1886">
        <f t="shared" si="3"/>
        <v>2.3299999999999983</v>
      </c>
      <c r="L66" s="1886">
        <f t="shared" si="5"/>
        <v>2.8900000000000006</v>
      </c>
      <c r="M66" s="1883">
        <v>101.26</v>
      </c>
      <c r="N66" s="1886">
        <f t="shared" si="2"/>
        <v>1.0799999999999983</v>
      </c>
      <c r="O66" s="1886">
        <f t="shared" si="4"/>
        <v>2.0500000000000114</v>
      </c>
      <c r="P66" s="1886">
        <f t="shared" si="6"/>
        <v>2.9100000000000108</v>
      </c>
      <c r="R66" s="1837" t="s">
        <v>664</v>
      </c>
      <c r="S66" s="1842" t="s">
        <v>657</v>
      </c>
      <c r="T66" s="1844" t="s">
        <v>664</v>
      </c>
    </row>
    <row r="67" spans="2:20" ht="18" hidden="1" customHeight="1">
      <c r="B67" s="1827"/>
      <c r="C67" s="1880">
        <v>12</v>
      </c>
      <c r="D67" s="1887">
        <v>104.34</v>
      </c>
      <c r="E67" s="1888">
        <f t="shared" si="0"/>
        <v>0.34000000000000341</v>
      </c>
      <c r="F67" s="1880" t="str">
        <f t="shared" si="7"/>
        <v>＋</v>
      </c>
      <c r="G67" s="1880"/>
      <c r="H67" s="1880">
        <v>12</v>
      </c>
      <c r="I67" s="1889">
        <v>103.62</v>
      </c>
      <c r="J67" s="1890">
        <f t="shared" si="1"/>
        <v>1.3599999999999994</v>
      </c>
      <c r="K67" s="1890">
        <f t="shared" si="3"/>
        <v>2.5500000000000114</v>
      </c>
      <c r="L67" s="1890">
        <f t="shared" si="5"/>
        <v>3.6899999999999977</v>
      </c>
      <c r="M67" s="1889">
        <v>102.31</v>
      </c>
      <c r="N67" s="1890">
        <f t="shared" si="2"/>
        <v>1.0499999999999972</v>
      </c>
      <c r="O67" s="1890">
        <f t="shared" si="4"/>
        <v>2.1299999999999955</v>
      </c>
      <c r="P67" s="1890">
        <f t="shared" si="6"/>
        <v>3.1000000000000085</v>
      </c>
      <c r="R67" s="1836" t="s">
        <v>664</v>
      </c>
      <c r="S67" s="1842" t="s">
        <v>657</v>
      </c>
      <c r="T67" s="1844" t="s">
        <v>664</v>
      </c>
    </row>
    <row r="68" spans="2:20" ht="18" hidden="1" customHeight="1">
      <c r="B68" s="1825" t="s">
        <v>675</v>
      </c>
      <c r="C68" s="1873">
        <v>1</v>
      </c>
      <c r="D68" s="1891">
        <v>103.54</v>
      </c>
      <c r="E68" s="1895">
        <f t="shared" si="0"/>
        <v>-0.79999999999999716</v>
      </c>
      <c r="F68" s="1896" t="str">
        <f t="shared" si="7"/>
        <v>－</v>
      </c>
      <c r="G68" s="1873" t="s">
        <v>675</v>
      </c>
      <c r="H68" s="1873">
        <v>1</v>
      </c>
      <c r="I68" s="1893">
        <v>103.96</v>
      </c>
      <c r="J68" s="1897">
        <f t="shared" si="1"/>
        <v>0.3399999999999892</v>
      </c>
      <c r="K68" s="1897">
        <f t="shared" si="3"/>
        <v>1.6999999999999886</v>
      </c>
      <c r="L68" s="1897">
        <f t="shared" si="5"/>
        <v>2.8900000000000006</v>
      </c>
      <c r="M68" s="1893">
        <v>102.93</v>
      </c>
      <c r="N68" s="1897">
        <f t="shared" si="2"/>
        <v>0.62000000000000455</v>
      </c>
      <c r="O68" s="1897">
        <f t="shared" si="4"/>
        <v>1.6700000000000017</v>
      </c>
      <c r="P68" s="1897">
        <f t="shared" si="6"/>
        <v>2.75</v>
      </c>
      <c r="Q68" s="1845"/>
      <c r="R68" s="1836" t="s">
        <v>664</v>
      </c>
      <c r="S68" s="1842" t="s">
        <v>657</v>
      </c>
      <c r="T68" s="1844" t="s">
        <v>664</v>
      </c>
    </row>
    <row r="69" spans="2:20" ht="18" hidden="1" customHeight="1">
      <c r="C69" s="1873">
        <v>2</v>
      </c>
      <c r="D69" s="1891">
        <v>103.94</v>
      </c>
      <c r="E69" s="1895">
        <f t="shared" si="0"/>
        <v>0.39999999999999147</v>
      </c>
      <c r="F69" s="1896" t="str">
        <f t="shared" si="7"/>
        <v>＋</v>
      </c>
      <c r="G69" s="1873"/>
      <c r="H69" s="1873">
        <v>2</v>
      </c>
      <c r="I69" s="1893">
        <v>103.94</v>
      </c>
      <c r="J69" s="1897">
        <f t="shared" si="1"/>
        <v>-1.9999999999996021E-2</v>
      </c>
      <c r="K69" s="1897">
        <f t="shared" si="3"/>
        <v>0.31999999999999318</v>
      </c>
      <c r="L69" s="1897">
        <f t="shared" si="5"/>
        <v>1.6799999999999926</v>
      </c>
      <c r="M69" s="1893">
        <v>103.67</v>
      </c>
      <c r="N69" s="1897">
        <f t="shared" si="2"/>
        <v>0.73999999999999488</v>
      </c>
      <c r="O69" s="1897">
        <f t="shared" si="4"/>
        <v>1.3599999999999994</v>
      </c>
      <c r="P69" s="1897">
        <f t="shared" si="6"/>
        <v>2.4099999999999966</v>
      </c>
      <c r="Q69" s="1845"/>
      <c r="R69" s="1836" t="s">
        <v>664</v>
      </c>
      <c r="S69" s="1842" t="s">
        <v>657</v>
      </c>
      <c r="T69" s="1843" t="s">
        <v>667</v>
      </c>
    </row>
    <row r="70" spans="2:20" ht="18" hidden="1" customHeight="1">
      <c r="C70" s="1873">
        <v>3</v>
      </c>
      <c r="D70" s="1891">
        <v>104.03</v>
      </c>
      <c r="E70" s="1895">
        <f t="shared" si="0"/>
        <v>9.0000000000003411E-2</v>
      </c>
      <c r="F70" s="1896" t="str">
        <f t="shared" si="7"/>
        <v>＋</v>
      </c>
      <c r="G70" s="1873"/>
      <c r="H70" s="1873">
        <v>3</v>
      </c>
      <c r="I70" s="1893">
        <v>103.84</v>
      </c>
      <c r="J70" s="1897">
        <f t="shared" si="1"/>
        <v>-9.9999999999994316E-2</v>
      </c>
      <c r="K70" s="1897">
        <f t="shared" si="3"/>
        <v>-0.11999999999999034</v>
      </c>
      <c r="L70" s="1897">
        <f t="shared" si="5"/>
        <v>0.21999999999999886</v>
      </c>
      <c r="M70" s="1893">
        <v>103.97</v>
      </c>
      <c r="N70" s="1897">
        <f t="shared" si="2"/>
        <v>0.29999999999999716</v>
      </c>
      <c r="O70" s="1897">
        <f t="shared" si="4"/>
        <v>1.039999999999992</v>
      </c>
      <c r="P70" s="1897">
        <f t="shared" si="6"/>
        <v>1.6599999999999966</v>
      </c>
      <c r="Q70" s="1845"/>
      <c r="R70" s="1836" t="s">
        <v>664</v>
      </c>
      <c r="S70" s="1842" t="s">
        <v>657</v>
      </c>
      <c r="T70" s="1844" t="s">
        <v>664</v>
      </c>
    </row>
    <row r="71" spans="2:20" ht="18" hidden="1" customHeight="1">
      <c r="C71" s="1873">
        <v>4</v>
      </c>
      <c r="D71" s="1891">
        <v>102.24</v>
      </c>
      <c r="E71" s="1895">
        <f t="shared" si="0"/>
        <v>-1.7900000000000063</v>
      </c>
      <c r="F71" s="1896" t="str">
        <f t="shared" si="7"/>
        <v>－</v>
      </c>
      <c r="G71" s="1873"/>
      <c r="H71" s="1873">
        <v>4</v>
      </c>
      <c r="I71" s="1893">
        <v>103.4</v>
      </c>
      <c r="J71" s="1897">
        <f t="shared" si="1"/>
        <v>-0.43999999999999773</v>
      </c>
      <c r="K71" s="1897">
        <f t="shared" si="3"/>
        <v>-0.53999999999999204</v>
      </c>
      <c r="L71" s="1897">
        <f t="shared" si="5"/>
        <v>-0.55999999999998806</v>
      </c>
      <c r="M71" s="1893">
        <v>103.62</v>
      </c>
      <c r="N71" s="1897">
        <f t="shared" si="2"/>
        <v>-0.34999999999999432</v>
      </c>
      <c r="O71" s="1897">
        <f t="shared" si="4"/>
        <v>-4.9999999999997158E-2</v>
      </c>
      <c r="P71" s="1897">
        <f t="shared" si="6"/>
        <v>0.68999999999999773</v>
      </c>
      <c r="Q71" s="1845"/>
      <c r="R71" s="1835" t="s">
        <v>664</v>
      </c>
      <c r="S71" s="1842" t="s">
        <v>657</v>
      </c>
      <c r="T71" s="1843" t="s">
        <v>667</v>
      </c>
    </row>
    <row r="72" spans="2:20" ht="18" hidden="1" customHeight="1">
      <c r="C72" s="1873">
        <v>5</v>
      </c>
      <c r="D72" s="1891">
        <v>104.28</v>
      </c>
      <c r="E72" s="1895">
        <f t="shared" si="0"/>
        <v>2.0400000000000063</v>
      </c>
      <c r="F72" s="1896" t="str">
        <f t="shared" si="7"/>
        <v>＋</v>
      </c>
      <c r="G72" s="1873"/>
      <c r="H72" s="1873">
        <v>5</v>
      </c>
      <c r="I72" s="1893">
        <v>103.52</v>
      </c>
      <c r="J72" s="1897">
        <f t="shared" si="1"/>
        <v>0.11999999999999034</v>
      </c>
      <c r="K72" s="1897">
        <f t="shared" si="3"/>
        <v>-0.32000000000000739</v>
      </c>
      <c r="L72" s="1897">
        <f t="shared" si="5"/>
        <v>-0.42000000000000171</v>
      </c>
      <c r="M72" s="1893">
        <v>103.61</v>
      </c>
      <c r="N72" s="1897">
        <f t="shared" si="2"/>
        <v>-1.0000000000005116E-2</v>
      </c>
      <c r="O72" s="1897">
        <f t="shared" si="4"/>
        <v>-0.35999999999999943</v>
      </c>
      <c r="P72" s="1897">
        <f t="shared" si="6"/>
        <v>-6.0000000000002274E-2</v>
      </c>
      <c r="Q72" s="1845"/>
      <c r="R72" s="1835" t="s">
        <v>664</v>
      </c>
      <c r="S72" s="1842" t="s">
        <v>657</v>
      </c>
      <c r="T72" s="1843" t="s">
        <v>664</v>
      </c>
    </row>
    <row r="73" spans="2:20" ht="18" hidden="1" customHeight="1">
      <c r="C73" s="1873">
        <v>6</v>
      </c>
      <c r="D73" s="1891">
        <v>102.68</v>
      </c>
      <c r="E73" s="1895">
        <f t="shared" ref="E73:E136" si="8">D73-D72</f>
        <v>-1.5999999999999943</v>
      </c>
      <c r="F73" s="1896" t="str">
        <f t="shared" si="7"/>
        <v>－</v>
      </c>
      <c r="G73" s="1873"/>
      <c r="H73" s="1873">
        <v>6</v>
      </c>
      <c r="I73" s="1893">
        <v>103.07</v>
      </c>
      <c r="J73" s="1897">
        <f t="shared" ref="J73:J136" si="9">I73-I72</f>
        <v>-0.45000000000000284</v>
      </c>
      <c r="K73" s="1897">
        <f t="shared" si="3"/>
        <v>-0.33000000000001251</v>
      </c>
      <c r="L73" s="1897">
        <f t="shared" si="5"/>
        <v>-0.77000000000001023</v>
      </c>
      <c r="M73" s="1893">
        <v>103.43</v>
      </c>
      <c r="N73" s="1897">
        <f t="shared" ref="N73:N136" si="10">M73-M72</f>
        <v>-0.17999999999999261</v>
      </c>
      <c r="O73" s="1897">
        <f t="shared" si="4"/>
        <v>-0.18999999999999773</v>
      </c>
      <c r="P73" s="1897">
        <f t="shared" si="6"/>
        <v>-0.53999999999999204</v>
      </c>
      <c r="Q73" s="1845"/>
      <c r="R73" s="1835" t="s">
        <v>667</v>
      </c>
      <c r="S73" s="1834" t="s">
        <v>659</v>
      </c>
      <c r="T73" s="1843" t="s">
        <v>667</v>
      </c>
    </row>
    <row r="74" spans="2:20" ht="18" hidden="1" customHeight="1">
      <c r="C74" s="1873">
        <v>7</v>
      </c>
      <c r="D74" s="1891">
        <v>102.11</v>
      </c>
      <c r="E74" s="1895">
        <f t="shared" si="8"/>
        <v>-0.57000000000000739</v>
      </c>
      <c r="F74" s="1896" t="str">
        <f t="shared" si="7"/>
        <v>－</v>
      </c>
      <c r="G74" s="1873"/>
      <c r="H74" s="1873">
        <v>7</v>
      </c>
      <c r="I74" s="1893">
        <v>103.02</v>
      </c>
      <c r="J74" s="1897">
        <f t="shared" si="9"/>
        <v>-4.9999999999997158E-2</v>
      </c>
      <c r="K74" s="1897">
        <f t="shared" ref="K74:K137" si="11">SUM(J73:J74)</f>
        <v>-0.5</v>
      </c>
      <c r="L74" s="1897">
        <f t="shared" si="5"/>
        <v>-0.38000000000000966</v>
      </c>
      <c r="M74" s="1893">
        <v>103.07</v>
      </c>
      <c r="N74" s="1897">
        <f t="shared" si="10"/>
        <v>-0.36000000000001364</v>
      </c>
      <c r="O74" s="1897">
        <f t="shared" ref="O74:O137" si="12">SUM(N73:N74)</f>
        <v>-0.54000000000000625</v>
      </c>
      <c r="P74" s="1897">
        <f t="shared" si="6"/>
        <v>-0.55000000000001137</v>
      </c>
      <c r="Q74" s="1845"/>
      <c r="R74" s="1835" t="s">
        <v>670</v>
      </c>
      <c r="S74" s="1834" t="s">
        <v>661</v>
      </c>
      <c r="T74" s="1843" t="s">
        <v>667</v>
      </c>
    </row>
    <row r="75" spans="2:20" ht="18" hidden="1" customHeight="1">
      <c r="C75" s="1873">
        <v>8</v>
      </c>
      <c r="D75" s="1891">
        <v>101.69</v>
      </c>
      <c r="E75" s="1895">
        <f t="shared" si="8"/>
        <v>-0.42000000000000171</v>
      </c>
      <c r="F75" s="1896" t="str">
        <f t="shared" si="7"/>
        <v>－</v>
      </c>
      <c r="G75" s="1873"/>
      <c r="H75" s="1873">
        <v>8</v>
      </c>
      <c r="I75" s="1893">
        <v>102.16</v>
      </c>
      <c r="J75" s="1897">
        <f t="shared" si="9"/>
        <v>-0.85999999999999943</v>
      </c>
      <c r="K75" s="1897">
        <f t="shared" si="11"/>
        <v>-0.90999999999999659</v>
      </c>
      <c r="L75" s="1897">
        <f t="shared" ref="L75:L138" si="13">SUM(J73:J75)</f>
        <v>-1.3599999999999994</v>
      </c>
      <c r="M75" s="1893">
        <v>102.6</v>
      </c>
      <c r="N75" s="1897">
        <f t="shared" si="10"/>
        <v>-0.46999999999999886</v>
      </c>
      <c r="O75" s="1897">
        <f t="shared" si="12"/>
        <v>-0.83000000000001251</v>
      </c>
      <c r="P75" s="1897">
        <f t="shared" ref="P75:P138" si="14">SUM(N73:N75)</f>
        <v>-1.0100000000000051</v>
      </c>
      <c r="Q75" s="1845"/>
      <c r="R75" s="1835" t="s">
        <v>676</v>
      </c>
      <c r="S75" s="1842" t="s">
        <v>657</v>
      </c>
      <c r="T75" s="1843" t="s">
        <v>667</v>
      </c>
    </row>
    <row r="76" spans="2:20" ht="18" hidden="1" customHeight="1">
      <c r="C76" s="1873">
        <v>9</v>
      </c>
      <c r="D76" s="1891">
        <v>102.16</v>
      </c>
      <c r="E76" s="1895">
        <f t="shared" si="8"/>
        <v>0.46999999999999886</v>
      </c>
      <c r="F76" s="1896" t="str">
        <f t="shared" si="7"/>
        <v>＋</v>
      </c>
      <c r="G76" s="1873"/>
      <c r="H76" s="1873">
        <v>9</v>
      </c>
      <c r="I76" s="1893">
        <v>101.99</v>
      </c>
      <c r="J76" s="1897">
        <f t="shared" si="9"/>
        <v>-0.17000000000000171</v>
      </c>
      <c r="K76" s="1897">
        <f t="shared" si="11"/>
        <v>-1.0300000000000011</v>
      </c>
      <c r="L76" s="1897">
        <f t="shared" si="13"/>
        <v>-1.0799999999999983</v>
      </c>
      <c r="M76" s="1893">
        <v>102.58</v>
      </c>
      <c r="N76" s="1897">
        <f t="shared" si="10"/>
        <v>-1.9999999999996021E-2</v>
      </c>
      <c r="O76" s="1897">
        <f t="shared" si="12"/>
        <v>-0.48999999999999488</v>
      </c>
      <c r="P76" s="1897">
        <f t="shared" si="14"/>
        <v>-0.85000000000000853</v>
      </c>
      <c r="Q76" s="1845"/>
      <c r="R76" s="1835" t="s">
        <v>670</v>
      </c>
      <c r="S76" s="1842" t="s">
        <v>657</v>
      </c>
      <c r="T76" s="1846" t="s">
        <v>677</v>
      </c>
    </row>
    <row r="77" spans="2:20" ht="18" hidden="1" customHeight="1">
      <c r="B77" s="1832"/>
      <c r="C77" s="1882">
        <v>10</v>
      </c>
      <c r="D77" s="1891">
        <v>105.28</v>
      </c>
      <c r="E77" s="1895">
        <f t="shared" si="8"/>
        <v>3.1200000000000045</v>
      </c>
      <c r="F77" s="1896" t="str">
        <f t="shared" si="7"/>
        <v>＋</v>
      </c>
      <c r="G77" s="1882"/>
      <c r="H77" s="1882">
        <v>10</v>
      </c>
      <c r="I77" s="1893">
        <v>103.04</v>
      </c>
      <c r="J77" s="1897">
        <f t="shared" si="9"/>
        <v>1.0500000000000114</v>
      </c>
      <c r="K77" s="1897">
        <f t="shared" si="11"/>
        <v>0.88000000000000966</v>
      </c>
      <c r="L77" s="1897">
        <f t="shared" si="13"/>
        <v>2.0000000000010232E-2</v>
      </c>
      <c r="M77" s="1893">
        <v>102.78</v>
      </c>
      <c r="N77" s="1897">
        <f t="shared" si="10"/>
        <v>0.20000000000000284</v>
      </c>
      <c r="O77" s="1897">
        <f t="shared" si="12"/>
        <v>0.18000000000000682</v>
      </c>
      <c r="P77" s="1897">
        <f t="shared" si="14"/>
        <v>-0.28999999999999204</v>
      </c>
      <c r="Q77" s="1845"/>
      <c r="R77" s="1835" t="s">
        <v>678</v>
      </c>
      <c r="S77" s="1834" t="s">
        <v>659</v>
      </c>
      <c r="T77" s="1846" t="s">
        <v>679</v>
      </c>
    </row>
    <row r="78" spans="2:20" ht="18" hidden="1" customHeight="1">
      <c r="B78" s="1832"/>
      <c r="C78" s="1882">
        <v>11</v>
      </c>
      <c r="D78" s="1891">
        <v>102.58</v>
      </c>
      <c r="E78" s="1895">
        <f t="shared" si="8"/>
        <v>-2.7000000000000028</v>
      </c>
      <c r="F78" s="1896" t="str">
        <f t="shared" si="7"/>
        <v>－</v>
      </c>
      <c r="G78" s="1882"/>
      <c r="H78" s="1882">
        <v>11</v>
      </c>
      <c r="I78" s="1893">
        <v>103.34</v>
      </c>
      <c r="J78" s="1897">
        <f t="shared" si="9"/>
        <v>0.29999999999999716</v>
      </c>
      <c r="K78" s="1897">
        <f t="shared" si="11"/>
        <v>1.3500000000000085</v>
      </c>
      <c r="L78" s="1897">
        <f t="shared" si="13"/>
        <v>1.1800000000000068</v>
      </c>
      <c r="M78" s="1893">
        <v>102.76</v>
      </c>
      <c r="N78" s="1897">
        <f t="shared" si="10"/>
        <v>-1.9999999999996021E-2</v>
      </c>
      <c r="O78" s="1897">
        <f t="shared" si="12"/>
        <v>0.18000000000000682</v>
      </c>
      <c r="P78" s="1897">
        <f t="shared" si="14"/>
        <v>0.1600000000000108</v>
      </c>
      <c r="Q78" s="1845"/>
      <c r="R78" s="1835" t="s">
        <v>678</v>
      </c>
      <c r="S78" s="1834" t="s">
        <v>659</v>
      </c>
      <c r="T78" s="1846" t="s">
        <v>679</v>
      </c>
    </row>
    <row r="79" spans="2:20" ht="18" hidden="1" customHeight="1">
      <c r="B79" s="1827"/>
      <c r="C79" s="1880">
        <v>12</v>
      </c>
      <c r="D79" s="1887">
        <v>104.29</v>
      </c>
      <c r="E79" s="1898">
        <f t="shared" si="8"/>
        <v>1.710000000000008</v>
      </c>
      <c r="F79" s="1899" t="str">
        <f t="shared" si="7"/>
        <v>＋</v>
      </c>
      <c r="G79" s="1880"/>
      <c r="H79" s="1880">
        <v>12</v>
      </c>
      <c r="I79" s="1889">
        <v>104.05</v>
      </c>
      <c r="J79" s="1900">
        <f t="shared" si="9"/>
        <v>0.70999999999999375</v>
      </c>
      <c r="K79" s="1900">
        <f t="shared" si="11"/>
        <v>1.0099999999999909</v>
      </c>
      <c r="L79" s="1900">
        <f t="shared" si="13"/>
        <v>2.0600000000000023</v>
      </c>
      <c r="M79" s="1889">
        <v>103.2</v>
      </c>
      <c r="N79" s="1900">
        <f t="shared" si="10"/>
        <v>0.43999999999999773</v>
      </c>
      <c r="O79" s="1900">
        <f t="shared" si="12"/>
        <v>0.42000000000000171</v>
      </c>
      <c r="P79" s="1900">
        <f t="shared" si="14"/>
        <v>0.62000000000000455</v>
      </c>
      <c r="Q79" s="1845"/>
      <c r="R79" s="1835" t="s">
        <v>664</v>
      </c>
      <c r="S79" s="1834" t="s">
        <v>680</v>
      </c>
      <c r="T79" s="1844" t="s">
        <v>664</v>
      </c>
    </row>
    <row r="80" spans="2:20" ht="18" hidden="1" customHeight="1">
      <c r="B80" s="1825" t="s">
        <v>681</v>
      </c>
      <c r="C80" s="1873">
        <v>1</v>
      </c>
      <c r="D80" s="1901">
        <v>104.94</v>
      </c>
      <c r="E80" s="1902">
        <f t="shared" si="8"/>
        <v>0.64999999999999147</v>
      </c>
      <c r="F80" s="1903" t="str">
        <f t="shared" si="7"/>
        <v>＋</v>
      </c>
      <c r="G80" s="1904" t="s">
        <v>681</v>
      </c>
      <c r="H80" s="1904">
        <v>1</v>
      </c>
      <c r="I80" s="1905">
        <v>103.94</v>
      </c>
      <c r="J80" s="1906">
        <f t="shared" si="9"/>
        <v>-0.10999999999999943</v>
      </c>
      <c r="K80" s="1906">
        <f t="shared" si="11"/>
        <v>0.59999999999999432</v>
      </c>
      <c r="L80" s="1906">
        <f t="shared" si="13"/>
        <v>0.89999999999999147</v>
      </c>
      <c r="M80" s="1905">
        <v>103.85</v>
      </c>
      <c r="N80" s="1906">
        <f t="shared" si="10"/>
        <v>0.64999999999999147</v>
      </c>
      <c r="O80" s="1906">
        <f t="shared" si="12"/>
        <v>1.0899999999999892</v>
      </c>
      <c r="P80" s="1906">
        <f t="shared" si="14"/>
        <v>1.0699999999999932</v>
      </c>
      <c r="R80" s="1847" t="s">
        <v>664</v>
      </c>
      <c r="S80" s="1848" t="s">
        <v>682</v>
      </c>
      <c r="T80" s="1844" t="s">
        <v>664</v>
      </c>
    </row>
    <row r="81" spans="2:20" ht="18" hidden="1" customHeight="1">
      <c r="C81" s="1873">
        <v>2</v>
      </c>
      <c r="D81" s="1907">
        <v>101.8</v>
      </c>
      <c r="E81" s="1908">
        <f t="shared" si="8"/>
        <v>-3.1400000000000006</v>
      </c>
      <c r="F81" s="1896" t="str">
        <f t="shared" si="7"/>
        <v>－</v>
      </c>
      <c r="G81" s="1882"/>
      <c r="H81" s="1882">
        <v>2</v>
      </c>
      <c r="I81" s="1909">
        <v>103.68</v>
      </c>
      <c r="J81" s="1910">
        <f t="shared" si="9"/>
        <v>-0.25999999999999091</v>
      </c>
      <c r="K81" s="1910">
        <f t="shared" si="11"/>
        <v>-0.36999999999999034</v>
      </c>
      <c r="L81" s="1910">
        <f t="shared" si="13"/>
        <v>0.34000000000000341</v>
      </c>
      <c r="M81" s="1909">
        <v>103.78</v>
      </c>
      <c r="N81" s="1910">
        <f t="shared" si="10"/>
        <v>-6.9999999999993179E-2</v>
      </c>
      <c r="O81" s="1910">
        <f t="shared" si="12"/>
        <v>0.57999999999999829</v>
      </c>
      <c r="P81" s="1910">
        <f t="shared" si="14"/>
        <v>1.019999999999996</v>
      </c>
      <c r="R81" s="1847" t="s">
        <v>667</v>
      </c>
      <c r="S81" s="1849" t="s">
        <v>659</v>
      </c>
      <c r="T81" s="1843" t="s">
        <v>667</v>
      </c>
    </row>
    <row r="82" spans="2:20" ht="18" hidden="1" customHeight="1">
      <c r="C82" s="1873">
        <v>3</v>
      </c>
      <c r="D82" s="1907">
        <v>102.49</v>
      </c>
      <c r="E82" s="1908">
        <f t="shared" si="8"/>
        <v>0.68999999999999773</v>
      </c>
      <c r="F82" s="1896" t="str">
        <f t="shared" si="7"/>
        <v>＋</v>
      </c>
      <c r="G82" s="1882"/>
      <c r="H82" s="1882">
        <v>3</v>
      </c>
      <c r="I82" s="1909">
        <v>103.08</v>
      </c>
      <c r="J82" s="1910">
        <f t="shared" si="9"/>
        <v>-0.60000000000000853</v>
      </c>
      <c r="K82" s="1910">
        <f t="shared" si="11"/>
        <v>-0.85999999999999943</v>
      </c>
      <c r="L82" s="1910">
        <f t="shared" si="13"/>
        <v>-0.96999999999999886</v>
      </c>
      <c r="M82" s="1909">
        <v>103.22</v>
      </c>
      <c r="N82" s="1910">
        <f t="shared" si="10"/>
        <v>-0.56000000000000227</v>
      </c>
      <c r="O82" s="1910">
        <f t="shared" si="12"/>
        <v>-0.62999999999999545</v>
      </c>
      <c r="P82" s="1910">
        <f t="shared" si="14"/>
        <v>1.9999999999996021E-2</v>
      </c>
      <c r="R82" s="1847" t="s">
        <v>664</v>
      </c>
      <c r="S82" s="1848" t="s">
        <v>682</v>
      </c>
      <c r="T82" s="1844" t="s">
        <v>664</v>
      </c>
    </row>
    <row r="83" spans="2:20" ht="18" hidden="1" customHeight="1">
      <c r="C83" s="1873">
        <v>4</v>
      </c>
      <c r="D83" s="1907">
        <v>101.46</v>
      </c>
      <c r="E83" s="1908">
        <f t="shared" si="8"/>
        <v>-1.0300000000000011</v>
      </c>
      <c r="F83" s="1896" t="str">
        <f t="shared" si="7"/>
        <v>－</v>
      </c>
      <c r="G83" s="1882"/>
      <c r="H83" s="1882">
        <v>4</v>
      </c>
      <c r="I83" s="1909">
        <v>101.92</v>
      </c>
      <c r="J83" s="1910">
        <f t="shared" si="9"/>
        <v>-1.1599999999999966</v>
      </c>
      <c r="K83" s="1910">
        <f t="shared" si="11"/>
        <v>-1.7600000000000051</v>
      </c>
      <c r="L83" s="1910">
        <f t="shared" si="13"/>
        <v>-2.019999999999996</v>
      </c>
      <c r="M83" s="1909">
        <v>103</v>
      </c>
      <c r="N83" s="1910">
        <f t="shared" si="10"/>
        <v>-0.21999999999999886</v>
      </c>
      <c r="O83" s="1910">
        <f t="shared" si="12"/>
        <v>-0.78000000000000114</v>
      </c>
      <c r="P83" s="1910">
        <f t="shared" si="14"/>
        <v>-0.84999999999999432</v>
      </c>
      <c r="R83" s="1847" t="s">
        <v>676</v>
      </c>
      <c r="S83" s="1848" t="s">
        <v>683</v>
      </c>
      <c r="T83" s="1844" t="s">
        <v>670</v>
      </c>
    </row>
    <row r="84" spans="2:20" ht="13.5" hidden="1">
      <c r="C84" s="1873">
        <v>5</v>
      </c>
      <c r="D84" s="1907">
        <v>99.71</v>
      </c>
      <c r="E84" s="1908">
        <f t="shared" si="8"/>
        <v>-1.75</v>
      </c>
      <c r="F84" s="1896" t="str">
        <f t="shared" si="7"/>
        <v>－</v>
      </c>
      <c r="G84" s="1882"/>
      <c r="H84" s="1882">
        <v>5</v>
      </c>
      <c r="I84" s="1909">
        <v>101.22</v>
      </c>
      <c r="J84" s="1910">
        <f t="shared" si="9"/>
        <v>-0.70000000000000284</v>
      </c>
      <c r="K84" s="1910">
        <f t="shared" si="11"/>
        <v>-1.8599999999999994</v>
      </c>
      <c r="L84" s="1910">
        <f t="shared" si="13"/>
        <v>-2.460000000000008</v>
      </c>
      <c r="M84" s="1909">
        <v>102.08</v>
      </c>
      <c r="N84" s="1910">
        <f t="shared" si="10"/>
        <v>-0.92000000000000171</v>
      </c>
      <c r="O84" s="1910">
        <f t="shared" si="12"/>
        <v>-1.1400000000000006</v>
      </c>
      <c r="P84" s="1910">
        <f t="shared" si="14"/>
        <v>-1.7000000000000028</v>
      </c>
      <c r="R84" s="1847" t="s">
        <v>678</v>
      </c>
      <c r="S84" s="1849" t="s">
        <v>659</v>
      </c>
      <c r="T84" s="1843" t="s">
        <v>678</v>
      </c>
    </row>
    <row r="85" spans="2:20" ht="23.25" hidden="1" customHeight="1">
      <c r="C85" s="1873">
        <v>6</v>
      </c>
      <c r="D85" s="1907">
        <v>98.52</v>
      </c>
      <c r="E85" s="1908">
        <f t="shared" si="8"/>
        <v>-1.1899999999999977</v>
      </c>
      <c r="F85" s="1896" t="str">
        <f t="shared" si="7"/>
        <v>－</v>
      </c>
      <c r="G85" s="1882"/>
      <c r="H85" s="1882">
        <v>6</v>
      </c>
      <c r="I85" s="1909">
        <v>99.9</v>
      </c>
      <c r="J85" s="1910">
        <f t="shared" si="9"/>
        <v>-1.3199999999999932</v>
      </c>
      <c r="K85" s="1910">
        <f t="shared" si="11"/>
        <v>-2.019999999999996</v>
      </c>
      <c r="L85" s="1910">
        <f t="shared" si="13"/>
        <v>-3.1799999999999926</v>
      </c>
      <c r="M85" s="1909">
        <v>100.8</v>
      </c>
      <c r="N85" s="1910">
        <f t="shared" si="10"/>
        <v>-1.2800000000000011</v>
      </c>
      <c r="O85" s="1910">
        <f t="shared" si="12"/>
        <v>-2.2000000000000028</v>
      </c>
      <c r="P85" s="1910">
        <f t="shared" si="14"/>
        <v>-2.4200000000000017</v>
      </c>
      <c r="R85" s="1850" t="s">
        <v>684</v>
      </c>
      <c r="S85" s="1851" t="s">
        <v>685</v>
      </c>
      <c r="T85" s="1846" t="s">
        <v>677</v>
      </c>
    </row>
    <row r="86" spans="2:20" ht="23.25" hidden="1" customHeight="1">
      <c r="C86" s="1873">
        <v>7</v>
      </c>
      <c r="D86" s="1907">
        <v>100.02</v>
      </c>
      <c r="E86" s="1908">
        <f t="shared" si="8"/>
        <v>1.5</v>
      </c>
      <c r="F86" s="1896" t="str">
        <f t="shared" ref="F86:F149" si="15">IF(E86&gt;0,"＋","－")</f>
        <v>＋</v>
      </c>
      <c r="G86" s="1882"/>
      <c r="H86" s="1882">
        <v>7</v>
      </c>
      <c r="I86" s="1909">
        <v>99.42</v>
      </c>
      <c r="J86" s="1910">
        <f t="shared" si="9"/>
        <v>-0.48000000000000398</v>
      </c>
      <c r="K86" s="1910">
        <f t="shared" si="11"/>
        <v>-1.7999999999999972</v>
      </c>
      <c r="L86" s="1910">
        <f t="shared" si="13"/>
        <v>-2.5</v>
      </c>
      <c r="M86" s="1909">
        <v>100.44</v>
      </c>
      <c r="N86" s="1910">
        <f t="shared" si="10"/>
        <v>-0.35999999999999943</v>
      </c>
      <c r="O86" s="1910">
        <f t="shared" si="12"/>
        <v>-1.6400000000000006</v>
      </c>
      <c r="P86" s="1910">
        <f t="shared" si="14"/>
        <v>-2.5600000000000023</v>
      </c>
      <c r="R86" s="1852" t="s">
        <v>686</v>
      </c>
      <c r="S86" s="1853" t="s">
        <v>659</v>
      </c>
      <c r="T86" s="1846" t="s">
        <v>679</v>
      </c>
    </row>
    <row r="87" spans="2:20" ht="23.25" hidden="1" customHeight="1">
      <c r="C87" s="1873">
        <v>8</v>
      </c>
      <c r="D87" s="1907">
        <v>99.52</v>
      </c>
      <c r="E87" s="1908">
        <f t="shared" si="8"/>
        <v>-0.5</v>
      </c>
      <c r="F87" s="1896" t="str">
        <f t="shared" si="15"/>
        <v>－</v>
      </c>
      <c r="G87" s="1882"/>
      <c r="H87" s="1882">
        <v>8</v>
      </c>
      <c r="I87" s="1909">
        <v>99.35</v>
      </c>
      <c r="J87" s="1910">
        <f t="shared" si="9"/>
        <v>-7.000000000000739E-2</v>
      </c>
      <c r="K87" s="1910">
        <f t="shared" si="11"/>
        <v>-0.55000000000001137</v>
      </c>
      <c r="L87" s="1910">
        <f t="shared" si="13"/>
        <v>-1.8700000000000045</v>
      </c>
      <c r="M87" s="1909">
        <v>99.85</v>
      </c>
      <c r="N87" s="1910">
        <f t="shared" si="10"/>
        <v>-0.59000000000000341</v>
      </c>
      <c r="O87" s="1910">
        <f t="shared" si="12"/>
        <v>-0.95000000000000284</v>
      </c>
      <c r="P87" s="1910">
        <f t="shared" si="14"/>
        <v>-2.230000000000004</v>
      </c>
      <c r="R87" s="1852" t="s">
        <v>686</v>
      </c>
      <c r="S87" s="1853" t="s">
        <v>659</v>
      </c>
      <c r="T87" s="1846" t="s">
        <v>679</v>
      </c>
    </row>
    <row r="88" spans="2:20" ht="23.25" hidden="1" customHeight="1">
      <c r="C88" s="1873">
        <v>9</v>
      </c>
      <c r="D88" s="1907">
        <v>99.45</v>
      </c>
      <c r="E88" s="1908">
        <f t="shared" si="8"/>
        <v>-6.9999999999993179E-2</v>
      </c>
      <c r="F88" s="1896" t="str">
        <f t="shared" si="15"/>
        <v>－</v>
      </c>
      <c r="G88" s="1882"/>
      <c r="H88" s="1882">
        <v>9</v>
      </c>
      <c r="I88" s="1909">
        <v>99.66</v>
      </c>
      <c r="J88" s="1910">
        <f t="shared" si="9"/>
        <v>0.31000000000000227</v>
      </c>
      <c r="K88" s="1910">
        <f t="shared" si="11"/>
        <v>0.23999999999999488</v>
      </c>
      <c r="L88" s="1910">
        <f t="shared" si="13"/>
        <v>-0.24000000000000909</v>
      </c>
      <c r="M88" s="1909">
        <v>99.44</v>
      </c>
      <c r="N88" s="1910">
        <f t="shared" si="10"/>
        <v>-0.40999999999999659</v>
      </c>
      <c r="O88" s="1910">
        <f t="shared" si="12"/>
        <v>-1</v>
      </c>
      <c r="P88" s="1910">
        <f t="shared" si="14"/>
        <v>-1.3599999999999994</v>
      </c>
      <c r="R88" s="1852" t="s">
        <v>686</v>
      </c>
      <c r="S88" s="1853" t="s">
        <v>659</v>
      </c>
      <c r="T88" s="1846" t="s">
        <v>679</v>
      </c>
    </row>
    <row r="89" spans="2:20" ht="23.25" hidden="1" customHeight="1">
      <c r="B89" s="1832"/>
      <c r="C89" s="1882">
        <v>10</v>
      </c>
      <c r="D89" s="1907">
        <v>98.44</v>
      </c>
      <c r="E89" s="1908">
        <f t="shared" si="8"/>
        <v>-1.0100000000000051</v>
      </c>
      <c r="F89" s="1896" t="str">
        <f t="shared" si="15"/>
        <v>－</v>
      </c>
      <c r="G89" s="1882"/>
      <c r="H89" s="1882">
        <v>10</v>
      </c>
      <c r="I89" s="1909">
        <v>99.14</v>
      </c>
      <c r="J89" s="1910">
        <f t="shared" si="9"/>
        <v>-0.51999999999999602</v>
      </c>
      <c r="K89" s="1910">
        <f t="shared" si="11"/>
        <v>-0.20999999999999375</v>
      </c>
      <c r="L89" s="1910">
        <f t="shared" si="13"/>
        <v>-0.28000000000000114</v>
      </c>
      <c r="M89" s="1909">
        <v>99.19</v>
      </c>
      <c r="N89" s="1910">
        <f t="shared" si="10"/>
        <v>-0.25</v>
      </c>
      <c r="O89" s="1910">
        <f t="shared" si="12"/>
        <v>-0.65999999999999659</v>
      </c>
      <c r="P89" s="1910">
        <f t="shared" si="14"/>
        <v>-1.25</v>
      </c>
      <c r="R89" s="1852" t="s">
        <v>686</v>
      </c>
      <c r="S89" s="1853" t="s">
        <v>659</v>
      </c>
      <c r="T89" s="1846" t="s">
        <v>679</v>
      </c>
    </row>
    <row r="90" spans="2:20" ht="23.25" hidden="1" customHeight="1">
      <c r="B90" s="1832"/>
      <c r="C90" s="1882">
        <v>11</v>
      </c>
      <c r="D90" s="1907">
        <v>97.31</v>
      </c>
      <c r="E90" s="1908">
        <f t="shared" si="8"/>
        <v>-1.1299999999999955</v>
      </c>
      <c r="F90" s="1896" t="str">
        <f t="shared" si="15"/>
        <v>－</v>
      </c>
      <c r="G90" s="1882"/>
      <c r="H90" s="1882">
        <v>11</v>
      </c>
      <c r="I90" s="1909">
        <v>98.4</v>
      </c>
      <c r="J90" s="1910">
        <f t="shared" si="9"/>
        <v>-0.73999999999999488</v>
      </c>
      <c r="K90" s="1910">
        <f t="shared" si="11"/>
        <v>-1.2599999999999909</v>
      </c>
      <c r="L90" s="1910">
        <f t="shared" si="13"/>
        <v>-0.94999999999998863</v>
      </c>
      <c r="M90" s="1909">
        <v>98.95</v>
      </c>
      <c r="N90" s="1910">
        <f t="shared" si="10"/>
        <v>-0.23999999999999488</v>
      </c>
      <c r="O90" s="1910">
        <f t="shared" si="12"/>
        <v>-0.48999999999999488</v>
      </c>
      <c r="P90" s="1910">
        <f t="shared" si="14"/>
        <v>-0.89999999999999147</v>
      </c>
      <c r="R90" s="1852" t="s">
        <v>686</v>
      </c>
      <c r="S90" s="1853" t="s">
        <v>659</v>
      </c>
      <c r="T90" s="1846" t="s">
        <v>679</v>
      </c>
    </row>
    <row r="91" spans="2:20" ht="23.25" hidden="1" customHeight="1">
      <c r="B91" s="2702">
        <f>AVERAGE(D80:D91)</f>
        <v>100.00083333333332</v>
      </c>
      <c r="C91" s="1880">
        <v>12</v>
      </c>
      <c r="D91" s="1911">
        <v>96.35</v>
      </c>
      <c r="E91" s="1912">
        <f t="shared" si="8"/>
        <v>-0.96000000000000796</v>
      </c>
      <c r="F91" s="1899" t="str">
        <f t="shared" si="15"/>
        <v>－</v>
      </c>
      <c r="G91" s="1880"/>
      <c r="H91" s="1880">
        <v>12</v>
      </c>
      <c r="I91" s="1913">
        <v>97.37</v>
      </c>
      <c r="J91" s="1914">
        <f t="shared" si="9"/>
        <v>-1.0300000000000011</v>
      </c>
      <c r="K91" s="1914">
        <f t="shared" si="11"/>
        <v>-1.769999999999996</v>
      </c>
      <c r="L91" s="1914">
        <f t="shared" si="13"/>
        <v>-2.289999999999992</v>
      </c>
      <c r="M91" s="1913">
        <v>98.21</v>
      </c>
      <c r="N91" s="1914">
        <f t="shared" si="10"/>
        <v>-0.74000000000000909</v>
      </c>
      <c r="O91" s="1914">
        <f t="shared" si="12"/>
        <v>-0.98000000000000398</v>
      </c>
      <c r="P91" s="1914">
        <f t="shared" si="14"/>
        <v>-1.230000000000004</v>
      </c>
      <c r="R91" s="1852" t="s">
        <v>686</v>
      </c>
      <c r="S91" s="1853" t="s">
        <v>659</v>
      </c>
      <c r="T91" s="1846" t="s">
        <v>655</v>
      </c>
    </row>
    <row r="92" spans="2:20" ht="23.25" hidden="1" customHeight="1">
      <c r="B92" s="1825" t="s">
        <v>687</v>
      </c>
      <c r="C92" s="1873">
        <v>1</v>
      </c>
      <c r="D92" s="1901">
        <v>98.93</v>
      </c>
      <c r="E92" s="1902">
        <f t="shared" si="8"/>
        <v>2.5800000000000125</v>
      </c>
      <c r="F92" s="1903" t="str">
        <f t="shared" si="15"/>
        <v>＋</v>
      </c>
      <c r="G92" s="1873" t="s">
        <v>687</v>
      </c>
      <c r="H92" s="1873">
        <v>1</v>
      </c>
      <c r="I92" s="1905">
        <v>97.53</v>
      </c>
      <c r="J92" s="1906">
        <f t="shared" si="9"/>
        <v>0.15999999999999659</v>
      </c>
      <c r="K92" s="1906">
        <f t="shared" si="11"/>
        <v>-0.87000000000000455</v>
      </c>
      <c r="L92" s="1906">
        <f t="shared" si="13"/>
        <v>-1.6099999999999994</v>
      </c>
      <c r="M92" s="1905">
        <v>98.1</v>
      </c>
      <c r="N92" s="1906">
        <f t="shared" si="10"/>
        <v>-0.10999999999999943</v>
      </c>
      <c r="O92" s="1906">
        <f t="shared" si="12"/>
        <v>-0.85000000000000853</v>
      </c>
      <c r="P92" s="1906">
        <f t="shared" si="14"/>
        <v>-1.0900000000000034</v>
      </c>
      <c r="R92" s="1852" t="s">
        <v>686</v>
      </c>
      <c r="S92" s="1853" t="s">
        <v>659</v>
      </c>
      <c r="T92" s="1846" t="s">
        <v>658</v>
      </c>
    </row>
    <row r="93" spans="2:20" ht="23.25" hidden="1" customHeight="1">
      <c r="C93" s="1873">
        <v>2</v>
      </c>
      <c r="D93" s="1907">
        <v>98.64</v>
      </c>
      <c r="E93" s="1908">
        <f t="shared" si="8"/>
        <v>-0.29000000000000625</v>
      </c>
      <c r="F93" s="1896" t="str">
        <f t="shared" si="15"/>
        <v>－</v>
      </c>
      <c r="G93" s="1873"/>
      <c r="H93" s="1873">
        <v>2</v>
      </c>
      <c r="I93" s="1909">
        <v>97.97</v>
      </c>
      <c r="J93" s="1910">
        <f t="shared" si="9"/>
        <v>0.43999999999999773</v>
      </c>
      <c r="K93" s="1910">
        <f t="shared" si="11"/>
        <v>0.59999999999999432</v>
      </c>
      <c r="L93" s="1910">
        <f t="shared" si="13"/>
        <v>-0.43000000000000682</v>
      </c>
      <c r="M93" s="1909">
        <v>97.93</v>
      </c>
      <c r="N93" s="1910">
        <f t="shared" si="10"/>
        <v>-0.16999999999998749</v>
      </c>
      <c r="O93" s="1910">
        <f t="shared" si="12"/>
        <v>-0.27999999999998693</v>
      </c>
      <c r="P93" s="1910">
        <f t="shared" si="14"/>
        <v>-1.019999999999996</v>
      </c>
      <c r="R93" s="1852" t="s">
        <v>686</v>
      </c>
      <c r="S93" s="1853" t="s">
        <v>659</v>
      </c>
      <c r="T93" s="1846" t="s">
        <v>658</v>
      </c>
    </row>
    <row r="94" spans="2:20" ht="23.25" hidden="1" customHeight="1">
      <c r="C94" s="1873">
        <v>3</v>
      </c>
      <c r="D94" s="1907">
        <v>98.6</v>
      </c>
      <c r="E94" s="1908">
        <f t="shared" si="8"/>
        <v>-4.0000000000006253E-2</v>
      </c>
      <c r="F94" s="1896" t="str">
        <f t="shared" si="15"/>
        <v>－</v>
      </c>
      <c r="G94" s="1873"/>
      <c r="H94" s="1873">
        <v>3</v>
      </c>
      <c r="I94" s="1909">
        <v>98.72</v>
      </c>
      <c r="J94" s="1910">
        <f t="shared" si="9"/>
        <v>0.75</v>
      </c>
      <c r="K94" s="1910">
        <f t="shared" si="11"/>
        <v>1.1899999999999977</v>
      </c>
      <c r="L94" s="1910">
        <f t="shared" si="13"/>
        <v>1.3499999999999943</v>
      </c>
      <c r="M94" s="1909">
        <v>97.97</v>
      </c>
      <c r="N94" s="1910">
        <f t="shared" si="10"/>
        <v>3.9999999999992042E-2</v>
      </c>
      <c r="O94" s="1910">
        <f t="shared" si="12"/>
        <v>-0.12999999999999545</v>
      </c>
      <c r="P94" s="1910">
        <f t="shared" si="14"/>
        <v>-0.23999999999999488</v>
      </c>
      <c r="R94" s="1852" t="s">
        <v>686</v>
      </c>
      <c r="S94" s="1853" t="s">
        <v>659</v>
      </c>
      <c r="T94" s="1846" t="s">
        <v>658</v>
      </c>
    </row>
    <row r="95" spans="2:20" ht="23.25" hidden="1" customHeight="1">
      <c r="C95" s="1873">
        <v>4</v>
      </c>
      <c r="D95" s="1907">
        <v>100.09</v>
      </c>
      <c r="E95" s="1908">
        <f t="shared" si="8"/>
        <v>1.4900000000000091</v>
      </c>
      <c r="F95" s="1896" t="str">
        <f t="shared" si="15"/>
        <v>＋</v>
      </c>
      <c r="G95" s="1873"/>
      <c r="H95" s="1873">
        <v>4</v>
      </c>
      <c r="I95" s="1909">
        <v>99.11</v>
      </c>
      <c r="J95" s="1910">
        <f t="shared" si="9"/>
        <v>0.39000000000000057</v>
      </c>
      <c r="K95" s="1910">
        <f t="shared" si="11"/>
        <v>1.1400000000000006</v>
      </c>
      <c r="L95" s="1910">
        <f t="shared" si="13"/>
        <v>1.5799999999999983</v>
      </c>
      <c r="M95" s="1909">
        <v>98.52</v>
      </c>
      <c r="N95" s="1910">
        <f t="shared" si="10"/>
        <v>0.54999999999999716</v>
      </c>
      <c r="O95" s="1910">
        <f t="shared" si="12"/>
        <v>0.5899999999999892</v>
      </c>
      <c r="P95" s="1910">
        <f t="shared" si="14"/>
        <v>0.42000000000000171</v>
      </c>
      <c r="R95" s="1852" t="s">
        <v>686</v>
      </c>
      <c r="S95" s="1853" t="s">
        <v>659</v>
      </c>
      <c r="T95" s="1846" t="s">
        <v>658</v>
      </c>
    </row>
    <row r="96" spans="2:20" ht="23.25" hidden="1" customHeight="1">
      <c r="C96" s="1873">
        <v>5</v>
      </c>
      <c r="D96" s="1907">
        <v>100.12</v>
      </c>
      <c r="E96" s="1908">
        <f t="shared" si="8"/>
        <v>3.0000000000001137E-2</v>
      </c>
      <c r="F96" s="1896" t="str">
        <f t="shared" si="15"/>
        <v>＋</v>
      </c>
      <c r="G96" s="1873"/>
      <c r="H96" s="1873">
        <v>5</v>
      </c>
      <c r="I96" s="1909">
        <v>99.6</v>
      </c>
      <c r="J96" s="1910">
        <f t="shared" si="9"/>
        <v>0.48999999999999488</v>
      </c>
      <c r="K96" s="1910">
        <f t="shared" si="11"/>
        <v>0.87999999999999545</v>
      </c>
      <c r="L96" s="1910">
        <f t="shared" si="13"/>
        <v>1.6299999999999955</v>
      </c>
      <c r="M96" s="1909">
        <v>99.28</v>
      </c>
      <c r="N96" s="1910">
        <f t="shared" si="10"/>
        <v>0.76000000000000512</v>
      </c>
      <c r="O96" s="1910">
        <f t="shared" si="12"/>
        <v>1.3100000000000023</v>
      </c>
      <c r="P96" s="1910">
        <f t="shared" si="14"/>
        <v>1.3499999999999943</v>
      </c>
      <c r="R96" s="1852" t="s">
        <v>686</v>
      </c>
      <c r="S96" s="1853" t="s">
        <v>659</v>
      </c>
      <c r="T96" s="1846" t="s">
        <v>658</v>
      </c>
    </row>
    <row r="97" spans="2:20" ht="18" hidden="1" customHeight="1">
      <c r="C97" s="1873">
        <v>6</v>
      </c>
      <c r="D97" s="1907">
        <v>100.64</v>
      </c>
      <c r="E97" s="1908">
        <f t="shared" si="8"/>
        <v>0.51999999999999602</v>
      </c>
      <c r="F97" s="1896" t="str">
        <f t="shared" si="15"/>
        <v>＋</v>
      </c>
      <c r="G97" s="1873"/>
      <c r="H97" s="1873">
        <v>6</v>
      </c>
      <c r="I97" s="1909">
        <v>100.28</v>
      </c>
      <c r="J97" s="1910">
        <f t="shared" si="9"/>
        <v>0.68000000000000682</v>
      </c>
      <c r="K97" s="1910">
        <f t="shared" si="11"/>
        <v>1.1700000000000017</v>
      </c>
      <c r="L97" s="1910">
        <f t="shared" si="13"/>
        <v>1.5600000000000023</v>
      </c>
      <c r="M97" s="1909">
        <v>99.62</v>
      </c>
      <c r="N97" s="1910">
        <f t="shared" si="10"/>
        <v>0.34000000000000341</v>
      </c>
      <c r="O97" s="1910">
        <f t="shared" si="12"/>
        <v>1.1000000000000085</v>
      </c>
      <c r="P97" s="1910">
        <f t="shared" si="14"/>
        <v>1.6500000000000057</v>
      </c>
      <c r="R97" s="1847" t="s">
        <v>613</v>
      </c>
      <c r="S97" s="1854" t="s">
        <v>685</v>
      </c>
      <c r="T97" s="1844" t="s">
        <v>655</v>
      </c>
    </row>
    <row r="98" spans="2:20" ht="18" hidden="1" customHeight="1">
      <c r="C98" s="1873">
        <v>7</v>
      </c>
      <c r="D98" s="1907">
        <v>100.49</v>
      </c>
      <c r="E98" s="1908">
        <f t="shared" si="8"/>
        <v>-0.15000000000000568</v>
      </c>
      <c r="F98" s="1896" t="str">
        <f t="shared" si="15"/>
        <v>－</v>
      </c>
      <c r="G98" s="1873"/>
      <c r="H98" s="1873">
        <v>7</v>
      </c>
      <c r="I98" s="1909">
        <v>100.42</v>
      </c>
      <c r="J98" s="1910">
        <f t="shared" si="9"/>
        <v>0.14000000000000057</v>
      </c>
      <c r="K98" s="1910">
        <f t="shared" si="11"/>
        <v>0.82000000000000739</v>
      </c>
      <c r="L98" s="1910">
        <f t="shared" si="13"/>
        <v>1.3100000000000023</v>
      </c>
      <c r="M98" s="1909">
        <v>99.99</v>
      </c>
      <c r="N98" s="1910">
        <f t="shared" si="10"/>
        <v>0.36999999999999034</v>
      </c>
      <c r="O98" s="1910">
        <f t="shared" si="12"/>
        <v>0.70999999999999375</v>
      </c>
      <c r="P98" s="1910">
        <f t="shared" si="14"/>
        <v>1.4699999999999989</v>
      </c>
      <c r="R98" s="1855" t="s">
        <v>688</v>
      </c>
      <c r="S98" s="1849" t="s">
        <v>659</v>
      </c>
      <c r="T98" s="1844" t="s">
        <v>658</v>
      </c>
    </row>
    <row r="99" spans="2:20" ht="18" hidden="1" customHeight="1">
      <c r="C99" s="1873">
        <v>8</v>
      </c>
      <c r="D99" s="1907">
        <v>98.56</v>
      </c>
      <c r="E99" s="1908">
        <f t="shared" si="8"/>
        <v>-1.9299999999999926</v>
      </c>
      <c r="F99" s="1896" t="str">
        <f t="shared" si="15"/>
        <v>－</v>
      </c>
      <c r="G99" s="1873"/>
      <c r="H99" s="1873">
        <v>8</v>
      </c>
      <c r="I99" s="1909">
        <v>99.9</v>
      </c>
      <c r="J99" s="1910">
        <f t="shared" si="9"/>
        <v>-0.51999999999999602</v>
      </c>
      <c r="K99" s="1910">
        <f t="shared" si="11"/>
        <v>-0.37999999999999545</v>
      </c>
      <c r="L99" s="1910">
        <f t="shared" si="13"/>
        <v>0.30000000000001137</v>
      </c>
      <c r="M99" s="1909">
        <v>99.98</v>
      </c>
      <c r="N99" s="1910">
        <f t="shared" si="10"/>
        <v>-9.9999999999909051E-3</v>
      </c>
      <c r="O99" s="1910">
        <f t="shared" si="12"/>
        <v>0.35999999999999943</v>
      </c>
      <c r="P99" s="1910">
        <f t="shared" si="14"/>
        <v>0.70000000000000284</v>
      </c>
      <c r="R99" s="1855" t="s">
        <v>688</v>
      </c>
      <c r="S99" s="1853" t="s">
        <v>659</v>
      </c>
      <c r="T99" s="1843" t="s">
        <v>658</v>
      </c>
    </row>
    <row r="100" spans="2:20" ht="18" hidden="1" customHeight="1">
      <c r="C100" s="1873">
        <v>9</v>
      </c>
      <c r="D100" s="1907">
        <v>101.89</v>
      </c>
      <c r="E100" s="1908">
        <f t="shared" si="8"/>
        <v>3.3299999999999983</v>
      </c>
      <c r="F100" s="1896" t="str">
        <f t="shared" si="15"/>
        <v>＋</v>
      </c>
      <c r="G100" s="1873"/>
      <c r="H100" s="1873">
        <v>9</v>
      </c>
      <c r="I100" s="1909">
        <v>100.31</v>
      </c>
      <c r="J100" s="1910">
        <f t="shared" si="9"/>
        <v>0.40999999999999659</v>
      </c>
      <c r="K100" s="1910">
        <f t="shared" si="11"/>
        <v>-0.10999999999999943</v>
      </c>
      <c r="L100" s="1910">
        <f t="shared" si="13"/>
        <v>3.0000000000001137E-2</v>
      </c>
      <c r="M100" s="1909">
        <v>100.34</v>
      </c>
      <c r="N100" s="1910">
        <f t="shared" si="10"/>
        <v>0.35999999999999943</v>
      </c>
      <c r="O100" s="1910">
        <f t="shared" si="12"/>
        <v>0.35000000000000853</v>
      </c>
      <c r="P100" s="1910">
        <f t="shared" si="14"/>
        <v>0.71999999999999886</v>
      </c>
      <c r="R100" s="1855" t="s">
        <v>688</v>
      </c>
      <c r="S100" s="1853" t="s">
        <v>659</v>
      </c>
      <c r="T100" s="1843" t="s">
        <v>658</v>
      </c>
    </row>
    <row r="101" spans="2:20" ht="18" hidden="1" customHeight="1">
      <c r="B101" s="1832"/>
      <c r="C101" s="1882">
        <v>10</v>
      </c>
      <c r="D101" s="1907">
        <v>99.44</v>
      </c>
      <c r="E101" s="1908">
        <f t="shared" si="8"/>
        <v>-2.4500000000000028</v>
      </c>
      <c r="F101" s="1896" t="str">
        <f t="shared" si="15"/>
        <v>－</v>
      </c>
      <c r="G101" s="1882"/>
      <c r="H101" s="1882">
        <v>10</v>
      </c>
      <c r="I101" s="1909">
        <v>99.96</v>
      </c>
      <c r="J101" s="1910">
        <f t="shared" si="9"/>
        <v>-0.35000000000000853</v>
      </c>
      <c r="K101" s="1910">
        <f t="shared" si="11"/>
        <v>5.9999999999988063E-2</v>
      </c>
      <c r="L101" s="1910">
        <f t="shared" si="13"/>
        <v>-0.46000000000000796</v>
      </c>
      <c r="M101" s="1909">
        <v>100.2</v>
      </c>
      <c r="N101" s="1910">
        <f t="shared" si="10"/>
        <v>-0.14000000000000057</v>
      </c>
      <c r="O101" s="1910">
        <f t="shared" si="12"/>
        <v>0.21999999999999886</v>
      </c>
      <c r="P101" s="1910">
        <f t="shared" si="14"/>
        <v>0.21000000000000796</v>
      </c>
      <c r="R101" s="1855" t="s">
        <v>688</v>
      </c>
      <c r="S101" s="1853" t="s">
        <v>659</v>
      </c>
      <c r="T101" s="1843" t="s">
        <v>658</v>
      </c>
    </row>
    <row r="102" spans="2:20" ht="18" hidden="1" customHeight="1">
      <c r="B102" s="1832"/>
      <c r="C102" s="1882">
        <v>11</v>
      </c>
      <c r="D102" s="1907">
        <v>100.49</v>
      </c>
      <c r="E102" s="1908">
        <f t="shared" si="8"/>
        <v>1.0499999999999972</v>
      </c>
      <c r="F102" s="1896" t="str">
        <f t="shared" si="15"/>
        <v>＋</v>
      </c>
      <c r="G102" s="1882"/>
      <c r="H102" s="1882">
        <v>11</v>
      </c>
      <c r="I102" s="1909">
        <v>100.61</v>
      </c>
      <c r="J102" s="1910">
        <f t="shared" si="9"/>
        <v>0.65000000000000568</v>
      </c>
      <c r="K102" s="1910">
        <f t="shared" si="11"/>
        <v>0.29999999999999716</v>
      </c>
      <c r="L102" s="1910">
        <f t="shared" si="13"/>
        <v>0.70999999999999375</v>
      </c>
      <c r="M102" s="1909">
        <v>100.17</v>
      </c>
      <c r="N102" s="1910">
        <f t="shared" si="10"/>
        <v>-3.0000000000001137E-2</v>
      </c>
      <c r="O102" s="1910">
        <f t="shared" si="12"/>
        <v>-0.17000000000000171</v>
      </c>
      <c r="P102" s="1910">
        <f t="shared" si="14"/>
        <v>0.18999999999999773</v>
      </c>
      <c r="R102" s="1855" t="s">
        <v>688</v>
      </c>
      <c r="S102" s="1853" t="s">
        <v>659</v>
      </c>
      <c r="T102" s="1843" t="s">
        <v>658</v>
      </c>
    </row>
    <row r="103" spans="2:20" ht="18" hidden="1" customHeight="1">
      <c r="B103" s="1827"/>
      <c r="C103" s="1880">
        <v>12</v>
      </c>
      <c r="D103" s="1911">
        <v>101.77</v>
      </c>
      <c r="E103" s="1912">
        <f t="shared" si="8"/>
        <v>1.2800000000000011</v>
      </c>
      <c r="F103" s="1899" t="str">
        <f t="shared" si="15"/>
        <v>＋</v>
      </c>
      <c r="G103" s="1880"/>
      <c r="H103" s="1880">
        <v>12</v>
      </c>
      <c r="I103" s="1913">
        <v>100.57</v>
      </c>
      <c r="J103" s="1914">
        <f t="shared" si="9"/>
        <v>-4.0000000000006253E-2</v>
      </c>
      <c r="K103" s="1914">
        <f t="shared" si="11"/>
        <v>0.60999999999999943</v>
      </c>
      <c r="L103" s="1914">
        <f t="shared" si="13"/>
        <v>0.25999999999999091</v>
      </c>
      <c r="M103" s="1913">
        <v>100.43</v>
      </c>
      <c r="N103" s="1914">
        <f t="shared" si="10"/>
        <v>0.26000000000000512</v>
      </c>
      <c r="O103" s="1914">
        <f t="shared" si="12"/>
        <v>0.23000000000000398</v>
      </c>
      <c r="P103" s="1914">
        <f t="shared" si="14"/>
        <v>9.0000000000003411E-2</v>
      </c>
      <c r="R103" s="1855" t="s">
        <v>613</v>
      </c>
      <c r="S103" s="1854" t="s">
        <v>685</v>
      </c>
      <c r="T103" s="1843" t="s">
        <v>658</v>
      </c>
    </row>
    <row r="104" spans="2:20" ht="18" hidden="1" customHeight="1">
      <c r="B104" s="1825" t="s">
        <v>689</v>
      </c>
      <c r="C104" s="1873">
        <v>1</v>
      </c>
      <c r="D104" s="1901">
        <v>100.63</v>
      </c>
      <c r="E104" s="1902">
        <f t="shared" si="8"/>
        <v>-1.1400000000000006</v>
      </c>
      <c r="F104" s="1903" t="str">
        <f t="shared" si="15"/>
        <v>－</v>
      </c>
      <c r="G104" s="1873" t="s">
        <v>689</v>
      </c>
      <c r="H104" s="1873">
        <v>1</v>
      </c>
      <c r="I104" s="1905">
        <v>100.96</v>
      </c>
      <c r="J104" s="1906">
        <f t="shared" si="9"/>
        <v>0.39000000000000057</v>
      </c>
      <c r="K104" s="1906">
        <f t="shared" si="11"/>
        <v>0.34999999999999432</v>
      </c>
      <c r="L104" s="1906">
        <f t="shared" si="13"/>
        <v>1</v>
      </c>
      <c r="M104" s="1905">
        <v>100.84</v>
      </c>
      <c r="N104" s="1906">
        <f t="shared" si="10"/>
        <v>0.40999999999999659</v>
      </c>
      <c r="O104" s="1906">
        <f t="shared" si="12"/>
        <v>0.67000000000000171</v>
      </c>
      <c r="P104" s="1906">
        <f t="shared" si="14"/>
        <v>0.64000000000000057</v>
      </c>
      <c r="R104" s="1855" t="s">
        <v>613</v>
      </c>
      <c r="S104" s="1854" t="s">
        <v>685</v>
      </c>
      <c r="T104" s="1843" t="s">
        <v>658</v>
      </c>
    </row>
    <row r="105" spans="2:20" ht="18" hidden="1" customHeight="1">
      <c r="C105" s="1873">
        <v>2</v>
      </c>
      <c r="D105" s="1907">
        <v>103.83</v>
      </c>
      <c r="E105" s="1908">
        <f t="shared" si="8"/>
        <v>3.2000000000000028</v>
      </c>
      <c r="F105" s="1896" t="str">
        <f t="shared" si="15"/>
        <v>＋</v>
      </c>
      <c r="G105" s="1873"/>
      <c r="H105" s="1873">
        <v>2</v>
      </c>
      <c r="I105" s="1909">
        <v>102.08</v>
      </c>
      <c r="J105" s="1910">
        <f t="shared" si="9"/>
        <v>1.1200000000000045</v>
      </c>
      <c r="K105" s="1910">
        <f t="shared" si="11"/>
        <v>1.5100000000000051</v>
      </c>
      <c r="L105" s="1910">
        <f t="shared" si="13"/>
        <v>1.4699999999999989</v>
      </c>
      <c r="M105" s="1909">
        <v>101.23</v>
      </c>
      <c r="N105" s="1910">
        <f t="shared" si="10"/>
        <v>0.39000000000000057</v>
      </c>
      <c r="O105" s="1910">
        <f t="shared" si="12"/>
        <v>0.79999999999999716</v>
      </c>
      <c r="P105" s="1910">
        <f t="shared" si="14"/>
        <v>1.0600000000000023</v>
      </c>
      <c r="R105" s="1855" t="s">
        <v>688</v>
      </c>
      <c r="S105" s="1849" t="s">
        <v>659</v>
      </c>
      <c r="T105" s="1843" t="s">
        <v>658</v>
      </c>
    </row>
    <row r="106" spans="2:20" ht="18" hidden="1" customHeight="1">
      <c r="C106" s="1873">
        <v>3</v>
      </c>
      <c r="D106" s="1907">
        <v>102.73</v>
      </c>
      <c r="E106" s="1908">
        <f t="shared" si="8"/>
        <v>-1.0999999999999943</v>
      </c>
      <c r="F106" s="1896" t="str">
        <f t="shared" si="15"/>
        <v>－</v>
      </c>
      <c r="G106" s="1873"/>
      <c r="H106" s="1873">
        <v>3</v>
      </c>
      <c r="I106" s="1909">
        <v>102.4</v>
      </c>
      <c r="J106" s="1910">
        <f t="shared" si="9"/>
        <v>0.32000000000000739</v>
      </c>
      <c r="K106" s="1910">
        <f t="shared" si="11"/>
        <v>1.4400000000000119</v>
      </c>
      <c r="L106" s="1910">
        <f t="shared" si="13"/>
        <v>1.8300000000000125</v>
      </c>
      <c r="M106" s="1909">
        <v>101.89</v>
      </c>
      <c r="N106" s="1910">
        <f t="shared" si="10"/>
        <v>0.65999999999999659</v>
      </c>
      <c r="O106" s="1910">
        <f t="shared" si="12"/>
        <v>1.0499999999999972</v>
      </c>
      <c r="P106" s="1910">
        <f t="shared" si="14"/>
        <v>1.4599999999999937</v>
      </c>
      <c r="R106" s="1855" t="s">
        <v>688</v>
      </c>
      <c r="S106" s="1849" t="s">
        <v>659</v>
      </c>
      <c r="T106" s="1843" t="s">
        <v>658</v>
      </c>
    </row>
    <row r="107" spans="2:20" ht="18" hidden="1" customHeight="1">
      <c r="C107" s="1873">
        <v>4</v>
      </c>
      <c r="D107" s="1907">
        <v>104.64</v>
      </c>
      <c r="E107" s="1908">
        <f t="shared" si="8"/>
        <v>1.9099999999999966</v>
      </c>
      <c r="F107" s="1896" t="str">
        <f t="shared" si="15"/>
        <v>＋</v>
      </c>
      <c r="G107" s="1873"/>
      <c r="H107" s="1873">
        <v>4</v>
      </c>
      <c r="I107" s="1909">
        <v>103.73</v>
      </c>
      <c r="J107" s="1910">
        <f t="shared" si="9"/>
        <v>1.3299999999999983</v>
      </c>
      <c r="K107" s="1910">
        <f t="shared" si="11"/>
        <v>1.6500000000000057</v>
      </c>
      <c r="L107" s="1910">
        <f t="shared" si="13"/>
        <v>2.7700000000000102</v>
      </c>
      <c r="M107" s="1909">
        <v>102.72</v>
      </c>
      <c r="N107" s="1910">
        <f t="shared" si="10"/>
        <v>0.82999999999999829</v>
      </c>
      <c r="O107" s="1910">
        <f t="shared" si="12"/>
        <v>1.4899999999999949</v>
      </c>
      <c r="P107" s="1910">
        <f t="shared" si="14"/>
        <v>1.8799999999999955</v>
      </c>
      <c r="R107" s="1855" t="s">
        <v>688</v>
      </c>
      <c r="S107" s="1849" t="s">
        <v>659</v>
      </c>
      <c r="T107" s="1856" t="s">
        <v>690</v>
      </c>
    </row>
    <row r="108" spans="2:20" ht="23.25" hidden="1" customHeight="1">
      <c r="C108" s="1873">
        <v>5</v>
      </c>
      <c r="D108" s="1907">
        <v>103.86</v>
      </c>
      <c r="E108" s="1908">
        <f t="shared" si="8"/>
        <v>-0.78000000000000114</v>
      </c>
      <c r="F108" s="1896" t="str">
        <f t="shared" si="15"/>
        <v>－</v>
      </c>
      <c r="G108" s="1873"/>
      <c r="H108" s="1873">
        <v>5</v>
      </c>
      <c r="I108" s="1909">
        <v>103.74</v>
      </c>
      <c r="J108" s="1910">
        <f t="shared" si="9"/>
        <v>9.9999999999909051E-3</v>
      </c>
      <c r="K108" s="1910">
        <f t="shared" si="11"/>
        <v>1.3399999999999892</v>
      </c>
      <c r="L108" s="1910">
        <f t="shared" si="13"/>
        <v>1.6599999999999966</v>
      </c>
      <c r="M108" s="1909">
        <v>103.14</v>
      </c>
      <c r="N108" s="1910">
        <f t="shared" si="10"/>
        <v>0.42000000000000171</v>
      </c>
      <c r="O108" s="1910">
        <f t="shared" si="12"/>
        <v>1.25</v>
      </c>
      <c r="P108" s="1910">
        <f t="shared" si="14"/>
        <v>1.9099999999999966</v>
      </c>
      <c r="R108" s="1857" t="s">
        <v>691</v>
      </c>
      <c r="S108" s="1858" t="s">
        <v>682</v>
      </c>
      <c r="T108" s="1856" t="s">
        <v>690</v>
      </c>
    </row>
    <row r="109" spans="2:20" ht="23.25" hidden="1" customHeight="1">
      <c r="C109" s="1873">
        <v>6</v>
      </c>
      <c r="D109" s="1907">
        <v>103.21</v>
      </c>
      <c r="E109" s="1908">
        <f t="shared" si="8"/>
        <v>-0.65000000000000568</v>
      </c>
      <c r="F109" s="1896" t="str">
        <f t="shared" si="15"/>
        <v>－</v>
      </c>
      <c r="G109" s="1873"/>
      <c r="H109" s="1873">
        <v>6</v>
      </c>
      <c r="I109" s="1909">
        <v>103.9</v>
      </c>
      <c r="J109" s="1910">
        <f t="shared" si="9"/>
        <v>0.1600000000000108</v>
      </c>
      <c r="K109" s="1910">
        <f t="shared" si="11"/>
        <v>0.17000000000000171</v>
      </c>
      <c r="L109" s="1910">
        <f t="shared" si="13"/>
        <v>1.5</v>
      </c>
      <c r="M109" s="1909">
        <v>103.65</v>
      </c>
      <c r="N109" s="1910">
        <f t="shared" si="10"/>
        <v>0.51000000000000512</v>
      </c>
      <c r="O109" s="1910">
        <f t="shared" si="12"/>
        <v>0.93000000000000682</v>
      </c>
      <c r="P109" s="1910">
        <f t="shared" si="14"/>
        <v>1.7600000000000051</v>
      </c>
      <c r="R109" s="1852" t="s">
        <v>692</v>
      </c>
      <c r="S109" s="1859" t="s">
        <v>659</v>
      </c>
      <c r="T109" s="1856" t="s">
        <v>693</v>
      </c>
    </row>
    <row r="110" spans="2:20" ht="23.25" hidden="1" customHeight="1">
      <c r="C110" s="1873">
        <v>7</v>
      </c>
      <c r="D110" s="1907">
        <v>103.08</v>
      </c>
      <c r="E110" s="1908">
        <f t="shared" si="8"/>
        <v>-0.12999999999999545</v>
      </c>
      <c r="F110" s="1896" t="str">
        <f t="shared" si="15"/>
        <v>－</v>
      </c>
      <c r="G110" s="1873"/>
      <c r="H110" s="1873">
        <v>7</v>
      </c>
      <c r="I110" s="1909">
        <v>103.38</v>
      </c>
      <c r="J110" s="1910">
        <f t="shared" si="9"/>
        <v>-0.52000000000001023</v>
      </c>
      <c r="K110" s="1910">
        <f t="shared" si="11"/>
        <v>-0.35999999999999943</v>
      </c>
      <c r="L110" s="1910">
        <f t="shared" si="13"/>
        <v>-0.35000000000000853</v>
      </c>
      <c r="M110" s="1909">
        <v>103.5</v>
      </c>
      <c r="N110" s="1910">
        <f t="shared" si="10"/>
        <v>-0.15000000000000568</v>
      </c>
      <c r="O110" s="1910">
        <f t="shared" si="12"/>
        <v>0.35999999999999943</v>
      </c>
      <c r="P110" s="1910">
        <f t="shared" si="14"/>
        <v>0.78000000000000114</v>
      </c>
      <c r="R110" s="1852" t="s">
        <v>692</v>
      </c>
      <c r="S110" s="1859" t="s">
        <v>659</v>
      </c>
      <c r="T110" s="1856" t="s">
        <v>693</v>
      </c>
    </row>
    <row r="111" spans="2:20" ht="23.25" hidden="1" customHeight="1">
      <c r="C111" s="1873">
        <v>8</v>
      </c>
      <c r="D111" s="1907">
        <v>105.37</v>
      </c>
      <c r="E111" s="1908">
        <f t="shared" si="8"/>
        <v>2.2900000000000063</v>
      </c>
      <c r="F111" s="1896" t="str">
        <f t="shared" si="15"/>
        <v>＋</v>
      </c>
      <c r="G111" s="1873"/>
      <c r="H111" s="1873">
        <v>8</v>
      </c>
      <c r="I111" s="1909">
        <v>103.89</v>
      </c>
      <c r="J111" s="1910">
        <f t="shared" si="9"/>
        <v>0.51000000000000512</v>
      </c>
      <c r="K111" s="1910">
        <f t="shared" si="11"/>
        <v>-1.0000000000005116E-2</v>
      </c>
      <c r="L111" s="1910">
        <f t="shared" si="13"/>
        <v>0.15000000000000568</v>
      </c>
      <c r="M111" s="1909">
        <v>104.03</v>
      </c>
      <c r="N111" s="1910">
        <f t="shared" si="10"/>
        <v>0.53000000000000114</v>
      </c>
      <c r="O111" s="1910">
        <f t="shared" si="12"/>
        <v>0.37999999999999545</v>
      </c>
      <c r="P111" s="1910">
        <f t="shared" si="14"/>
        <v>0.89000000000000057</v>
      </c>
      <c r="R111" s="1852" t="s">
        <v>692</v>
      </c>
      <c r="S111" s="1859" t="s">
        <v>659</v>
      </c>
      <c r="T111" s="1856" t="s">
        <v>693</v>
      </c>
    </row>
    <row r="112" spans="2:20" ht="43.5" hidden="1" customHeight="1">
      <c r="C112" s="1873">
        <v>9</v>
      </c>
      <c r="D112" s="1907">
        <v>104.31</v>
      </c>
      <c r="E112" s="1908">
        <f t="shared" si="8"/>
        <v>-1.0600000000000023</v>
      </c>
      <c r="F112" s="1896" t="str">
        <f t="shared" si="15"/>
        <v>－</v>
      </c>
      <c r="G112" s="1873"/>
      <c r="H112" s="1873">
        <v>9</v>
      </c>
      <c r="I112" s="1909">
        <v>104.25</v>
      </c>
      <c r="J112" s="1910">
        <f t="shared" si="9"/>
        <v>0.35999999999999943</v>
      </c>
      <c r="K112" s="1910">
        <f t="shared" si="11"/>
        <v>0.87000000000000455</v>
      </c>
      <c r="L112" s="1910">
        <f t="shared" si="13"/>
        <v>0.34999999999999432</v>
      </c>
      <c r="M112" s="1909">
        <v>103.97</v>
      </c>
      <c r="N112" s="1910">
        <f t="shared" si="10"/>
        <v>-6.0000000000002274E-2</v>
      </c>
      <c r="O112" s="1910">
        <f t="shared" si="12"/>
        <v>0.46999999999999886</v>
      </c>
      <c r="P112" s="1910">
        <f t="shared" si="14"/>
        <v>0.31999999999999318</v>
      </c>
      <c r="R112" s="1852" t="s">
        <v>677</v>
      </c>
      <c r="S112" s="1860" t="s">
        <v>1123</v>
      </c>
      <c r="T112" s="1825" t="s">
        <v>655</v>
      </c>
    </row>
    <row r="113" spans="2:20" ht="23.25" hidden="1" customHeight="1">
      <c r="B113" s="1832"/>
      <c r="C113" s="1882">
        <v>10</v>
      </c>
      <c r="D113" s="1907">
        <v>104.15</v>
      </c>
      <c r="E113" s="1908">
        <f t="shared" si="8"/>
        <v>-0.15999999999999659</v>
      </c>
      <c r="F113" s="1896" t="str">
        <f t="shared" si="15"/>
        <v>－</v>
      </c>
      <c r="G113" s="1882"/>
      <c r="H113" s="1882">
        <v>10</v>
      </c>
      <c r="I113" s="1909">
        <v>104.61</v>
      </c>
      <c r="J113" s="1910">
        <f t="shared" si="9"/>
        <v>0.35999999999999943</v>
      </c>
      <c r="K113" s="1910">
        <f t="shared" si="11"/>
        <v>0.71999999999999886</v>
      </c>
      <c r="L113" s="1910">
        <f t="shared" si="13"/>
        <v>1.230000000000004</v>
      </c>
      <c r="M113" s="1909">
        <v>104.02</v>
      </c>
      <c r="N113" s="1910">
        <f t="shared" si="10"/>
        <v>4.9999999999997158E-2</v>
      </c>
      <c r="O113" s="1910">
        <f t="shared" si="12"/>
        <v>-1.0000000000005116E-2</v>
      </c>
      <c r="P113" s="1910">
        <f t="shared" si="14"/>
        <v>0.51999999999999602</v>
      </c>
      <c r="R113" s="1852" t="s">
        <v>694</v>
      </c>
      <c r="S113" s="1859" t="s">
        <v>659</v>
      </c>
      <c r="T113" s="1825" t="s">
        <v>658</v>
      </c>
    </row>
    <row r="114" spans="2:20" ht="23.25" hidden="1" customHeight="1" thickBot="1">
      <c r="B114" s="1832"/>
      <c r="C114" s="1882">
        <v>11</v>
      </c>
      <c r="D114" s="1907">
        <v>106.32</v>
      </c>
      <c r="E114" s="1908">
        <f t="shared" si="8"/>
        <v>2.1699999999999875</v>
      </c>
      <c r="F114" s="1896" t="str">
        <f t="shared" si="15"/>
        <v>＋</v>
      </c>
      <c r="G114" s="1882"/>
      <c r="H114" s="1882">
        <v>11</v>
      </c>
      <c r="I114" s="1909">
        <v>104.93</v>
      </c>
      <c r="J114" s="1910">
        <f t="shared" si="9"/>
        <v>0.32000000000000739</v>
      </c>
      <c r="K114" s="1910">
        <f t="shared" si="11"/>
        <v>0.68000000000000682</v>
      </c>
      <c r="L114" s="1910">
        <f t="shared" si="13"/>
        <v>1.0400000000000063</v>
      </c>
      <c r="M114" s="1909">
        <v>104.65</v>
      </c>
      <c r="N114" s="1910">
        <f t="shared" si="10"/>
        <v>0.63000000000000966</v>
      </c>
      <c r="O114" s="1910">
        <f t="shared" si="12"/>
        <v>0.68000000000000682</v>
      </c>
      <c r="P114" s="1910">
        <f t="shared" si="14"/>
        <v>0.62000000000000455</v>
      </c>
      <c r="R114" s="1852" t="s">
        <v>695</v>
      </c>
      <c r="S114" s="1859" t="s">
        <v>659</v>
      </c>
      <c r="T114" s="1825" t="s">
        <v>658</v>
      </c>
    </row>
    <row r="115" spans="2:20" ht="23.25" hidden="1" customHeight="1" thickBot="1">
      <c r="B115" s="1827"/>
      <c r="C115" s="1880">
        <v>12</v>
      </c>
      <c r="D115" s="1911">
        <v>105.73</v>
      </c>
      <c r="E115" s="1912">
        <f t="shared" si="8"/>
        <v>-0.5899999999999892</v>
      </c>
      <c r="F115" s="1899" t="str">
        <f t="shared" si="15"/>
        <v>－</v>
      </c>
      <c r="G115" s="1880"/>
      <c r="H115" s="1880">
        <v>12</v>
      </c>
      <c r="I115" s="1913">
        <v>105.4</v>
      </c>
      <c r="J115" s="1914">
        <f t="shared" si="9"/>
        <v>0.46999999999999886</v>
      </c>
      <c r="K115" s="1914">
        <f t="shared" si="11"/>
        <v>0.79000000000000625</v>
      </c>
      <c r="L115" s="1914">
        <f t="shared" si="13"/>
        <v>1.1500000000000057</v>
      </c>
      <c r="M115" s="1913">
        <v>105.18</v>
      </c>
      <c r="N115" s="1914">
        <f t="shared" si="10"/>
        <v>0.53000000000000114</v>
      </c>
      <c r="O115" s="1914">
        <f t="shared" si="12"/>
        <v>1.1600000000000108</v>
      </c>
      <c r="P115" s="1914">
        <f t="shared" si="14"/>
        <v>1.210000000000008</v>
      </c>
      <c r="R115" s="1861" t="s">
        <v>696</v>
      </c>
      <c r="S115" s="1862" t="s">
        <v>659</v>
      </c>
      <c r="T115" s="1863" t="s">
        <v>697</v>
      </c>
    </row>
    <row r="116" spans="2:20" ht="23.25" hidden="1" customHeight="1">
      <c r="B116" s="1825" t="s">
        <v>698</v>
      </c>
      <c r="C116" s="1873">
        <v>1</v>
      </c>
      <c r="D116" s="1901">
        <v>106.23</v>
      </c>
      <c r="E116" s="1902">
        <f t="shared" si="8"/>
        <v>0.5</v>
      </c>
      <c r="F116" s="1903" t="str">
        <f t="shared" si="15"/>
        <v>＋</v>
      </c>
      <c r="G116" s="1873" t="s">
        <v>699</v>
      </c>
      <c r="H116" s="1873">
        <v>1</v>
      </c>
      <c r="I116" s="1905">
        <v>106.09</v>
      </c>
      <c r="J116" s="1906">
        <f t="shared" si="9"/>
        <v>0.68999999999999773</v>
      </c>
      <c r="K116" s="1906">
        <f t="shared" si="11"/>
        <v>1.1599999999999966</v>
      </c>
      <c r="L116" s="1906">
        <f t="shared" si="13"/>
        <v>1.480000000000004</v>
      </c>
      <c r="M116" s="1905">
        <v>105.35</v>
      </c>
      <c r="N116" s="1906">
        <f t="shared" si="10"/>
        <v>0.16999999999998749</v>
      </c>
      <c r="O116" s="1906">
        <f t="shared" si="12"/>
        <v>0.69999999999998863</v>
      </c>
      <c r="P116" s="1906">
        <f t="shared" si="14"/>
        <v>1.3299999999999983</v>
      </c>
      <c r="R116" s="1864" t="s">
        <v>696</v>
      </c>
      <c r="S116" s="1865" t="s">
        <v>659</v>
      </c>
      <c r="T116" s="1843"/>
    </row>
    <row r="117" spans="2:20" ht="23.25" hidden="1" customHeight="1">
      <c r="C117" s="1873">
        <v>2</v>
      </c>
      <c r="D117" s="1907">
        <v>105.63</v>
      </c>
      <c r="E117" s="1908">
        <f t="shared" si="8"/>
        <v>-0.60000000000000853</v>
      </c>
      <c r="F117" s="1896" t="str">
        <f t="shared" si="15"/>
        <v>－</v>
      </c>
      <c r="G117" s="1873"/>
      <c r="H117" s="1873">
        <v>2</v>
      </c>
      <c r="I117" s="1909">
        <v>105.86</v>
      </c>
      <c r="J117" s="1910">
        <f t="shared" si="9"/>
        <v>-0.23000000000000398</v>
      </c>
      <c r="K117" s="1910">
        <f t="shared" si="11"/>
        <v>0.45999999999999375</v>
      </c>
      <c r="L117" s="1910">
        <f t="shared" si="13"/>
        <v>0.92999999999999261</v>
      </c>
      <c r="M117" s="1909">
        <v>105.61</v>
      </c>
      <c r="N117" s="1910">
        <f t="shared" si="10"/>
        <v>0.26000000000000512</v>
      </c>
      <c r="O117" s="1910">
        <f t="shared" si="12"/>
        <v>0.42999999999999261</v>
      </c>
      <c r="P117" s="1910">
        <f t="shared" si="14"/>
        <v>0.95999999999999375</v>
      </c>
      <c r="R117" s="1864" t="s">
        <v>696</v>
      </c>
      <c r="S117" s="1865" t="s">
        <v>659</v>
      </c>
      <c r="T117" s="1843"/>
    </row>
    <row r="118" spans="2:20" ht="23.25" hidden="1" customHeight="1">
      <c r="C118" s="1873">
        <v>3</v>
      </c>
      <c r="D118" s="1907">
        <v>109.31</v>
      </c>
      <c r="E118" s="1908">
        <f t="shared" si="8"/>
        <v>3.6800000000000068</v>
      </c>
      <c r="F118" s="1896" t="str">
        <f t="shared" si="15"/>
        <v>＋</v>
      </c>
      <c r="G118" s="1873"/>
      <c r="H118" s="1873">
        <v>3</v>
      </c>
      <c r="I118" s="1909">
        <v>107.06</v>
      </c>
      <c r="J118" s="1910">
        <f t="shared" si="9"/>
        <v>1.2000000000000028</v>
      </c>
      <c r="K118" s="1910">
        <f t="shared" si="11"/>
        <v>0.96999999999999886</v>
      </c>
      <c r="L118" s="1910">
        <f t="shared" si="13"/>
        <v>1.6599999999999966</v>
      </c>
      <c r="M118" s="1909">
        <v>106.64</v>
      </c>
      <c r="N118" s="1910">
        <f t="shared" si="10"/>
        <v>1.0300000000000011</v>
      </c>
      <c r="O118" s="1910">
        <f t="shared" si="12"/>
        <v>1.2900000000000063</v>
      </c>
      <c r="P118" s="1910">
        <f t="shared" si="14"/>
        <v>1.4599999999999937</v>
      </c>
      <c r="R118" s="1864" t="s">
        <v>696</v>
      </c>
      <c r="S118" s="1865" t="s">
        <v>659</v>
      </c>
      <c r="T118" s="1843"/>
    </row>
    <row r="119" spans="2:20" ht="23.25" hidden="1" customHeight="1">
      <c r="B119" s="1825" t="s">
        <v>1341</v>
      </c>
      <c r="C119" s="1873">
        <v>4</v>
      </c>
      <c r="D119" s="1907">
        <v>104.89</v>
      </c>
      <c r="E119" s="1908">
        <f t="shared" si="8"/>
        <v>-4.4200000000000017</v>
      </c>
      <c r="F119" s="1896" t="str">
        <f t="shared" si="15"/>
        <v>－</v>
      </c>
      <c r="G119" s="1873"/>
      <c r="H119" s="1873">
        <v>4</v>
      </c>
      <c r="I119" s="1909">
        <v>106.61</v>
      </c>
      <c r="J119" s="1910">
        <f t="shared" si="9"/>
        <v>-0.45000000000000284</v>
      </c>
      <c r="K119" s="1910">
        <f t="shared" si="11"/>
        <v>0.75</v>
      </c>
      <c r="L119" s="1910">
        <f t="shared" si="13"/>
        <v>0.51999999999999602</v>
      </c>
      <c r="M119" s="1909">
        <v>106.36</v>
      </c>
      <c r="N119" s="1910">
        <f t="shared" si="10"/>
        <v>-0.28000000000000114</v>
      </c>
      <c r="O119" s="1910">
        <f t="shared" si="12"/>
        <v>0.75</v>
      </c>
      <c r="P119" s="1910">
        <f t="shared" si="14"/>
        <v>1.0100000000000051</v>
      </c>
      <c r="R119" s="1864" t="s">
        <v>696</v>
      </c>
      <c r="S119" s="1865" t="s">
        <v>659</v>
      </c>
      <c r="T119" s="1856"/>
    </row>
    <row r="120" spans="2:20" ht="23.25" hidden="1" customHeight="1">
      <c r="C120" s="1873">
        <v>5</v>
      </c>
      <c r="D120" s="1907">
        <v>106.86</v>
      </c>
      <c r="E120" s="1908">
        <f t="shared" si="8"/>
        <v>1.9699999999999989</v>
      </c>
      <c r="F120" s="1896" t="str">
        <f t="shared" si="15"/>
        <v>＋</v>
      </c>
      <c r="G120" s="1873"/>
      <c r="H120" s="1873">
        <v>5</v>
      </c>
      <c r="I120" s="1909">
        <v>107.02</v>
      </c>
      <c r="J120" s="1910">
        <f t="shared" si="9"/>
        <v>0.40999999999999659</v>
      </c>
      <c r="K120" s="1910">
        <f t="shared" si="11"/>
        <v>-4.0000000000006253E-2</v>
      </c>
      <c r="L120" s="1910">
        <f t="shared" si="13"/>
        <v>1.1599999999999966</v>
      </c>
      <c r="M120" s="1909">
        <v>106.58</v>
      </c>
      <c r="N120" s="1910">
        <f t="shared" si="10"/>
        <v>0.21999999999999886</v>
      </c>
      <c r="O120" s="1910">
        <f t="shared" si="12"/>
        <v>-6.0000000000002274E-2</v>
      </c>
      <c r="P120" s="1910">
        <f t="shared" si="14"/>
        <v>0.96999999999999886</v>
      </c>
      <c r="R120" s="1835" t="s">
        <v>676</v>
      </c>
      <c r="S120" s="1848" t="s">
        <v>683</v>
      </c>
      <c r="T120" s="1856"/>
    </row>
    <row r="121" spans="2:20" ht="23.25" hidden="1" customHeight="1">
      <c r="C121" s="1873">
        <v>6</v>
      </c>
      <c r="D121" s="1907">
        <v>105.93</v>
      </c>
      <c r="E121" s="1908">
        <f t="shared" si="8"/>
        <v>-0.92999999999999261</v>
      </c>
      <c r="F121" s="1896" t="str">
        <f t="shared" si="15"/>
        <v>－</v>
      </c>
      <c r="G121" s="1873"/>
      <c r="H121" s="1873">
        <v>6</v>
      </c>
      <c r="I121" s="1909">
        <v>105.89</v>
      </c>
      <c r="J121" s="1910">
        <f t="shared" si="9"/>
        <v>-1.1299999999999955</v>
      </c>
      <c r="K121" s="1910">
        <f t="shared" si="11"/>
        <v>-0.71999999999999886</v>
      </c>
      <c r="L121" s="1910">
        <f t="shared" si="13"/>
        <v>-1.1700000000000017</v>
      </c>
      <c r="M121" s="1909">
        <v>106.52</v>
      </c>
      <c r="N121" s="1910">
        <f t="shared" si="10"/>
        <v>-6.0000000000002274E-2</v>
      </c>
      <c r="O121" s="1910">
        <f t="shared" si="12"/>
        <v>0.15999999999999659</v>
      </c>
      <c r="P121" s="1910">
        <f t="shared" si="14"/>
        <v>-0.12000000000000455</v>
      </c>
      <c r="R121" s="1835" t="s">
        <v>678</v>
      </c>
      <c r="S121" s="1865" t="s">
        <v>659</v>
      </c>
      <c r="T121" s="1856"/>
    </row>
    <row r="122" spans="2:20" ht="48" hidden="1" customHeight="1">
      <c r="C122" s="1873">
        <v>7</v>
      </c>
      <c r="D122" s="1907">
        <v>105.86</v>
      </c>
      <c r="E122" s="1908">
        <f t="shared" si="8"/>
        <v>-7.000000000000739E-2</v>
      </c>
      <c r="F122" s="1896" t="str">
        <f t="shared" si="15"/>
        <v>－</v>
      </c>
      <c r="G122" s="1873"/>
      <c r="H122" s="1873">
        <v>7</v>
      </c>
      <c r="I122" s="1909">
        <v>106.22</v>
      </c>
      <c r="J122" s="1910">
        <f t="shared" si="9"/>
        <v>0.32999999999999829</v>
      </c>
      <c r="K122" s="1910">
        <f t="shared" si="11"/>
        <v>-0.79999999999999716</v>
      </c>
      <c r="L122" s="1910">
        <f t="shared" si="13"/>
        <v>-0.39000000000000057</v>
      </c>
      <c r="M122" s="1909">
        <v>106.57</v>
      </c>
      <c r="N122" s="1910">
        <f t="shared" si="10"/>
        <v>4.9999999999997158E-2</v>
      </c>
      <c r="O122" s="1910">
        <f t="shared" si="12"/>
        <v>-1.0000000000005116E-2</v>
      </c>
      <c r="P122" s="1910">
        <f t="shared" si="14"/>
        <v>0.20999999999999375</v>
      </c>
      <c r="R122" s="1861" t="s">
        <v>677</v>
      </c>
      <c r="S122" s="1854" t="s">
        <v>700</v>
      </c>
      <c r="T122" s="1856"/>
    </row>
    <row r="123" spans="2:20" ht="23.25" hidden="1" customHeight="1">
      <c r="C123" s="1873">
        <v>8</v>
      </c>
      <c r="D123" s="1907">
        <v>108.64</v>
      </c>
      <c r="E123" s="1908">
        <f t="shared" si="8"/>
        <v>2.7800000000000011</v>
      </c>
      <c r="F123" s="1896" t="str">
        <f t="shared" si="15"/>
        <v>＋</v>
      </c>
      <c r="G123" s="1873"/>
      <c r="H123" s="1873">
        <v>8</v>
      </c>
      <c r="I123" s="1909">
        <v>106.81</v>
      </c>
      <c r="J123" s="1910">
        <f t="shared" si="9"/>
        <v>0.59000000000000341</v>
      </c>
      <c r="K123" s="1910">
        <f t="shared" si="11"/>
        <v>0.92000000000000171</v>
      </c>
      <c r="L123" s="1910">
        <f t="shared" si="13"/>
        <v>-0.20999999999999375</v>
      </c>
      <c r="M123" s="1909">
        <v>106.44</v>
      </c>
      <c r="N123" s="1910">
        <f t="shared" si="10"/>
        <v>-0.12999999999999545</v>
      </c>
      <c r="O123" s="1910">
        <f t="shared" si="12"/>
        <v>-7.9999999999998295E-2</v>
      </c>
      <c r="P123" s="1910">
        <f t="shared" si="14"/>
        <v>-0.14000000000000057</v>
      </c>
      <c r="R123" s="1864" t="s">
        <v>696</v>
      </c>
      <c r="S123" s="1865" t="s">
        <v>659</v>
      </c>
      <c r="T123" s="1856"/>
    </row>
    <row r="124" spans="2:20" ht="23.25" hidden="1" customHeight="1">
      <c r="C124" s="1873">
        <v>9</v>
      </c>
      <c r="D124" s="1907">
        <v>104.1</v>
      </c>
      <c r="E124" s="1908">
        <f t="shared" si="8"/>
        <v>-4.5400000000000063</v>
      </c>
      <c r="F124" s="1896" t="str">
        <f t="shared" si="15"/>
        <v>－</v>
      </c>
      <c r="G124" s="1873"/>
      <c r="H124" s="1873">
        <v>9</v>
      </c>
      <c r="I124" s="1909">
        <v>106.2</v>
      </c>
      <c r="J124" s="1910">
        <f t="shared" si="9"/>
        <v>-0.60999999999999943</v>
      </c>
      <c r="K124" s="1910">
        <f t="shared" si="11"/>
        <v>-1.9999999999996021E-2</v>
      </c>
      <c r="L124" s="1910">
        <f t="shared" si="13"/>
        <v>0.31000000000000227</v>
      </c>
      <c r="M124" s="1909">
        <v>106.28</v>
      </c>
      <c r="N124" s="1910">
        <f t="shared" si="10"/>
        <v>-0.15999999999999659</v>
      </c>
      <c r="O124" s="1910">
        <f t="shared" si="12"/>
        <v>-0.28999999999999204</v>
      </c>
      <c r="P124" s="1910">
        <f t="shared" si="14"/>
        <v>-0.23999999999999488</v>
      </c>
      <c r="R124" s="1835" t="s">
        <v>676</v>
      </c>
      <c r="S124" s="1848" t="s">
        <v>683</v>
      </c>
    </row>
    <row r="125" spans="2:20" ht="54.75" hidden="1" customHeight="1">
      <c r="B125" s="1832"/>
      <c r="C125" s="1882">
        <v>10</v>
      </c>
      <c r="D125" s="1907">
        <v>107.82</v>
      </c>
      <c r="E125" s="1908">
        <f t="shared" si="8"/>
        <v>3.7199999999999989</v>
      </c>
      <c r="F125" s="1896" t="str">
        <f t="shared" si="15"/>
        <v>＋</v>
      </c>
      <c r="G125" s="1882"/>
      <c r="H125" s="1882">
        <v>10</v>
      </c>
      <c r="I125" s="1909">
        <v>106.85</v>
      </c>
      <c r="J125" s="1910">
        <f t="shared" si="9"/>
        <v>0.64999999999999147</v>
      </c>
      <c r="K125" s="1910">
        <f t="shared" si="11"/>
        <v>3.9999999999992042E-2</v>
      </c>
      <c r="L125" s="1910">
        <f t="shared" si="13"/>
        <v>0.62999999999999545</v>
      </c>
      <c r="M125" s="1909">
        <v>106.47</v>
      </c>
      <c r="N125" s="1910">
        <f t="shared" si="10"/>
        <v>0.18999999999999773</v>
      </c>
      <c r="O125" s="1910">
        <f t="shared" si="12"/>
        <v>3.0000000000001137E-2</v>
      </c>
      <c r="P125" s="1910">
        <f t="shared" si="14"/>
        <v>-9.9999999999994316E-2</v>
      </c>
      <c r="R125" s="1835" t="s">
        <v>678</v>
      </c>
      <c r="S125" s="1848" t="s">
        <v>701</v>
      </c>
    </row>
    <row r="126" spans="2:20" ht="23.25" hidden="1" customHeight="1">
      <c r="B126" s="1832"/>
      <c r="C126" s="1882">
        <v>11</v>
      </c>
      <c r="D126" s="1907">
        <v>106.92</v>
      </c>
      <c r="E126" s="1908">
        <f t="shared" si="8"/>
        <v>-0.89999999999999147</v>
      </c>
      <c r="F126" s="1896" t="str">
        <f t="shared" si="15"/>
        <v>－</v>
      </c>
      <c r="G126" s="1882"/>
      <c r="H126" s="1882">
        <v>11</v>
      </c>
      <c r="I126" s="1909">
        <v>106.28</v>
      </c>
      <c r="J126" s="1910">
        <f t="shared" si="9"/>
        <v>-0.56999999999999318</v>
      </c>
      <c r="K126" s="1910">
        <f t="shared" si="11"/>
        <v>7.9999999999998295E-2</v>
      </c>
      <c r="L126" s="1910">
        <f t="shared" si="13"/>
        <v>-0.53000000000000114</v>
      </c>
      <c r="M126" s="1909">
        <v>106.67</v>
      </c>
      <c r="N126" s="1910">
        <f t="shared" si="10"/>
        <v>0.20000000000000284</v>
      </c>
      <c r="O126" s="1910">
        <f t="shared" si="12"/>
        <v>0.39000000000000057</v>
      </c>
      <c r="P126" s="1910">
        <f t="shared" si="14"/>
        <v>0.23000000000000398</v>
      </c>
      <c r="R126" s="1835" t="s">
        <v>678</v>
      </c>
      <c r="S126" s="1865" t="s">
        <v>659</v>
      </c>
    </row>
    <row r="127" spans="2:20" ht="23.25" hidden="1" customHeight="1">
      <c r="B127" s="1827"/>
      <c r="C127" s="1880">
        <v>12</v>
      </c>
      <c r="D127" s="1911">
        <v>105.27</v>
      </c>
      <c r="E127" s="1912">
        <f t="shared" si="8"/>
        <v>-1.6500000000000057</v>
      </c>
      <c r="F127" s="1899" t="str">
        <f t="shared" si="15"/>
        <v>－</v>
      </c>
      <c r="G127" s="1880"/>
      <c r="H127" s="1880">
        <v>12</v>
      </c>
      <c r="I127" s="1913">
        <v>106.67</v>
      </c>
      <c r="J127" s="1914">
        <f t="shared" si="9"/>
        <v>0.39000000000000057</v>
      </c>
      <c r="K127" s="1914">
        <f t="shared" si="11"/>
        <v>-0.17999999999999261</v>
      </c>
      <c r="L127" s="1914">
        <f t="shared" si="13"/>
        <v>0.46999999999999886</v>
      </c>
      <c r="M127" s="1913">
        <v>106.55</v>
      </c>
      <c r="N127" s="1914">
        <f t="shared" si="10"/>
        <v>-0.12000000000000455</v>
      </c>
      <c r="O127" s="1914">
        <f t="shared" si="12"/>
        <v>7.9999999999998295E-2</v>
      </c>
      <c r="P127" s="1914">
        <f t="shared" si="14"/>
        <v>0.26999999999999602</v>
      </c>
      <c r="R127" s="1835" t="s">
        <v>678</v>
      </c>
      <c r="S127" s="1865" t="s">
        <v>659</v>
      </c>
      <c r="T127" s="1863"/>
    </row>
    <row r="128" spans="2:20" ht="69" customHeight="1">
      <c r="B128" s="1825" t="s">
        <v>702</v>
      </c>
      <c r="C128" s="1873">
        <v>1</v>
      </c>
      <c r="D128" s="1901">
        <v>104</v>
      </c>
      <c r="E128" s="1902">
        <f t="shared" si="8"/>
        <v>-1.269999999999996</v>
      </c>
      <c r="F128" s="1903" t="str">
        <f t="shared" si="15"/>
        <v>－</v>
      </c>
      <c r="G128" s="1873" t="s">
        <v>702</v>
      </c>
      <c r="H128" s="1873">
        <v>1</v>
      </c>
      <c r="I128" s="1905">
        <v>105.4</v>
      </c>
      <c r="J128" s="1906">
        <f t="shared" si="9"/>
        <v>-1.269999999999996</v>
      </c>
      <c r="K128" s="1906">
        <f t="shared" si="11"/>
        <v>-0.87999999999999545</v>
      </c>
      <c r="L128" s="1906">
        <f t="shared" si="13"/>
        <v>-1.4499999999999886</v>
      </c>
      <c r="M128" s="1905">
        <v>105.62</v>
      </c>
      <c r="N128" s="1906">
        <f t="shared" si="10"/>
        <v>-0.92999999999999261</v>
      </c>
      <c r="O128" s="1906">
        <f t="shared" si="12"/>
        <v>-1.0499999999999972</v>
      </c>
      <c r="P128" s="1906">
        <f t="shared" si="14"/>
        <v>-0.84999999999999432</v>
      </c>
      <c r="R128" s="1861" t="s">
        <v>677</v>
      </c>
      <c r="S128" s="1854" t="s">
        <v>703</v>
      </c>
      <c r="T128" s="1843"/>
    </row>
    <row r="129" spans="1:20" ht="23.25" customHeight="1">
      <c r="C129" s="1873">
        <v>2</v>
      </c>
      <c r="D129" s="1907">
        <v>105.43</v>
      </c>
      <c r="E129" s="1908">
        <f t="shared" si="8"/>
        <v>1.4300000000000068</v>
      </c>
      <c r="F129" s="1896" t="str">
        <f t="shared" si="15"/>
        <v>＋</v>
      </c>
      <c r="G129" s="1873"/>
      <c r="H129" s="1873">
        <v>2</v>
      </c>
      <c r="I129" s="1909">
        <v>104.9</v>
      </c>
      <c r="J129" s="1910">
        <f t="shared" si="9"/>
        <v>-0.5</v>
      </c>
      <c r="K129" s="1910">
        <f t="shared" si="11"/>
        <v>-1.769999999999996</v>
      </c>
      <c r="L129" s="1910">
        <f t="shared" si="13"/>
        <v>-1.3799999999999955</v>
      </c>
      <c r="M129" s="1909">
        <v>105.89</v>
      </c>
      <c r="N129" s="1910">
        <f t="shared" si="10"/>
        <v>0.26999999999999602</v>
      </c>
      <c r="O129" s="1910">
        <f t="shared" si="12"/>
        <v>-0.65999999999999659</v>
      </c>
      <c r="P129" s="1910">
        <f t="shared" si="14"/>
        <v>-0.78000000000000114</v>
      </c>
      <c r="R129" s="1864" t="s">
        <v>704</v>
      </c>
      <c r="S129" s="1865" t="s">
        <v>659</v>
      </c>
      <c r="T129" s="1843"/>
    </row>
    <row r="130" spans="1:20" ht="23.25" customHeight="1">
      <c r="C130" s="1873">
        <v>3</v>
      </c>
      <c r="D130" s="1907">
        <v>104.02</v>
      </c>
      <c r="E130" s="1908">
        <f t="shared" si="8"/>
        <v>-1.4100000000000108</v>
      </c>
      <c r="F130" s="1896" t="str">
        <f t="shared" si="15"/>
        <v>－</v>
      </c>
      <c r="G130" s="1873"/>
      <c r="H130" s="1873">
        <v>3</v>
      </c>
      <c r="I130" s="1909">
        <v>104.48</v>
      </c>
      <c r="J130" s="1910">
        <f t="shared" si="9"/>
        <v>-0.42000000000000171</v>
      </c>
      <c r="K130" s="1910">
        <f t="shared" si="11"/>
        <v>-0.92000000000000171</v>
      </c>
      <c r="L130" s="1910">
        <f t="shared" si="13"/>
        <v>-2.1899999999999977</v>
      </c>
      <c r="M130" s="1909">
        <v>105.13</v>
      </c>
      <c r="N130" s="1910">
        <f t="shared" si="10"/>
        <v>-0.76000000000000512</v>
      </c>
      <c r="O130" s="1910">
        <f t="shared" si="12"/>
        <v>-0.49000000000000909</v>
      </c>
      <c r="P130" s="1910">
        <f t="shared" si="14"/>
        <v>-1.4200000000000017</v>
      </c>
      <c r="R130" s="1866" t="s">
        <v>705</v>
      </c>
      <c r="S130" s="1865" t="s">
        <v>706</v>
      </c>
      <c r="T130" s="1843"/>
    </row>
    <row r="131" spans="1:20" ht="23.25" customHeight="1">
      <c r="C131" s="1873">
        <v>4</v>
      </c>
      <c r="D131" s="1907">
        <v>103.81</v>
      </c>
      <c r="E131" s="1908">
        <f t="shared" si="8"/>
        <v>-0.20999999999999375</v>
      </c>
      <c r="F131" s="1896" t="str">
        <f t="shared" si="15"/>
        <v>－</v>
      </c>
      <c r="G131" s="1873"/>
      <c r="H131" s="1873">
        <v>4</v>
      </c>
      <c r="I131" s="1909">
        <v>104.42</v>
      </c>
      <c r="J131" s="1910">
        <f t="shared" si="9"/>
        <v>-6.0000000000002274E-2</v>
      </c>
      <c r="K131" s="1910">
        <f t="shared" si="11"/>
        <v>-0.48000000000000398</v>
      </c>
      <c r="L131" s="1910">
        <f t="shared" si="13"/>
        <v>-0.98000000000000398</v>
      </c>
      <c r="M131" s="1909">
        <v>104.51</v>
      </c>
      <c r="N131" s="1910">
        <f t="shared" si="10"/>
        <v>-0.61999999999999034</v>
      </c>
      <c r="O131" s="1910">
        <f t="shared" si="12"/>
        <v>-1.3799999999999955</v>
      </c>
      <c r="P131" s="1910">
        <f t="shared" si="14"/>
        <v>-1.1099999999999994</v>
      </c>
      <c r="R131" s="1866" t="s">
        <v>658</v>
      </c>
      <c r="S131" s="1865" t="s">
        <v>659</v>
      </c>
      <c r="T131" s="1856"/>
    </row>
    <row r="132" spans="1:20" ht="23.25" customHeight="1">
      <c r="B132" s="1825" t="s">
        <v>707</v>
      </c>
      <c r="C132" s="1873">
        <v>5</v>
      </c>
      <c r="D132" s="1907">
        <v>106.18</v>
      </c>
      <c r="E132" s="1908">
        <f t="shared" si="8"/>
        <v>2.3700000000000045</v>
      </c>
      <c r="F132" s="1896" t="str">
        <f t="shared" si="15"/>
        <v>＋</v>
      </c>
      <c r="G132" s="1873"/>
      <c r="H132" s="1873">
        <v>5</v>
      </c>
      <c r="I132" s="1909">
        <v>104.67</v>
      </c>
      <c r="J132" s="1910">
        <f t="shared" si="9"/>
        <v>0.25</v>
      </c>
      <c r="K132" s="1910">
        <f t="shared" si="11"/>
        <v>0.18999999999999773</v>
      </c>
      <c r="L132" s="1910">
        <f t="shared" si="13"/>
        <v>-0.23000000000000398</v>
      </c>
      <c r="M132" s="1909">
        <v>104.69</v>
      </c>
      <c r="N132" s="1910">
        <f t="shared" si="10"/>
        <v>0.17999999999999261</v>
      </c>
      <c r="O132" s="1910">
        <f t="shared" si="12"/>
        <v>-0.43999999999999773</v>
      </c>
      <c r="P132" s="1910">
        <f t="shared" si="14"/>
        <v>-1.2000000000000028</v>
      </c>
      <c r="R132" s="1835" t="s">
        <v>660</v>
      </c>
      <c r="S132" s="1865" t="s">
        <v>708</v>
      </c>
      <c r="T132" s="1856"/>
    </row>
    <row r="133" spans="1:20" ht="23.25" customHeight="1">
      <c r="C133" s="1873">
        <v>6</v>
      </c>
      <c r="D133" s="1907">
        <v>103.24</v>
      </c>
      <c r="E133" s="1908">
        <f t="shared" si="8"/>
        <v>-2.9400000000000119</v>
      </c>
      <c r="F133" s="1896" t="str">
        <f t="shared" si="15"/>
        <v>－</v>
      </c>
      <c r="G133" s="1873"/>
      <c r="H133" s="1873">
        <v>6</v>
      </c>
      <c r="I133" s="1909">
        <v>104.41</v>
      </c>
      <c r="J133" s="1910">
        <f t="shared" si="9"/>
        <v>-0.26000000000000512</v>
      </c>
      <c r="K133" s="1910">
        <f t="shared" si="11"/>
        <v>-1.0000000000005116E-2</v>
      </c>
      <c r="L133" s="1910">
        <f t="shared" si="13"/>
        <v>-7.000000000000739E-2</v>
      </c>
      <c r="M133" s="1909">
        <v>104.54</v>
      </c>
      <c r="N133" s="1910">
        <f t="shared" si="10"/>
        <v>-0.14999999999999147</v>
      </c>
      <c r="O133" s="1910">
        <f t="shared" si="12"/>
        <v>3.0000000000001137E-2</v>
      </c>
      <c r="P133" s="1910">
        <f t="shared" si="14"/>
        <v>-0.5899999999999892</v>
      </c>
      <c r="R133" s="1835" t="s">
        <v>660</v>
      </c>
      <c r="S133" s="1865" t="s">
        <v>659</v>
      </c>
      <c r="T133" s="1856"/>
    </row>
    <row r="134" spans="1:20" ht="23.25" customHeight="1">
      <c r="C134" s="1873">
        <v>7</v>
      </c>
      <c r="D134" s="1907">
        <v>103.76</v>
      </c>
      <c r="E134" s="1908">
        <f t="shared" si="8"/>
        <v>0.52000000000001023</v>
      </c>
      <c r="F134" s="1896" t="str">
        <f t="shared" si="15"/>
        <v>＋</v>
      </c>
      <c r="G134" s="1873"/>
      <c r="H134" s="1873">
        <v>7</v>
      </c>
      <c r="I134" s="1909">
        <v>104.39</v>
      </c>
      <c r="J134" s="1910">
        <f t="shared" si="9"/>
        <v>-1.9999999999996021E-2</v>
      </c>
      <c r="K134" s="1910">
        <f t="shared" si="11"/>
        <v>-0.28000000000000114</v>
      </c>
      <c r="L134" s="1910">
        <f t="shared" si="13"/>
        <v>-3.0000000000001137E-2</v>
      </c>
      <c r="M134" s="1909">
        <v>104.2</v>
      </c>
      <c r="N134" s="1910">
        <f t="shared" si="10"/>
        <v>-0.34000000000000341</v>
      </c>
      <c r="O134" s="1910">
        <f t="shared" si="12"/>
        <v>-0.48999999999999488</v>
      </c>
      <c r="P134" s="1910">
        <f t="shared" si="14"/>
        <v>-0.31000000000000227</v>
      </c>
      <c r="R134" s="1835" t="s">
        <v>660</v>
      </c>
      <c r="S134" s="1865" t="s">
        <v>659</v>
      </c>
      <c r="T134" s="1856"/>
    </row>
    <row r="135" spans="1:20" ht="34.5" customHeight="1">
      <c r="C135" s="1873">
        <v>8</v>
      </c>
      <c r="D135" s="1907">
        <v>99.99</v>
      </c>
      <c r="E135" s="1908">
        <f t="shared" si="8"/>
        <v>-3.7700000000000102</v>
      </c>
      <c r="F135" s="1896" t="str">
        <f t="shared" si="15"/>
        <v>－</v>
      </c>
      <c r="G135" s="1873"/>
      <c r="H135" s="1873">
        <v>8</v>
      </c>
      <c r="I135" s="1909">
        <v>102.33</v>
      </c>
      <c r="J135" s="1910">
        <f t="shared" si="9"/>
        <v>-2.0600000000000023</v>
      </c>
      <c r="K135" s="1910">
        <f t="shared" si="11"/>
        <v>-2.0799999999999983</v>
      </c>
      <c r="L135" s="1910">
        <f t="shared" si="13"/>
        <v>-2.3400000000000034</v>
      </c>
      <c r="M135" s="1909">
        <v>103.4</v>
      </c>
      <c r="N135" s="1910">
        <f t="shared" si="10"/>
        <v>-0.79999999999999716</v>
      </c>
      <c r="O135" s="1910">
        <f t="shared" si="12"/>
        <v>-1.1400000000000006</v>
      </c>
      <c r="P135" s="1910">
        <f t="shared" si="14"/>
        <v>-1.289999999999992</v>
      </c>
      <c r="R135" s="1861" t="s">
        <v>690</v>
      </c>
      <c r="S135" s="1867" t="s">
        <v>709</v>
      </c>
      <c r="T135" s="1856"/>
    </row>
    <row r="136" spans="1:20" ht="28.5" customHeight="1">
      <c r="C136" s="1873">
        <v>9</v>
      </c>
      <c r="D136" s="1907">
        <v>102.49</v>
      </c>
      <c r="E136" s="1908">
        <f t="shared" si="8"/>
        <v>2.5</v>
      </c>
      <c r="F136" s="1896" t="str">
        <f t="shared" si="15"/>
        <v>＋</v>
      </c>
      <c r="G136" s="1873"/>
      <c r="H136" s="1873">
        <v>9</v>
      </c>
      <c r="I136" s="1909">
        <v>102.08</v>
      </c>
      <c r="J136" s="1910">
        <f t="shared" si="9"/>
        <v>-0.25</v>
      </c>
      <c r="K136" s="1910">
        <f t="shared" si="11"/>
        <v>-2.3100000000000023</v>
      </c>
      <c r="L136" s="1910">
        <f t="shared" si="13"/>
        <v>-2.3299999999999983</v>
      </c>
      <c r="M136" s="1909">
        <v>103.13</v>
      </c>
      <c r="N136" s="1910">
        <f t="shared" si="10"/>
        <v>-0.27000000000001023</v>
      </c>
      <c r="O136" s="1910">
        <f t="shared" si="12"/>
        <v>-1.0700000000000074</v>
      </c>
      <c r="P136" s="1910">
        <f t="shared" si="14"/>
        <v>-1.4100000000000108</v>
      </c>
      <c r="R136" s="1861" t="s">
        <v>690</v>
      </c>
      <c r="S136" s="1865" t="s">
        <v>659</v>
      </c>
    </row>
    <row r="137" spans="1:20" ht="29.25" customHeight="1">
      <c r="C137" s="1882">
        <v>10</v>
      </c>
      <c r="D137" s="1907">
        <v>102.13</v>
      </c>
      <c r="E137" s="1908">
        <f t="shared" ref="E137:E161" si="16">D137-D136</f>
        <v>-0.35999999999999943</v>
      </c>
      <c r="F137" s="1896" t="str">
        <f t="shared" si="15"/>
        <v>－</v>
      </c>
      <c r="G137" s="1882"/>
      <c r="H137" s="1882">
        <v>10</v>
      </c>
      <c r="I137" s="1909">
        <v>101.54</v>
      </c>
      <c r="J137" s="1910">
        <f t="shared" ref="J137:J161" si="17">I137-I136</f>
        <v>-0.53999999999999204</v>
      </c>
      <c r="K137" s="1910">
        <f t="shared" si="11"/>
        <v>-0.78999999999999204</v>
      </c>
      <c r="L137" s="1910">
        <f t="shared" si="13"/>
        <v>-2.8499999999999943</v>
      </c>
      <c r="M137" s="1909">
        <v>102.32</v>
      </c>
      <c r="N137" s="1910">
        <f t="shared" ref="N137:N161" si="18">M137-M136</f>
        <v>-0.81000000000000227</v>
      </c>
      <c r="O137" s="1910">
        <f t="shared" si="12"/>
        <v>-1.0800000000000125</v>
      </c>
      <c r="P137" s="1910">
        <f t="shared" si="14"/>
        <v>-1.8800000000000097</v>
      </c>
      <c r="R137" s="1861" t="s">
        <v>690</v>
      </c>
      <c r="S137" s="1865" t="s">
        <v>659</v>
      </c>
    </row>
    <row r="138" spans="1:20" ht="24.75" customHeight="1">
      <c r="C138" s="1882">
        <v>11</v>
      </c>
      <c r="D138" s="1907">
        <v>96.1</v>
      </c>
      <c r="E138" s="1908">
        <f t="shared" si="16"/>
        <v>-6.0300000000000011</v>
      </c>
      <c r="F138" s="1896" t="str">
        <f t="shared" si="15"/>
        <v>－</v>
      </c>
      <c r="G138" s="1882"/>
      <c r="H138" s="1882">
        <v>11</v>
      </c>
      <c r="I138" s="1909">
        <v>100.24</v>
      </c>
      <c r="J138" s="1910">
        <f t="shared" si="17"/>
        <v>-1.3000000000000114</v>
      </c>
      <c r="K138" s="1910">
        <f t="shared" ref="K138:K161" si="19">SUM(J137:J138)</f>
        <v>-1.8400000000000034</v>
      </c>
      <c r="L138" s="1910">
        <f t="shared" si="13"/>
        <v>-2.0900000000000034</v>
      </c>
      <c r="M138" s="1909">
        <v>100.89</v>
      </c>
      <c r="N138" s="1910">
        <f t="shared" si="18"/>
        <v>-1.4299999999999926</v>
      </c>
      <c r="O138" s="1910">
        <f t="shared" ref="O138:O161" si="20">SUM(N137:N138)</f>
        <v>-2.2399999999999949</v>
      </c>
      <c r="P138" s="1910">
        <f t="shared" si="14"/>
        <v>-2.5100000000000051</v>
      </c>
      <c r="R138" s="1835" t="s">
        <v>655</v>
      </c>
      <c r="S138" s="1854" t="s">
        <v>685</v>
      </c>
    </row>
    <row r="139" spans="1:20" ht="23.25" customHeight="1">
      <c r="A139" s="1832"/>
      <c r="B139" s="1827"/>
      <c r="C139" s="1880">
        <v>12</v>
      </c>
      <c r="D139" s="1911">
        <v>98.85</v>
      </c>
      <c r="E139" s="1912">
        <f t="shared" si="16"/>
        <v>2.75</v>
      </c>
      <c r="F139" s="1899" t="str">
        <f t="shared" si="15"/>
        <v>＋</v>
      </c>
      <c r="G139" s="1880"/>
      <c r="H139" s="1880">
        <v>12</v>
      </c>
      <c r="I139" s="1913">
        <v>99.03</v>
      </c>
      <c r="J139" s="1914">
        <f t="shared" si="17"/>
        <v>-1.2099999999999937</v>
      </c>
      <c r="K139" s="1914">
        <f t="shared" si="19"/>
        <v>-2.5100000000000051</v>
      </c>
      <c r="L139" s="1914">
        <f t="shared" ref="L139:L152" si="21">SUM(J137:J139)</f>
        <v>-3.0499999999999972</v>
      </c>
      <c r="M139" s="1913">
        <v>99.91</v>
      </c>
      <c r="N139" s="1914">
        <f t="shared" si="18"/>
        <v>-0.98000000000000398</v>
      </c>
      <c r="O139" s="1914">
        <f t="shared" si="20"/>
        <v>-2.4099999999999966</v>
      </c>
      <c r="P139" s="1914">
        <f t="shared" ref="P139:P152" si="22">SUM(N137:N139)</f>
        <v>-3.2199999999999989</v>
      </c>
      <c r="R139" s="1835" t="s">
        <v>655</v>
      </c>
      <c r="S139" s="1865" t="s">
        <v>659</v>
      </c>
      <c r="T139" s="1863"/>
    </row>
    <row r="140" spans="1:20" ht="28.5" customHeight="1">
      <c r="B140" s="1832" t="s">
        <v>710</v>
      </c>
      <c r="C140" s="1873">
        <v>1</v>
      </c>
      <c r="D140" s="1901">
        <v>99.12</v>
      </c>
      <c r="E140" s="1902">
        <f t="shared" si="16"/>
        <v>0.27000000000001023</v>
      </c>
      <c r="F140" s="1903" t="str">
        <f t="shared" si="15"/>
        <v>＋</v>
      </c>
      <c r="G140" s="1904"/>
      <c r="H140" s="1904">
        <v>1</v>
      </c>
      <c r="I140" s="1905">
        <v>98.02</v>
      </c>
      <c r="J140" s="1906">
        <f t="shared" si="17"/>
        <v>-1.0100000000000051</v>
      </c>
      <c r="K140" s="1906">
        <f t="shared" si="19"/>
        <v>-2.2199999999999989</v>
      </c>
      <c r="L140" s="1906">
        <f t="shared" si="21"/>
        <v>-3.5200000000000102</v>
      </c>
      <c r="M140" s="1905">
        <v>99.74</v>
      </c>
      <c r="N140" s="1906">
        <f t="shared" si="18"/>
        <v>-0.17000000000000171</v>
      </c>
      <c r="O140" s="1906">
        <f t="shared" si="20"/>
        <v>-1.1500000000000057</v>
      </c>
      <c r="P140" s="1906">
        <f t="shared" si="22"/>
        <v>-2.5799999999999983</v>
      </c>
      <c r="R140" s="1868" t="s">
        <v>655</v>
      </c>
      <c r="S140" s="1865" t="s">
        <v>659</v>
      </c>
    </row>
    <row r="141" spans="1:20" ht="33" customHeight="1">
      <c r="B141" s="1832"/>
      <c r="C141" s="1873">
        <v>2</v>
      </c>
      <c r="D141" s="1907">
        <v>92.43</v>
      </c>
      <c r="E141" s="1908">
        <f t="shared" si="16"/>
        <v>-6.6899999999999977</v>
      </c>
      <c r="F141" s="1896" t="str">
        <f t="shared" si="15"/>
        <v>－</v>
      </c>
      <c r="G141" s="1882"/>
      <c r="H141" s="1882">
        <v>2</v>
      </c>
      <c r="I141" s="1909">
        <v>96.8</v>
      </c>
      <c r="J141" s="1910">
        <f t="shared" si="17"/>
        <v>-1.2199999999999989</v>
      </c>
      <c r="K141" s="1910">
        <f t="shared" si="19"/>
        <v>-2.230000000000004</v>
      </c>
      <c r="L141" s="1910">
        <f t="shared" si="21"/>
        <v>-3.4399999999999977</v>
      </c>
      <c r="M141" s="1909">
        <v>97.73</v>
      </c>
      <c r="N141" s="1910">
        <f t="shared" si="18"/>
        <v>-2.0099999999999909</v>
      </c>
      <c r="O141" s="1910">
        <f t="shared" si="20"/>
        <v>-2.1799999999999926</v>
      </c>
      <c r="P141" s="1910">
        <f t="shared" si="22"/>
        <v>-3.1599999999999966</v>
      </c>
      <c r="R141" s="1868" t="s">
        <v>655</v>
      </c>
      <c r="S141" s="1867" t="s">
        <v>685</v>
      </c>
    </row>
    <row r="142" spans="1:20" ht="31.5" customHeight="1">
      <c r="B142" s="1832"/>
      <c r="C142" s="1873">
        <v>3</v>
      </c>
      <c r="D142" s="1907">
        <v>91.58</v>
      </c>
      <c r="E142" s="1908">
        <f t="shared" si="16"/>
        <v>-0.85000000000000853</v>
      </c>
      <c r="F142" s="1896" t="str">
        <f t="shared" si="15"/>
        <v>－</v>
      </c>
      <c r="G142" s="1882"/>
      <c r="H142" s="1882">
        <v>3</v>
      </c>
      <c r="I142" s="1909">
        <v>94.38</v>
      </c>
      <c r="J142" s="1910">
        <f t="shared" si="17"/>
        <v>-2.4200000000000017</v>
      </c>
      <c r="K142" s="1910">
        <f t="shared" si="19"/>
        <v>-3.6400000000000006</v>
      </c>
      <c r="L142" s="1910">
        <f t="shared" si="21"/>
        <v>-4.6500000000000057</v>
      </c>
      <c r="M142" s="1909">
        <v>95.62</v>
      </c>
      <c r="N142" s="1910">
        <f t="shared" si="18"/>
        <v>-2.1099999999999994</v>
      </c>
      <c r="O142" s="1910">
        <f t="shared" si="20"/>
        <v>-4.1199999999999903</v>
      </c>
      <c r="P142" s="1910">
        <f t="shared" si="22"/>
        <v>-4.289999999999992</v>
      </c>
      <c r="Q142" s="1869"/>
      <c r="R142" s="1868" t="s">
        <v>655</v>
      </c>
      <c r="S142" s="1870" t="s">
        <v>1118</v>
      </c>
    </row>
    <row r="143" spans="1:20" ht="24.75" customHeight="1">
      <c r="B143" s="1832"/>
      <c r="C143" s="1882">
        <v>4</v>
      </c>
      <c r="D143" s="1907">
        <v>79.790000000000006</v>
      </c>
      <c r="E143" s="1908">
        <f t="shared" si="16"/>
        <v>-11.789999999999992</v>
      </c>
      <c r="F143" s="1896" t="str">
        <f t="shared" si="15"/>
        <v>－</v>
      </c>
      <c r="G143" s="1882"/>
      <c r="H143" s="1882">
        <v>4</v>
      </c>
      <c r="I143" s="1909">
        <v>87.93</v>
      </c>
      <c r="J143" s="1910">
        <f t="shared" si="17"/>
        <v>-6.4499999999999886</v>
      </c>
      <c r="K143" s="1910">
        <f t="shared" si="19"/>
        <v>-8.8699999999999903</v>
      </c>
      <c r="L143" s="1910">
        <f t="shared" si="21"/>
        <v>-10.089999999999989</v>
      </c>
      <c r="M143" s="1909">
        <v>92.35</v>
      </c>
      <c r="N143" s="1910">
        <f t="shared" si="18"/>
        <v>-3.2700000000000102</v>
      </c>
      <c r="O143" s="1910">
        <f t="shared" si="20"/>
        <v>-5.3800000000000097</v>
      </c>
      <c r="P143" s="1910">
        <f t="shared" si="22"/>
        <v>-7.3900000000000006</v>
      </c>
      <c r="R143" s="1868" t="s">
        <v>655</v>
      </c>
      <c r="S143" s="1871" t="s">
        <v>1118</v>
      </c>
    </row>
    <row r="144" spans="1:20" ht="24" customHeight="1">
      <c r="A144" s="1832"/>
      <c r="B144" s="1832"/>
      <c r="C144" s="1882">
        <v>5</v>
      </c>
      <c r="D144" s="1907">
        <v>76.02</v>
      </c>
      <c r="E144" s="1908">
        <f t="shared" si="16"/>
        <v>-3.7700000000000102</v>
      </c>
      <c r="F144" s="1896" t="str">
        <f t="shared" si="15"/>
        <v>－</v>
      </c>
      <c r="G144" s="1882"/>
      <c r="H144" s="1882">
        <v>5</v>
      </c>
      <c r="I144" s="1909">
        <v>82.46</v>
      </c>
      <c r="J144" s="1910">
        <f t="shared" si="17"/>
        <v>-5.4700000000000131</v>
      </c>
      <c r="K144" s="1910">
        <f t="shared" si="19"/>
        <v>-11.920000000000002</v>
      </c>
      <c r="L144" s="1910">
        <f t="shared" si="21"/>
        <v>-14.340000000000003</v>
      </c>
      <c r="M144" s="1909">
        <v>87.79</v>
      </c>
      <c r="N144" s="1910">
        <f t="shared" si="18"/>
        <v>-4.5599999999999881</v>
      </c>
      <c r="O144" s="1910">
        <f t="shared" si="20"/>
        <v>-7.8299999999999983</v>
      </c>
      <c r="P144" s="1910">
        <f t="shared" si="22"/>
        <v>-9.9399999999999977</v>
      </c>
      <c r="Q144" s="1869"/>
      <c r="R144" s="1868" t="s">
        <v>655</v>
      </c>
      <c r="S144" s="1871" t="s">
        <v>1118</v>
      </c>
    </row>
    <row r="145" spans="1:19" ht="24.75" customHeight="1">
      <c r="A145" s="1832"/>
      <c r="C145" s="1882">
        <v>6</v>
      </c>
      <c r="D145" s="1907">
        <v>79.39</v>
      </c>
      <c r="E145" s="1908">
        <f t="shared" si="16"/>
        <v>3.3700000000000045</v>
      </c>
      <c r="F145" s="1896" t="str">
        <f t="shared" si="15"/>
        <v>＋</v>
      </c>
      <c r="G145" s="1882"/>
      <c r="H145" s="1882">
        <v>6</v>
      </c>
      <c r="I145" s="1909">
        <v>78.400000000000006</v>
      </c>
      <c r="J145" s="1910">
        <f>I145-I144</f>
        <v>-4.0599999999999881</v>
      </c>
      <c r="K145" s="1910">
        <f t="shared" si="19"/>
        <v>-9.5300000000000011</v>
      </c>
      <c r="L145" s="1910">
        <f t="shared" si="21"/>
        <v>-15.97999999999999</v>
      </c>
      <c r="M145" s="1909">
        <v>83.84</v>
      </c>
      <c r="N145" s="1910">
        <f t="shared" si="18"/>
        <v>-3.9500000000000028</v>
      </c>
      <c r="O145" s="1910">
        <f t="shared" si="20"/>
        <v>-8.5099999999999909</v>
      </c>
      <c r="P145" s="1910">
        <f t="shared" si="22"/>
        <v>-11.780000000000001</v>
      </c>
      <c r="R145" s="1868" t="s">
        <v>655</v>
      </c>
      <c r="S145" s="1865" t="s">
        <v>659</v>
      </c>
    </row>
    <row r="146" spans="1:19" ht="29.25" customHeight="1">
      <c r="B146" s="1832"/>
      <c r="C146" s="1882">
        <v>7</v>
      </c>
      <c r="D146" s="1907">
        <v>79.069999999999993</v>
      </c>
      <c r="E146" s="1908">
        <f t="shared" si="16"/>
        <v>-0.32000000000000739</v>
      </c>
      <c r="F146" s="1896" t="str">
        <f t="shared" si="15"/>
        <v>－</v>
      </c>
      <c r="G146" s="1882"/>
      <c r="H146" s="1882">
        <v>7</v>
      </c>
      <c r="I146" s="1909">
        <v>78.16</v>
      </c>
      <c r="J146" s="1910">
        <f t="shared" si="17"/>
        <v>-0.24000000000000909</v>
      </c>
      <c r="K146" s="1910">
        <f t="shared" si="19"/>
        <v>-4.2999999999999972</v>
      </c>
      <c r="L146" s="1910">
        <f t="shared" si="21"/>
        <v>-9.7700000000000102</v>
      </c>
      <c r="M146" s="1909">
        <v>81.17</v>
      </c>
      <c r="N146" s="1910">
        <f t="shared" si="18"/>
        <v>-2.6700000000000017</v>
      </c>
      <c r="O146" s="1910">
        <f t="shared" si="20"/>
        <v>-6.6200000000000045</v>
      </c>
      <c r="P146" s="1910">
        <f t="shared" si="22"/>
        <v>-11.179999999999993</v>
      </c>
      <c r="R146" s="1868" t="s">
        <v>655</v>
      </c>
      <c r="S146" s="1867" t="s">
        <v>685</v>
      </c>
    </row>
    <row r="147" spans="1:19" ht="45" customHeight="1">
      <c r="B147" s="1832"/>
      <c r="C147" s="1882">
        <v>8</v>
      </c>
      <c r="D147" s="1907">
        <v>81</v>
      </c>
      <c r="E147" s="1908">
        <f t="shared" si="16"/>
        <v>1.9300000000000068</v>
      </c>
      <c r="F147" s="1896" t="str">
        <f t="shared" si="15"/>
        <v>＋</v>
      </c>
      <c r="G147" s="1882"/>
      <c r="H147" s="1882">
        <v>8</v>
      </c>
      <c r="I147" s="1909">
        <v>79.819999999999993</v>
      </c>
      <c r="J147" s="1910">
        <f t="shared" si="17"/>
        <v>1.6599999999999966</v>
      </c>
      <c r="K147" s="1910">
        <f t="shared" si="19"/>
        <v>1.4199999999999875</v>
      </c>
      <c r="L147" s="1910">
        <f t="shared" si="21"/>
        <v>-2.6400000000000006</v>
      </c>
      <c r="M147" s="1909">
        <v>79.05</v>
      </c>
      <c r="N147" s="1910">
        <f t="shared" si="18"/>
        <v>-2.1200000000000045</v>
      </c>
      <c r="O147" s="1910">
        <f t="shared" si="20"/>
        <v>-4.7900000000000063</v>
      </c>
      <c r="P147" s="1910">
        <f t="shared" si="22"/>
        <v>-8.7400000000000091</v>
      </c>
      <c r="R147" s="1868" t="s">
        <v>660</v>
      </c>
      <c r="S147" s="1865" t="s">
        <v>708</v>
      </c>
    </row>
    <row r="148" spans="1:19" ht="22.5" customHeight="1">
      <c r="B148" s="1832"/>
      <c r="C148" s="1882">
        <v>9</v>
      </c>
      <c r="D148" s="1907">
        <v>80.16</v>
      </c>
      <c r="E148" s="1908">
        <f t="shared" si="16"/>
        <v>-0.84000000000000341</v>
      </c>
      <c r="F148" s="1896" t="str">
        <f t="shared" si="15"/>
        <v>－</v>
      </c>
      <c r="G148" s="1882"/>
      <c r="H148" s="1882">
        <v>9</v>
      </c>
      <c r="I148" s="1909">
        <v>80.08</v>
      </c>
      <c r="J148" s="1910">
        <f t="shared" si="17"/>
        <v>0.26000000000000512</v>
      </c>
      <c r="K148" s="1910">
        <f t="shared" si="19"/>
        <v>1.9200000000000017</v>
      </c>
      <c r="L148" s="1910">
        <f t="shared" si="21"/>
        <v>1.6799999999999926</v>
      </c>
      <c r="M148" s="1909">
        <v>79.13</v>
      </c>
      <c r="N148" s="1910">
        <f t="shared" si="18"/>
        <v>7.9999999999998295E-2</v>
      </c>
      <c r="O148" s="1910">
        <f t="shared" si="20"/>
        <v>-2.0400000000000063</v>
      </c>
      <c r="P148" s="1910">
        <f t="shared" si="22"/>
        <v>-4.710000000000008</v>
      </c>
      <c r="R148" s="1868" t="s">
        <v>660</v>
      </c>
      <c r="S148" s="1865" t="s">
        <v>659</v>
      </c>
    </row>
    <row r="149" spans="1:19" ht="45" customHeight="1">
      <c r="C149" s="1882">
        <v>10</v>
      </c>
      <c r="D149" s="1907">
        <v>83.5</v>
      </c>
      <c r="E149" s="1908">
        <f t="shared" si="16"/>
        <v>3.3400000000000034</v>
      </c>
      <c r="F149" s="1896" t="str">
        <f t="shared" si="15"/>
        <v>＋</v>
      </c>
      <c r="G149" s="1882"/>
      <c r="H149" s="1882">
        <v>10</v>
      </c>
      <c r="I149" s="1909">
        <v>81.55</v>
      </c>
      <c r="J149" s="1910">
        <f t="shared" si="17"/>
        <v>1.4699999999999989</v>
      </c>
      <c r="K149" s="1910">
        <f t="shared" si="19"/>
        <v>1.730000000000004</v>
      </c>
      <c r="L149" s="1910">
        <f t="shared" si="21"/>
        <v>3.3900000000000006</v>
      </c>
      <c r="M149" s="1909">
        <v>80.62</v>
      </c>
      <c r="N149" s="1910">
        <f t="shared" si="18"/>
        <v>1.4900000000000091</v>
      </c>
      <c r="O149" s="1910">
        <f t="shared" si="20"/>
        <v>1.5700000000000074</v>
      </c>
      <c r="P149" s="1910">
        <f t="shared" si="22"/>
        <v>-0.54999999999999716</v>
      </c>
      <c r="R149" s="1861" t="s">
        <v>690</v>
      </c>
      <c r="S149" s="1867" t="s">
        <v>1119</v>
      </c>
    </row>
    <row r="150" spans="1:19" ht="30.75" customHeight="1">
      <c r="C150" s="1882">
        <v>11</v>
      </c>
      <c r="D150" s="1907">
        <v>83.28</v>
      </c>
      <c r="E150" s="1908">
        <f t="shared" si="16"/>
        <v>-0.21999999999999886</v>
      </c>
      <c r="F150" s="1896" t="str">
        <f t="shared" ref="F150:F161" si="23">IF(E150&gt;0,"＋","－")</f>
        <v>－</v>
      </c>
      <c r="G150" s="1882"/>
      <c r="H150" s="1882">
        <v>11</v>
      </c>
      <c r="I150" s="1909">
        <v>82.31</v>
      </c>
      <c r="J150" s="1910">
        <f t="shared" si="17"/>
        <v>0.76000000000000512</v>
      </c>
      <c r="K150" s="1910">
        <f t="shared" si="19"/>
        <v>2.230000000000004</v>
      </c>
      <c r="L150" s="1910">
        <f t="shared" si="21"/>
        <v>2.4900000000000091</v>
      </c>
      <c r="M150" s="1909">
        <v>81.400000000000006</v>
      </c>
      <c r="N150" s="1910">
        <f t="shared" si="18"/>
        <v>0.78000000000000114</v>
      </c>
      <c r="O150" s="1910">
        <f t="shared" si="20"/>
        <v>2.2700000000000102</v>
      </c>
      <c r="P150" s="1910">
        <f t="shared" si="22"/>
        <v>2.3500000000000085</v>
      </c>
      <c r="R150" s="1868" t="s">
        <v>664</v>
      </c>
      <c r="S150" s="1867" t="s">
        <v>1120</v>
      </c>
    </row>
    <row r="151" spans="1:19" ht="18.75" customHeight="1">
      <c r="B151" s="1827"/>
      <c r="C151" s="1880">
        <v>12</v>
      </c>
      <c r="D151" s="1911">
        <v>84.41</v>
      </c>
      <c r="E151" s="1912">
        <f t="shared" si="16"/>
        <v>1.1299999999999955</v>
      </c>
      <c r="F151" s="1899" t="str">
        <f t="shared" si="23"/>
        <v>＋</v>
      </c>
      <c r="G151" s="1880"/>
      <c r="H151" s="1880">
        <v>12</v>
      </c>
      <c r="I151" s="1913">
        <v>83.73</v>
      </c>
      <c r="J151" s="1914">
        <f t="shared" si="17"/>
        <v>1.4200000000000017</v>
      </c>
      <c r="K151" s="1914">
        <f t="shared" si="19"/>
        <v>2.1800000000000068</v>
      </c>
      <c r="L151" s="1914">
        <f t="shared" si="21"/>
        <v>3.6500000000000057</v>
      </c>
      <c r="M151" s="1913">
        <v>82.47</v>
      </c>
      <c r="N151" s="1914">
        <f t="shared" si="18"/>
        <v>1.0699999999999932</v>
      </c>
      <c r="O151" s="1914">
        <f t="shared" si="20"/>
        <v>1.8499999999999943</v>
      </c>
      <c r="P151" s="1914">
        <f t="shared" si="22"/>
        <v>3.3400000000000034</v>
      </c>
      <c r="R151" s="1868" t="s">
        <v>664</v>
      </c>
      <c r="S151" s="1868" t="s">
        <v>1118</v>
      </c>
    </row>
    <row r="152" spans="1:19" ht="21.75" customHeight="1">
      <c r="B152" s="1825" t="s">
        <v>1121</v>
      </c>
      <c r="C152" s="1882">
        <v>1</v>
      </c>
      <c r="D152" s="1907">
        <v>83.03</v>
      </c>
      <c r="E152" s="1908">
        <f t="shared" si="16"/>
        <v>-1.3799999999999955</v>
      </c>
      <c r="F152" s="1896" t="str">
        <f t="shared" si="23"/>
        <v>－</v>
      </c>
      <c r="G152" s="1882"/>
      <c r="H152" s="1882">
        <v>1</v>
      </c>
      <c r="I152" s="1909">
        <v>83.57</v>
      </c>
      <c r="J152" s="1910">
        <f t="shared" si="17"/>
        <v>-0.1600000000000108</v>
      </c>
      <c r="K152" s="1910">
        <f t="shared" si="19"/>
        <v>1.2599999999999909</v>
      </c>
      <c r="L152" s="1910">
        <f t="shared" si="21"/>
        <v>2.019999999999996</v>
      </c>
      <c r="M152" s="1909">
        <v>82.88</v>
      </c>
      <c r="N152" s="1910">
        <f t="shared" si="18"/>
        <v>0.40999999999999659</v>
      </c>
      <c r="O152" s="1910">
        <f t="shared" si="20"/>
        <v>1.4799999999999898</v>
      </c>
      <c r="P152" s="1910">
        <f t="shared" si="22"/>
        <v>2.2599999999999909</v>
      </c>
      <c r="R152" s="1868" t="s">
        <v>664</v>
      </c>
      <c r="S152" s="1865" t="s">
        <v>659</v>
      </c>
    </row>
    <row r="153" spans="1:19" ht="22.5" customHeight="1">
      <c r="C153" s="1882">
        <v>2</v>
      </c>
      <c r="D153" s="1907">
        <v>83.08</v>
      </c>
      <c r="E153" s="1908">
        <f>D153-D152</f>
        <v>4.9999999999997158E-2</v>
      </c>
      <c r="F153" s="1896" t="str">
        <f t="shared" si="23"/>
        <v>＋</v>
      </c>
      <c r="G153" s="1882"/>
      <c r="H153" s="1882">
        <v>2</v>
      </c>
      <c r="I153" s="1909">
        <v>83.51</v>
      </c>
      <c r="J153" s="1910">
        <f>I153-I152</f>
        <v>-5.9999999999988063E-2</v>
      </c>
      <c r="K153" s="1910">
        <f>SUM(J152:J153)</f>
        <v>-0.21999999999999886</v>
      </c>
      <c r="L153" s="1910">
        <f>SUM(J151:J153)</f>
        <v>1.2000000000000028</v>
      </c>
      <c r="M153" s="1909">
        <v>83.46</v>
      </c>
      <c r="N153" s="1910">
        <f>M153-M152</f>
        <v>0.57999999999999829</v>
      </c>
      <c r="O153" s="1910">
        <f>SUM(N152:N153)</f>
        <v>0.98999999999999488</v>
      </c>
      <c r="P153" s="1910">
        <f>SUM(N151:N153)</f>
        <v>2.0599999999999881</v>
      </c>
      <c r="R153" s="1868" t="s">
        <v>664</v>
      </c>
      <c r="S153" s="1867" t="s">
        <v>1120</v>
      </c>
    </row>
    <row r="154" spans="1:19" ht="18.75" customHeight="1">
      <c r="C154" s="1882">
        <v>3</v>
      </c>
      <c r="D154" s="1907">
        <v>85.75</v>
      </c>
      <c r="E154" s="1908">
        <f t="shared" si="16"/>
        <v>2.6700000000000017</v>
      </c>
      <c r="F154" s="1896" t="str">
        <f t="shared" si="23"/>
        <v>＋</v>
      </c>
      <c r="G154" s="1882"/>
      <c r="H154" s="1882">
        <v>3</v>
      </c>
      <c r="I154" s="1909">
        <v>83.95</v>
      </c>
      <c r="J154" s="1910">
        <f t="shared" si="17"/>
        <v>0.43999999999999773</v>
      </c>
      <c r="K154" s="1910">
        <f t="shared" si="19"/>
        <v>0.38000000000000966</v>
      </c>
      <c r="L154" s="1910">
        <f>SUM(J152:J154)</f>
        <v>0.21999999999999886</v>
      </c>
      <c r="M154" s="1909">
        <v>83.91</v>
      </c>
      <c r="N154" s="1910">
        <f t="shared" si="18"/>
        <v>0.45000000000000284</v>
      </c>
      <c r="O154" s="1910">
        <f t="shared" si="20"/>
        <v>1.0300000000000011</v>
      </c>
      <c r="P154" s="1910">
        <f>SUM(N152:N154)</f>
        <v>1.4399999999999977</v>
      </c>
      <c r="R154" s="1868" t="s">
        <v>664</v>
      </c>
      <c r="S154" s="1865" t="s">
        <v>659</v>
      </c>
    </row>
    <row r="155" spans="1:19" ht="13.5">
      <c r="C155" s="1882">
        <v>4</v>
      </c>
      <c r="D155" s="1907">
        <v>88.27</v>
      </c>
      <c r="E155" s="1908">
        <f t="shared" si="16"/>
        <v>2.519999999999996</v>
      </c>
      <c r="F155" s="1896" t="str">
        <f t="shared" si="23"/>
        <v>＋</v>
      </c>
      <c r="G155" s="1882"/>
      <c r="H155" s="1882">
        <v>4</v>
      </c>
      <c r="I155" s="1909">
        <v>85.7</v>
      </c>
      <c r="J155" s="1910">
        <f t="shared" si="17"/>
        <v>1.75</v>
      </c>
      <c r="K155" s="1910">
        <f t="shared" si="19"/>
        <v>2.1899999999999977</v>
      </c>
      <c r="L155" s="1910">
        <f t="shared" ref="L155:L161" si="24">SUM(J153:J155)</f>
        <v>2.1300000000000097</v>
      </c>
      <c r="M155" s="1909">
        <v>84.91</v>
      </c>
      <c r="N155" s="1910">
        <f t="shared" si="18"/>
        <v>1</v>
      </c>
      <c r="O155" s="1910">
        <f t="shared" si="20"/>
        <v>1.4500000000000028</v>
      </c>
      <c r="P155" s="1910">
        <f t="shared" ref="P155:P161" si="25">SUM(N153:N155)</f>
        <v>2.0300000000000011</v>
      </c>
      <c r="R155" s="1868" t="s">
        <v>664</v>
      </c>
      <c r="S155" s="1865" t="s">
        <v>659</v>
      </c>
    </row>
    <row r="156" spans="1:19" ht="13.5">
      <c r="C156" s="1882">
        <v>5</v>
      </c>
      <c r="D156" s="1907">
        <v>84.77</v>
      </c>
      <c r="E156" s="1908">
        <f t="shared" si="16"/>
        <v>-3.5</v>
      </c>
      <c r="F156" s="1896" t="str">
        <f t="shared" si="23"/>
        <v>－</v>
      </c>
      <c r="G156" s="1882"/>
      <c r="H156" s="1882">
        <v>5</v>
      </c>
      <c r="I156" s="1909">
        <v>86.26</v>
      </c>
      <c r="J156" s="1910">
        <f t="shared" si="17"/>
        <v>0.56000000000000227</v>
      </c>
      <c r="K156" s="1910">
        <f t="shared" si="19"/>
        <v>2.3100000000000023</v>
      </c>
      <c r="L156" s="1910">
        <f t="shared" si="24"/>
        <v>2.75</v>
      </c>
      <c r="M156" s="1909">
        <v>84.98</v>
      </c>
      <c r="N156" s="1910">
        <f t="shared" si="18"/>
        <v>7.000000000000739E-2</v>
      </c>
      <c r="O156" s="1910">
        <f t="shared" si="20"/>
        <v>1.0700000000000074</v>
      </c>
      <c r="P156" s="1910">
        <f t="shared" si="25"/>
        <v>1.5200000000000102</v>
      </c>
      <c r="R156" s="1868" t="s">
        <v>664</v>
      </c>
      <c r="S156" s="1865" t="s">
        <v>659</v>
      </c>
    </row>
    <row r="157" spans="1:19" ht="22.5">
      <c r="C157" s="1882">
        <v>6</v>
      </c>
      <c r="D157" s="1907">
        <v>86.31</v>
      </c>
      <c r="E157" s="1908">
        <f t="shared" si="16"/>
        <v>1.5400000000000063</v>
      </c>
      <c r="F157" s="1896" t="str">
        <f t="shared" si="23"/>
        <v>＋</v>
      </c>
      <c r="G157" s="1882"/>
      <c r="H157" s="1882">
        <v>6</v>
      </c>
      <c r="I157" s="1909">
        <v>86.45</v>
      </c>
      <c r="J157" s="1910">
        <f t="shared" si="17"/>
        <v>0.18999999999999773</v>
      </c>
      <c r="K157" s="1910">
        <f t="shared" si="19"/>
        <v>0.75</v>
      </c>
      <c r="L157" s="1910">
        <f t="shared" si="24"/>
        <v>2.5</v>
      </c>
      <c r="M157" s="1909">
        <v>85.64</v>
      </c>
      <c r="N157" s="1910">
        <f t="shared" si="18"/>
        <v>0.65999999999999659</v>
      </c>
      <c r="O157" s="1910">
        <f t="shared" si="20"/>
        <v>0.73000000000000398</v>
      </c>
      <c r="P157" s="1910">
        <f t="shared" si="25"/>
        <v>1.730000000000004</v>
      </c>
      <c r="R157" s="1868" t="s">
        <v>664</v>
      </c>
      <c r="S157" s="1867" t="s">
        <v>1120</v>
      </c>
    </row>
    <row r="158" spans="1:19" ht="13.5">
      <c r="C158" s="1882">
        <v>7</v>
      </c>
      <c r="D158" s="1907">
        <v>84.62</v>
      </c>
      <c r="E158" s="1908">
        <f t="shared" si="16"/>
        <v>-1.6899999999999977</v>
      </c>
      <c r="F158" s="1896" t="str">
        <f t="shared" si="23"/>
        <v>－</v>
      </c>
      <c r="G158" s="1882"/>
      <c r="H158" s="1882">
        <v>7</v>
      </c>
      <c r="I158" s="1909">
        <v>85.23</v>
      </c>
      <c r="J158" s="1910">
        <f t="shared" si="17"/>
        <v>-1.2199999999999989</v>
      </c>
      <c r="K158" s="1910">
        <f t="shared" si="19"/>
        <v>-1.0300000000000011</v>
      </c>
      <c r="L158" s="1910">
        <f t="shared" si="24"/>
        <v>-0.46999999999999886</v>
      </c>
      <c r="M158" s="1909">
        <v>85.94</v>
      </c>
      <c r="N158" s="1910">
        <f t="shared" si="18"/>
        <v>0.29999999999999716</v>
      </c>
      <c r="O158" s="1910">
        <f t="shared" si="20"/>
        <v>0.95999999999999375</v>
      </c>
      <c r="P158" s="1910">
        <f t="shared" si="25"/>
        <v>1.0300000000000011</v>
      </c>
      <c r="R158" s="1872" t="s">
        <v>667</v>
      </c>
      <c r="S158" s="1849" t="s">
        <v>659</v>
      </c>
    </row>
    <row r="159" spans="1:19" ht="22.5">
      <c r="C159" s="1882">
        <v>8</v>
      </c>
      <c r="D159" s="1907">
        <v>82.45</v>
      </c>
      <c r="E159" s="1908">
        <f t="shared" si="16"/>
        <v>-2.1700000000000017</v>
      </c>
      <c r="F159" s="1896" t="str">
        <f t="shared" si="23"/>
        <v>－</v>
      </c>
      <c r="G159" s="1882"/>
      <c r="H159" s="1882">
        <v>8</v>
      </c>
      <c r="I159" s="1909">
        <v>84.46</v>
      </c>
      <c r="J159" s="1910">
        <f t="shared" si="17"/>
        <v>-0.77000000000001023</v>
      </c>
      <c r="K159" s="1910">
        <f t="shared" si="19"/>
        <v>-1.9900000000000091</v>
      </c>
      <c r="L159" s="1910">
        <f t="shared" si="24"/>
        <v>-1.8000000000000114</v>
      </c>
      <c r="M159" s="1909">
        <v>85.28</v>
      </c>
      <c r="N159" s="1910">
        <f t="shared" si="18"/>
        <v>-0.65999999999999659</v>
      </c>
      <c r="O159" s="1910">
        <f t="shared" si="20"/>
        <v>-0.35999999999999943</v>
      </c>
      <c r="P159" s="1910">
        <f t="shared" si="25"/>
        <v>0.29999999999999716</v>
      </c>
      <c r="R159" s="1868" t="s">
        <v>664</v>
      </c>
      <c r="S159" s="1867" t="s">
        <v>1120</v>
      </c>
    </row>
    <row r="160" spans="1:19" ht="22.5" customHeight="1">
      <c r="C160" s="1882">
        <v>9</v>
      </c>
      <c r="D160" s="1907">
        <v>84.65</v>
      </c>
      <c r="E160" s="1908">
        <f t="shared" si="16"/>
        <v>2.2000000000000028</v>
      </c>
      <c r="F160" s="1896" t="str">
        <f t="shared" si="23"/>
        <v>＋</v>
      </c>
      <c r="G160" s="1882"/>
      <c r="H160" s="1882">
        <v>9</v>
      </c>
      <c r="I160" s="1909">
        <v>83.91</v>
      </c>
      <c r="J160" s="1910">
        <f t="shared" si="17"/>
        <v>-0.54999999999999716</v>
      </c>
      <c r="K160" s="1910">
        <f t="shared" si="19"/>
        <v>-1.3200000000000074</v>
      </c>
      <c r="L160" s="1910">
        <f t="shared" si="24"/>
        <v>-2.5400000000000063</v>
      </c>
      <c r="M160" s="1909">
        <v>84.56</v>
      </c>
      <c r="N160" s="1910">
        <f t="shared" si="18"/>
        <v>-0.71999999999999886</v>
      </c>
      <c r="O160" s="1910">
        <f t="shared" si="20"/>
        <v>-1.3799999999999955</v>
      </c>
      <c r="P160" s="1910">
        <f t="shared" si="25"/>
        <v>-1.0799999999999983</v>
      </c>
      <c r="R160" s="1868" t="s">
        <v>664</v>
      </c>
      <c r="S160" s="1867" t="s">
        <v>1120</v>
      </c>
    </row>
    <row r="161" spans="2:19" ht="22.5" customHeight="1">
      <c r="C161" s="1882">
        <v>10</v>
      </c>
      <c r="D161" s="1907">
        <v>84.73</v>
      </c>
      <c r="E161" s="1908">
        <f t="shared" si="16"/>
        <v>7.9999999999998295E-2</v>
      </c>
      <c r="F161" s="1896" t="str">
        <f t="shared" si="23"/>
        <v>＋</v>
      </c>
      <c r="G161" s="1882"/>
      <c r="H161" s="1882">
        <v>10</v>
      </c>
      <c r="I161" s="1909">
        <v>83.94</v>
      </c>
      <c r="J161" s="1910">
        <f t="shared" si="17"/>
        <v>3.0000000000001137E-2</v>
      </c>
      <c r="K161" s="1910">
        <f t="shared" si="19"/>
        <v>-0.51999999999999602</v>
      </c>
      <c r="L161" s="1910">
        <f t="shared" si="24"/>
        <v>-1.2900000000000063</v>
      </c>
      <c r="M161" s="1909">
        <v>84.55</v>
      </c>
      <c r="N161" s="1910">
        <f t="shared" si="18"/>
        <v>-1.0000000000005116E-2</v>
      </c>
      <c r="O161" s="1910">
        <f t="shared" si="20"/>
        <v>-0.73000000000000398</v>
      </c>
      <c r="P161" s="1910">
        <f t="shared" si="25"/>
        <v>-1.3900000000000006</v>
      </c>
      <c r="R161" s="1861" t="s">
        <v>677</v>
      </c>
      <c r="S161" s="1867" t="s">
        <v>1122</v>
      </c>
    </row>
    <row r="162" spans="2:19" ht="22.5" customHeight="1">
      <c r="C162" s="1882">
        <v>11</v>
      </c>
      <c r="D162" s="1907">
        <v>82.19</v>
      </c>
      <c r="E162" s="1908">
        <f>D162-D161</f>
        <v>-2.5400000000000063</v>
      </c>
      <c r="F162" s="1896" t="str">
        <f>IF(E162&gt;0,"＋","－")</f>
        <v>－</v>
      </c>
      <c r="G162" s="1882"/>
      <c r="H162" s="1882">
        <v>11</v>
      </c>
      <c r="I162" s="1909">
        <v>83.86</v>
      </c>
      <c r="J162" s="1910">
        <f>I162-I161</f>
        <v>-7.9999999999998295E-2</v>
      </c>
      <c r="K162" s="1910">
        <f>SUM(J161:J162)</f>
        <v>-4.9999999999997158E-2</v>
      </c>
      <c r="L162" s="1910">
        <f>SUM(J160:J162)</f>
        <v>-0.59999999999999432</v>
      </c>
      <c r="M162" s="1909">
        <v>83.73</v>
      </c>
      <c r="N162" s="1910">
        <f>M162-M161</f>
        <v>-0.81999999999999318</v>
      </c>
      <c r="O162" s="1910">
        <f>SUM(N161:N162)</f>
        <v>-0.82999999999999829</v>
      </c>
      <c r="P162" s="1910">
        <f>SUM(N160:N162)</f>
        <v>-1.5499999999999972</v>
      </c>
      <c r="R162" s="1861" t="s">
        <v>677</v>
      </c>
      <c r="S162" s="1865" t="s">
        <v>659</v>
      </c>
    </row>
    <row r="163" spans="2:19" ht="22.5" customHeight="1">
      <c r="B163" s="1827"/>
      <c r="C163" s="1880">
        <v>12</v>
      </c>
      <c r="D163" s="1911">
        <v>81.38</v>
      </c>
      <c r="E163" s="1912">
        <f>D163-D162</f>
        <v>-0.81000000000000227</v>
      </c>
      <c r="F163" s="1899" t="str">
        <f>IF(E163&gt;0,"＋","－")</f>
        <v>－</v>
      </c>
      <c r="G163" s="1880"/>
      <c r="H163" s="1880">
        <v>12</v>
      </c>
      <c r="I163" s="1913">
        <v>82.77</v>
      </c>
      <c r="J163" s="1914">
        <f>I163-I162</f>
        <v>-1.0900000000000034</v>
      </c>
      <c r="K163" s="1914">
        <f>SUM(J162:J163)</f>
        <v>-1.1700000000000017</v>
      </c>
      <c r="L163" s="1914">
        <f>SUM(J161:J163)</f>
        <v>-1.1400000000000006</v>
      </c>
      <c r="M163" s="1913">
        <v>83.08</v>
      </c>
      <c r="N163" s="1914">
        <f>M163-M162</f>
        <v>-0.65000000000000568</v>
      </c>
      <c r="O163" s="1914">
        <f>SUM(N162:N163)</f>
        <v>-1.4699999999999989</v>
      </c>
      <c r="P163" s="1914">
        <f>SUM(N161:N163)</f>
        <v>-1.480000000000004</v>
      </c>
      <c r="R163" s="1861" t="s">
        <v>677</v>
      </c>
      <c r="S163" s="1865" t="s">
        <v>659</v>
      </c>
    </row>
    <row r="164" spans="2:19" ht="22.5" customHeight="1">
      <c r="B164" s="1832" t="s">
        <v>1343</v>
      </c>
      <c r="C164" s="1904">
        <v>1</v>
      </c>
      <c r="D164" s="1907">
        <v>85.33</v>
      </c>
      <c r="E164" s="1908">
        <f t="shared" ref="E164:E166" si="26">D164-D163</f>
        <v>3.9500000000000028</v>
      </c>
      <c r="F164" s="1873"/>
      <c r="G164" s="1873"/>
      <c r="H164" s="1904">
        <v>1</v>
      </c>
      <c r="I164" s="1909">
        <v>82.97</v>
      </c>
      <c r="J164" s="1910">
        <f t="shared" ref="J164:J166" si="27">I164-I163</f>
        <v>0.20000000000000284</v>
      </c>
      <c r="K164" s="1910">
        <f t="shared" ref="K164:K166" si="28">SUM(J163:J164)</f>
        <v>-0.89000000000000057</v>
      </c>
      <c r="L164" s="1910">
        <f t="shared" ref="L164:L166" si="29">SUM(J162:J164)</f>
        <v>-0.96999999999999886</v>
      </c>
      <c r="M164" s="1909">
        <v>83.66</v>
      </c>
      <c r="N164" s="1910">
        <f t="shared" ref="N164:N166" si="30">M164-M163</f>
        <v>0.57999999999999829</v>
      </c>
      <c r="O164" s="1910">
        <f t="shared" ref="O164:O166" si="31">SUM(N163:N164)</f>
        <v>-7.000000000000739E-2</v>
      </c>
      <c r="P164" s="1910">
        <f t="shared" ref="P164:P166" si="32">SUM(N162:N164)</f>
        <v>-0.89000000000000057</v>
      </c>
      <c r="R164" s="2703" t="s">
        <v>677</v>
      </c>
      <c r="S164" s="2704" t="s">
        <v>659</v>
      </c>
    </row>
    <row r="165" spans="2:19" ht="22.5" customHeight="1">
      <c r="C165" s="1882">
        <v>2</v>
      </c>
      <c r="D165" s="1907">
        <v>84.87</v>
      </c>
      <c r="E165" s="1908">
        <f t="shared" si="26"/>
        <v>-0.45999999999999375</v>
      </c>
      <c r="F165" s="1873"/>
      <c r="G165" s="1873"/>
      <c r="H165" s="1882">
        <v>2</v>
      </c>
      <c r="I165" s="1909">
        <v>83.86</v>
      </c>
      <c r="J165" s="1910">
        <f t="shared" si="27"/>
        <v>0.89000000000000057</v>
      </c>
      <c r="K165" s="1910">
        <f t="shared" si="28"/>
        <v>1.0900000000000034</v>
      </c>
      <c r="L165" s="1910">
        <f t="shared" si="29"/>
        <v>0</v>
      </c>
      <c r="M165" s="1909">
        <v>83.7</v>
      </c>
      <c r="N165" s="1910">
        <f t="shared" si="30"/>
        <v>4.0000000000006253E-2</v>
      </c>
      <c r="O165" s="1910">
        <f t="shared" si="31"/>
        <v>0.62000000000000455</v>
      </c>
      <c r="P165" s="1910">
        <f t="shared" si="32"/>
        <v>-3.0000000000001137E-2</v>
      </c>
      <c r="R165" s="2703" t="s">
        <v>677</v>
      </c>
      <c r="S165" s="2704" t="s">
        <v>659</v>
      </c>
    </row>
    <row r="166" spans="2:19" ht="22.5" customHeight="1">
      <c r="C166" s="1882">
        <v>3</v>
      </c>
      <c r="D166" s="1907">
        <v>83.76</v>
      </c>
      <c r="E166" s="1908">
        <f t="shared" si="26"/>
        <v>-1.1099999999999994</v>
      </c>
      <c r="F166" s="1873"/>
      <c r="G166" s="1873"/>
      <c r="H166" s="1882">
        <v>3</v>
      </c>
      <c r="I166" s="1909">
        <v>84.65</v>
      </c>
      <c r="J166" s="1910">
        <f t="shared" si="27"/>
        <v>0.79000000000000625</v>
      </c>
      <c r="K166" s="1910">
        <f t="shared" si="28"/>
        <v>1.6800000000000068</v>
      </c>
      <c r="L166" s="1910">
        <f t="shared" si="29"/>
        <v>1.8800000000000097</v>
      </c>
      <c r="M166" s="1909">
        <v>83.51</v>
      </c>
      <c r="N166" s="1910">
        <f t="shared" si="30"/>
        <v>-0.18999999999999773</v>
      </c>
      <c r="O166" s="1910">
        <f t="shared" si="31"/>
        <v>-0.14999999999999147</v>
      </c>
      <c r="P166" s="1910">
        <f t="shared" si="32"/>
        <v>0.43000000000000682</v>
      </c>
      <c r="R166" s="2703" t="s">
        <v>677</v>
      </c>
      <c r="S166" s="2704" t="s">
        <v>659</v>
      </c>
    </row>
    <row r="167" spans="2:19" ht="13.5">
      <c r="C167" s="1873"/>
      <c r="D167" s="1882"/>
      <c r="E167" s="1882"/>
      <c r="F167" s="1873"/>
      <c r="G167" s="1873"/>
      <c r="H167" s="1873"/>
      <c r="I167" s="1873"/>
      <c r="J167" s="1873"/>
      <c r="K167" s="1873"/>
      <c r="L167" s="1873"/>
      <c r="M167" s="1873"/>
      <c r="N167" s="1873"/>
      <c r="O167" s="1873"/>
      <c r="P167" s="1873"/>
    </row>
    <row r="168" spans="2:19" ht="13.5">
      <c r="C168" s="1873"/>
      <c r="D168" s="1873"/>
      <c r="E168" s="1873"/>
      <c r="F168" s="1873"/>
      <c r="G168" s="1873"/>
      <c r="H168" s="1873"/>
      <c r="I168" s="1873"/>
      <c r="J168" s="1873"/>
      <c r="K168" s="1873"/>
      <c r="L168" s="1873"/>
      <c r="M168" s="1873"/>
      <c r="N168" s="1873"/>
      <c r="O168" s="1873"/>
      <c r="P168" s="1873"/>
    </row>
    <row r="169" spans="2:19" ht="13.5">
      <c r="C169" s="1873"/>
      <c r="D169" s="1873"/>
      <c r="E169" s="1873"/>
      <c r="F169" s="1873"/>
      <c r="G169" s="1873"/>
      <c r="H169" s="1873"/>
      <c r="I169" s="1873"/>
      <c r="J169" s="1873"/>
      <c r="K169" s="1873"/>
      <c r="L169" s="1873"/>
      <c r="M169" s="1873"/>
      <c r="N169" s="1873"/>
      <c r="O169" s="1873"/>
      <c r="P169" s="1873"/>
    </row>
  </sheetData>
  <mergeCells count="2">
    <mergeCell ref="T6:T7"/>
    <mergeCell ref="T59:T60"/>
  </mergeCells>
  <phoneticPr fontId="3"/>
  <conditionalFormatting sqref="L11:L55 I8:I19 D8:D55 F20:I55 J9:J55 K10:K55 M8:M55 N9:N67 O10:O67 P11:P67 G56:H67 E9:E103 J56:L103 N68:P103 E128:E166 J128:L166 N128:P166">
    <cfRule type="cellIs" dxfId="2" priority="4" stopIfTrue="1" operator="lessThan">
      <formula>0</formula>
    </cfRule>
  </conditionalFormatting>
  <conditionalFormatting sqref="E104:E115 J104:L127 N104:P127">
    <cfRule type="cellIs" dxfId="1" priority="3" stopIfTrue="1" operator="lessThan">
      <formula>0</formula>
    </cfRule>
  </conditionalFormatting>
  <conditionalFormatting sqref="E116:E127">
    <cfRule type="cellIs" dxfId="0" priority="2" stopIfTrue="1" operator="lessThan">
      <formula>0</formula>
    </cfRule>
  </conditionalFormatting>
  <pageMargins left="0.70866141732283472" right="0.70866141732283472" top="0.74803149606299213" bottom="0.74803149606299213" header="0.31496062992125984" footer="0.31496062992125984"/>
  <pageSetup paperSize="9" scale="66"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fitToPage="1"/>
  </sheetPr>
  <dimension ref="A1:R461"/>
  <sheetViews>
    <sheetView zoomScaleNormal="100" zoomScaleSheetLayoutView="100" workbookViewId="0">
      <pane xSplit="2" ySplit="6" topLeftCell="C392" activePane="bottomRight" state="frozen"/>
      <selection pane="topRight" activeCell="C1" sqref="C1"/>
      <selection pane="bottomLeft" activeCell="A7" sqref="A7"/>
      <selection pane="bottomRight" activeCell="L442" sqref="L442"/>
    </sheetView>
  </sheetViews>
  <sheetFormatPr defaultColWidth="14.125" defaultRowHeight="13.5"/>
  <cols>
    <col min="1" max="1" width="8.875" style="1473" customWidth="1"/>
    <col min="2" max="2" width="6.5" style="1473" customWidth="1"/>
    <col min="3" max="8" width="10.625" style="1473" customWidth="1"/>
    <col min="9" max="9" width="11.5" style="1473" customWidth="1"/>
    <col min="10" max="10" width="4.375" style="1473" customWidth="1"/>
    <col min="11" max="17" width="10.625" style="1473" customWidth="1"/>
    <col min="18" max="221" width="14.125" style="1473"/>
    <col min="222" max="222" width="8.375" style="1473" customWidth="1"/>
    <col min="223" max="223" width="5.375" style="1473" customWidth="1"/>
    <col min="224" max="224" width="7.375" style="1473" customWidth="1"/>
    <col min="225" max="226" width="8" style="1473" customWidth="1"/>
    <col min="227" max="227" width="9.375" style="1473" customWidth="1"/>
    <col min="228" max="228" width="8" style="1473" customWidth="1"/>
    <col min="229" max="229" width="8.5" style="1473" customWidth="1"/>
    <col min="230" max="230" width="10.875" style="1473" customWidth="1"/>
    <col min="231" max="477" width="14.125" style="1473"/>
    <col min="478" max="478" width="8.375" style="1473" customWidth="1"/>
    <col min="479" max="479" width="5.375" style="1473" customWidth="1"/>
    <col min="480" max="480" width="7.375" style="1473" customWidth="1"/>
    <col min="481" max="482" width="8" style="1473" customWidth="1"/>
    <col min="483" max="483" width="9.375" style="1473" customWidth="1"/>
    <col min="484" max="484" width="8" style="1473" customWidth="1"/>
    <col min="485" max="485" width="8.5" style="1473" customWidth="1"/>
    <col min="486" max="486" width="10.875" style="1473" customWidth="1"/>
    <col min="487" max="733" width="14.125" style="1473"/>
    <col min="734" max="734" width="8.375" style="1473" customWidth="1"/>
    <col min="735" max="735" width="5.375" style="1473" customWidth="1"/>
    <col min="736" max="736" width="7.375" style="1473" customWidth="1"/>
    <col min="737" max="738" width="8" style="1473" customWidth="1"/>
    <col min="739" max="739" width="9.375" style="1473" customWidth="1"/>
    <col min="740" max="740" width="8" style="1473" customWidth="1"/>
    <col min="741" max="741" width="8.5" style="1473" customWidth="1"/>
    <col min="742" max="742" width="10.875" style="1473" customWidth="1"/>
    <col min="743" max="989" width="14.125" style="1473"/>
    <col min="990" max="990" width="8.375" style="1473" customWidth="1"/>
    <col min="991" max="991" width="5.375" style="1473" customWidth="1"/>
    <col min="992" max="992" width="7.375" style="1473" customWidth="1"/>
    <col min="993" max="994" width="8" style="1473" customWidth="1"/>
    <col min="995" max="995" width="9.375" style="1473" customWidth="1"/>
    <col min="996" max="996" width="8" style="1473" customWidth="1"/>
    <col min="997" max="997" width="8.5" style="1473" customWidth="1"/>
    <col min="998" max="998" width="10.875" style="1473" customWidth="1"/>
    <col min="999" max="1245" width="14.125" style="1473"/>
    <col min="1246" max="1246" width="8.375" style="1473" customWidth="1"/>
    <col min="1247" max="1247" width="5.375" style="1473" customWidth="1"/>
    <col min="1248" max="1248" width="7.375" style="1473" customWidth="1"/>
    <col min="1249" max="1250" width="8" style="1473" customWidth="1"/>
    <col min="1251" max="1251" width="9.375" style="1473" customWidth="1"/>
    <col min="1252" max="1252" width="8" style="1473" customWidth="1"/>
    <col min="1253" max="1253" width="8.5" style="1473" customWidth="1"/>
    <col min="1254" max="1254" width="10.875" style="1473" customWidth="1"/>
    <col min="1255" max="1501" width="14.125" style="1473"/>
    <col min="1502" max="1502" width="8.375" style="1473" customWidth="1"/>
    <col min="1503" max="1503" width="5.375" style="1473" customWidth="1"/>
    <col min="1504" max="1504" width="7.375" style="1473" customWidth="1"/>
    <col min="1505" max="1506" width="8" style="1473" customWidth="1"/>
    <col min="1507" max="1507" width="9.375" style="1473" customWidth="1"/>
    <col min="1508" max="1508" width="8" style="1473" customWidth="1"/>
    <col min="1509" max="1509" width="8.5" style="1473" customWidth="1"/>
    <col min="1510" max="1510" width="10.875" style="1473" customWidth="1"/>
    <col min="1511" max="1757" width="14.125" style="1473"/>
    <col min="1758" max="1758" width="8.375" style="1473" customWidth="1"/>
    <col min="1759" max="1759" width="5.375" style="1473" customWidth="1"/>
    <col min="1760" max="1760" width="7.375" style="1473" customWidth="1"/>
    <col min="1761" max="1762" width="8" style="1473" customWidth="1"/>
    <col min="1763" max="1763" width="9.375" style="1473" customWidth="1"/>
    <col min="1764" max="1764" width="8" style="1473" customWidth="1"/>
    <col min="1765" max="1765" width="8.5" style="1473" customWidth="1"/>
    <col min="1766" max="1766" width="10.875" style="1473" customWidth="1"/>
    <col min="1767" max="2013" width="14.125" style="1473"/>
    <col min="2014" max="2014" width="8.375" style="1473" customWidth="1"/>
    <col min="2015" max="2015" width="5.375" style="1473" customWidth="1"/>
    <col min="2016" max="2016" width="7.375" style="1473" customWidth="1"/>
    <col min="2017" max="2018" width="8" style="1473" customWidth="1"/>
    <col min="2019" max="2019" width="9.375" style="1473" customWidth="1"/>
    <col min="2020" max="2020" width="8" style="1473" customWidth="1"/>
    <col min="2021" max="2021" width="8.5" style="1473" customWidth="1"/>
    <col min="2022" max="2022" width="10.875" style="1473" customWidth="1"/>
    <col min="2023" max="2269" width="14.125" style="1473"/>
    <col min="2270" max="2270" width="8.375" style="1473" customWidth="1"/>
    <col min="2271" max="2271" width="5.375" style="1473" customWidth="1"/>
    <col min="2272" max="2272" width="7.375" style="1473" customWidth="1"/>
    <col min="2273" max="2274" width="8" style="1473" customWidth="1"/>
    <col min="2275" max="2275" width="9.375" style="1473" customWidth="1"/>
    <col min="2276" max="2276" width="8" style="1473" customWidth="1"/>
    <col min="2277" max="2277" width="8.5" style="1473" customWidth="1"/>
    <col min="2278" max="2278" width="10.875" style="1473" customWidth="1"/>
    <col min="2279" max="2525" width="14.125" style="1473"/>
    <col min="2526" max="2526" width="8.375" style="1473" customWidth="1"/>
    <col min="2527" max="2527" width="5.375" style="1473" customWidth="1"/>
    <col min="2528" max="2528" width="7.375" style="1473" customWidth="1"/>
    <col min="2529" max="2530" width="8" style="1473" customWidth="1"/>
    <col min="2531" max="2531" width="9.375" style="1473" customWidth="1"/>
    <col min="2532" max="2532" width="8" style="1473" customWidth="1"/>
    <col min="2533" max="2533" width="8.5" style="1473" customWidth="1"/>
    <col min="2534" max="2534" width="10.875" style="1473" customWidth="1"/>
    <col min="2535" max="2781" width="14.125" style="1473"/>
    <col min="2782" max="2782" width="8.375" style="1473" customWidth="1"/>
    <col min="2783" max="2783" width="5.375" style="1473" customWidth="1"/>
    <col min="2784" max="2784" width="7.375" style="1473" customWidth="1"/>
    <col min="2785" max="2786" width="8" style="1473" customWidth="1"/>
    <col min="2787" max="2787" width="9.375" style="1473" customWidth="1"/>
    <col min="2788" max="2788" width="8" style="1473" customWidth="1"/>
    <col min="2789" max="2789" width="8.5" style="1473" customWidth="1"/>
    <col min="2790" max="2790" width="10.875" style="1473" customWidth="1"/>
    <col min="2791" max="3037" width="14.125" style="1473"/>
    <col min="3038" max="3038" width="8.375" style="1473" customWidth="1"/>
    <col min="3039" max="3039" width="5.375" style="1473" customWidth="1"/>
    <col min="3040" max="3040" width="7.375" style="1473" customWidth="1"/>
    <col min="3041" max="3042" width="8" style="1473" customWidth="1"/>
    <col min="3043" max="3043" width="9.375" style="1473" customWidth="1"/>
    <col min="3044" max="3044" width="8" style="1473" customWidth="1"/>
    <col min="3045" max="3045" width="8.5" style="1473" customWidth="1"/>
    <col min="3046" max="3046" width="10.875" style="1473" customWidth="1"/>
    <col min="3047" max="3293" width="14.125" style="1473"/>
    <col min="3294" max="3294" width="8.375" style="1473" customWidth="1"/>
    <col min="3295" max="3295" width="5.375" style="1473" customWidth="1"/>
    <col min="3296" max="3296" width="7.375" style="1473" customWidth="1"/>
    <col min="3297" max="3298" width="8" style="1473" customWidth="1"/>
    <col min="3299" max="3299" width="9.375" style="1473" customWidth="1"/>
    <col min="3300" max="3300" width="8" style="1473" customWidth="1"/>
    <col min="3301" max="3301" width="8.5" style="1473" customWidth="1"/>
    <col min="3302" max="3302" width="10.875" style="1473" customWidth="1"/>
    <col min="3303" max="3549" width="14.125" style="1473"/>
    <col min="3550" max="3550" width="8.375" style="1473" customWidth="1"/>
    <col min="3551" max="3551" width="5.375" style="1473" customWidth="1"/>
    <col min="3552" max="3552" width="7.375" style="1473" customWidth="1"/>
    <col min="3553" max="3554" width="8" style="1473" customWidth="1"/>
    <col min="3555" max="3555" width="9.375" style="1473" customWidth="1"/>
    <col min="3556" max="3556" width="8" style="1473" customWidth="1"/>
    <col min="3557" max="3557" width="8.5" style="1473" customWidth="1"/>
    <col min="3558" max="3558" width="10.875" style="1473" customWidth="1"/>
    <col min="3559" max="3805" width="14.125" style="1473"/>
    <col min="3806" max="3806" width="8.375" style="1473" customWidth="1"/>
    <col min="3807" max="3807" width="5.375" style="1473" customWidth="1"/>
    <col min="3808" max="3808" width="7.375" style="1473" customWidth="1"/>
    <col min="3809" max="3810" width="8" style="1473" customWidth="1"/>
    <col min="3811" max="3811" width="9.375" style="1473" customWidth="1"/>
    <col min="3812" max="3812" width="8" style="1473" customWidth="1"/>
    <col min="3813" max="3813" width="8.5" style="1473" customWidth="1"/>
    <col min="3814" max="3814" width="10.875" style="1473" customWidth="1"/>
    <col min="3815" max="4061" width="14.125" style="1473"/>
    <col min="4062" max="4062" width="8.375" style="1473" customWidth="1"/>
    <col min="4063" max="4063" width="5.375" style="1473" customWidth="1"/>
    <col min="4064" max="4064" width="7.375" style="1473" customWidth="1"/>
    <col min="4065" max="4066" width="8" style="1473" customWidth="1"/>
    <col min="4067" max="4067" width="9.375" style="1473" customWidth="1"/>
    <col min="4068" max="4068" width="8" style="1473" customWidth="1"/>
    <col min="4069" max="4069" width="8.5" style="1473" customWidth="1"/>
    <col min="4070" max="4070" width="10.875" style="1473" customWidth="1"/>
    <col min="4071" max="4317" width="14.125" style="1473"/>
    <col min="4318" max="4318" width="8.375" style="1473" customWidth="1"/>
    <col min="4319" max="4319" width="5.375" style="1473" customWidth="1"/>
    <col min="4320" max="4320" width="7.375" style="1473" customWidth="1"/>
    <col min="4321" max="4322" width="8" style="1473" customWidth="1"/>
    <col min="4323" max="4323" width="9.375" style="1473" customWidth="1"/>
    <col min="4324" max="4324" width="8" style="1473" customWidth="1"/>
    <col min="4325" max="4325" width="8.5" style="1473" customWidth="1"/>
    <col min="4326" max="4326" width="10.875" style="1473" customWidth="1"/>
    <col min="4327" max="4573" width="14.125" style="1473"/>
    <col min="4574" max="4574" width="8.375" style="1473" customWidth="1"/>
    <col min="4575" max="4575" width="5.375" style="1473" customWidth="1"/>
    <col min="4576" max="4576" width="7.375" style="1473" customWidth="1"/>
    <col min="4577" max="4578" width="8" style="1473" customWidth="1"/>
    <col min="4579" max="4579" width="9.375" style="1473" customWidth="1"/>
    <col min="4580" max="4580" width="8" style="1473" customWidth="1"/>
    <col min="4581" max="4581" width="8.5" style="1473" customWidth="1"/>
    <col min="4582" max="4582" width="10.875" style="1473" customWidth="1"/>
    <col min="4583" max="4829" width="14.125" style="1473"/>
    <col min="4830" max="4830" width="8.375" style="1473" customWidth="1"/>
    <col min="4831" max="4831" width="5.375" style="1473" customWidth="1"/>
    <col min="4832" max="4832" width="7.375" style="1473" customWidth="1"/>
    <col min="4833" max="4834" width="8" style="1473" customWidth="1"/>
    <col min="4835" max="4835" width="9.375" style="1473" customWidth="1"/>
    <col min="4836" max="4836" width="8" style="1473" customWidth="1"/>
    <col min="4837" max="4837" width="8.5" style="1473" customWidth="1"/>
    <col min="4838" max="4838" width="10.875" style="1473" customWidth="1"/>
    <col min="4839" max="5085" width="14.125" style="1473"/>
    <col min="5086" max="5086" width="8.375" style="1473" customWidth="1"/>
    <col min="5087" max="5087" width="5.375" style="1473" customWidth="1"/>
    <col min="5088" max="5088" width="7.375" style="1473" customWidth="1"/>
    <col min="5089" max="5090" width="8" style="1473" customWidth="1"/>
    <col min="5091" max="5091" width="9.375" style="1473" customWidth="1"/>
    <col min="5092" max="5092" width="8" style="1473" customWidth="1"/>
    <col min="5093" max="5093" width="8.5" style="1473" customWidth="1"/>
    <col min="5094" max="5094" width="10.875" style="1473" customWidth="1"/>
    <col min="5095" max="5341" width="14.125" style="1473"/>
    <col min="5342" max="5342" width="8.375" style="1473" customWidth="1"/>
    <col min="5343" max="5343" width="5.375" style="1473" customWidth="1"/>
    <col min="5344" max="5344" width="7.375" style="1473" customWidth="1"/>
    <col min="5345" max="5346" width="8" style="1473" customWidth="1"/>
    <col min="5347" max="5347" width="9.375" style="1473" customWidth="1"/>
    <col min="5348" max="5348" width="8" style="1473" customWidth="1"/>
    <col min="5349" max="5349" width="8.5" style="1473" customWidth="1"/>
    <col min="5350" max="5350" width="10.875" style="1473" customWidth="1"/>
    <col min="5351" max="5597" width="14.125" style="1473"/>
    <col min="5598" max="5598" width="8.375" style="1473" customWidth="1"/>
    <col min="5599" max="5599" width="5.375" style="1473" customWidth="1"/>
    <col min="5600" max="5600" width="7.375" style="1473" customWidth="1"/>
    <col min="5601" max="5602" width="8" style="1473" customWidth="1"/>
    <col min="5603" max="5603" width="9.375" style="1473" customWidth="1"/>
    <col min="5604" max="5604" width="8" style="1473" customWidth="1"/>
    <col min="5605" max="5605" width="8.5" style="1473" customWidth="1"/>
    <col min="5606" max="5606" width="10.875" style="1473" customWidth="1"/>
    <col min="5607" max="5853" width="14.125" style="1473"/>
    <col min="5854" max="5854" width="8.375" style="1473" customWidth="1"/>
    <col min="5855" max="5855" width="5.375" style="1473" customWidth="1"/>
    <col min="5856" max="5856" width="7.375" style="1473" customWidth="1"/>
    <col min="5857" max="5858" width="8" style="1473" customWidth="1"/>
    <col min="5859" max="5859" width="9.375" style="1473" customWidth="1"/>
    <col min="5860" max="5860" width="8" style="1473" customWidth="1"/>
    <col min="5861" max="5861" width="8.5" style="1473" customWidth="1"/>
    <col min="5862" max="5862" width="10.875" style="1473" customWidth="1"/>
    <col min="5863" max="6109" width="14.125" style="1473"/>
    <col min="6110" max="6110" width="8.375" style="1473" customWidth="1"/>
    <col min="6111" max="6111" width="5.375" style="1473" customWidth="1"/>
    <col min="6112" max="6112" width="7.375" style="1473" customWidth="1"/>
    <col min="6113" max="6114" width="8" style="1473" customWidth="1"/>
    <col min="6115" max="6115" width="9.375" style="1473" customWidth="1"/>
    <col min="6116" max="6116" width="8" style="1473" customWidth="1"/>
    <col min="6117" max="6117" width="8.5" style="1473" customWidth="1"/>
    <col min="6118" max="6118" width="10.875" style="1473" customWidth="1"/>
    <col min="6119" max="6365" width="14.125" style="1473"/>
    <col min="6366" max="6366" width="8.375" style="1473" customWidth="1"/>
    <col min="6367" max="6367" width="5.375" style="1473" customWidth="1"/>
    <col min="6368" max="6368" width="7.375" style="1473" customWidth="1"/>
    <col min="6369" max="6370" width="8" style="1473" customWidth="1"/>
    <col min="6371" max="6371" width="9.375" style="1473" customWidth="1"/>
    <col min="6372" max="6372" width="8" style="1473" customWidth="1"/>
    <col min="6373" max="6373" width="8.5" style="1473" customWidth="1"/>
    <col min="6374" max="6374" width="10.875" style="1473" customWidth="1"/>
    <col min="6375" max="6621" width="14.125" style="1473"/>
    <col min="6622" max="6622" width="8.375" style="1473" customWidth="1"/>
    <col min="6623" max="6623" width="5.375" style="1473" customWidth="1"/>
    <col min="6624" max="6624" width="7.375" style="1473" customWidth="1"/>
    <col min="6625" max="6626" width="8" style="1473" customWidth="1"/>
    <col min="6627" max="6627" width="9.375" style="1473" customWidth="1"/>
    <col min="6628" max="6628" width="8" style="1473" customWidth="1"/>
    <col min="6629" max="6629" width="8.5" style="1473" customWidth="1"/>
    <col min="6630" max="6630" width="10.875" style="1473" customWidth="1"/>
    <col min="6631" max="6877" width="14.125" style="1473"/>
    <col min="6878" max="6878" width="8.375" style="1473" customWidth="1"/>
    <col min="6879" max="6879" width="5.375" style="1473" customWidth="1"/>
    <col min="6880" max="6880" width="7.375" style="1473" customWidth="1"/>
    <col min="6881" max="6882" width="8" style="1473" customWidth="1"/>
    <col min="6883" max="6883" width="9.375" style="1473" customWidth="1"/>
    <col min="6884" max="6884" width="8" style="1473" customWidth="1"/>
    <col min="6885" max="6885" width="8.5" style="1473" customWidth="1"/>
    <col min="6886" max="6886" width="10.875" style="1473" customWidth="1"/>
    <col min="6887" max="7133" width="14.125" style="1473"/>
    <col min="7134" max="7134" width="8.375" style="1473" customWidth="1"/>
    <col min="7135" max="7135" width="5.375" style="1473" customWidth="1"/>
    <col min="7136" max="7136" width="7.375" style="1473" customWidth="1"/>
    <col min="7137" max="7138" width="8" style="1473" customWidth="1"/>
    <col min="7139" max="7139" width="9.375" style="1473" customWidth="1"/>
    <col min="7140" max="7140" width="8" style="1473" customWidth="1"/>
    <col min="7141" max="7141" width="8.5" style="1473" customWidth="1"/>
    <col min="7142" max="7142" width="10.875" style="1473" customWidth="1"/>
    <col min="7143" max="7389" width="14.125" style="1473"/>
    <col min="7390" max="7390" width="8.375" style="1473" customWidth="1"/>
    <col min="7391" max="7391" width="5.375" style="1473" customWidth="1"/>
    <col min="7392" max="7392" width="7.375" style="1473" customWidth="1"/>
    <col min="7393" max="7394" width="8" style="1473" customWidth="1"/>
    <col min="7395" max="7395" width="9.375" style="1473" customWidth="1"/>
    <col min="7396" max="7396" width="8" style="1473" customWidth="1"/>
    <col min="7397" max="7397" width="8.5" style="1473" customWidth="1"/>
    <col min="7398" max="7398" width="10.875" style="1473" customWidth="1"/>
    <col min="7399" max="7645" width="14.125" style="1473"/>
    <col min="7646" max="7646" width="8.375" style="1473" customWidth="1"/>
    <col min="7647" max="7647" width="5.375" style="1473" customWidth="1"/>
    <col min="7648" max="7648" width="7.375" style="1473" customWidth="1"/>
    <col min="7649" max="7650" width="8" style="1473" customWidth="1"/>
    <col min="7651" max="7651" width="9.375" style="1473" customWidth="1"/>
    <col min="7652" max="7652" width="8" style="1473" customWidth="1"/>
    <col min="7653" max="7653" width="8.5" style="1473" customWidth="1"/>
    <col min="7654" max="7654" width="10.875" style="1473" customWidth="1"/>
    <col min="7655" max="7901" width="14.125" style="1473"/>
    <col min="7902" max="7902" width="8.375" style="1473" customWidth="1"/>
    <col min="7903" max="7903" width="5.375" style="1473" customWidth="1"/>
    <col min="7904" max="7904" width="7.375" style="1473" customWidth="1"/>
    <col min="7905" max="7906" width="8" style="1473" customWidth="1"/>
    <col min="7907" max="7907" width="9.375" style="1473" customWidth="1"/>
    <col min="7908" max="7908" width="8" style="1473" customWidth="1"/>
    <col min="7909" max="7909" width="8.5" style="1473" customWidth="1"/>
    <col min="7910" max="7910" width="10.875" style="1473" customWidth="1"/>
    <col min="7911" max="8157" width="14.125" style="1473"/>
    <col min="8158" max="8158" width="8.375" style="1473" customWidth="1"/>
    <col min="8159" max="8159" width="5.375" style="1473" customWidth="1"/>
    <col min="8160" max="8160" width="7.375" style="1473" customWidth="1"/>
    <col min="8161" max="8162" width="8" style="1473" customWidth="1"/>
    <col min="8163" max="8163" width="9.375" style="1473" customWidth="1"/>
    <col min="8164" max="8164" width="8" style="1473" customWidth="1"/>
    <col min="8165" max="8165" width="8.5" style="1473" customWidth="1"/>
    <col min="8166" max="8166" width="10.875" style="1473" customWidth="1"/>
    <col min="8167" max="8413" width="14.125" style="1473"/>
    <col min="8414" max="8414" width="8.375" style="1473" customWidth="1"/>
    <col min="8415" max="8415" width="5.375" style="1473" customWidth="1"/>
    <col min="8416" max="8416" width="7.375" style="1473" customWidth="1"/>
    <col min="8417" max="8418" width="8" style="1473" customWidth="1"/>
    <col min="8419" max="8419" width="9.375" style="1473" customWidth="1"/>
    <col min="8420" max="8420" width="8" style="1473" customWidth="1"/>
    <col min="8421" max="8421" width="8.5" style="1473" customWidth="1"/>
    <col min="8422" max="8422" width="10.875" style="1473" customWidth="1"/>
    <col min="8423" max="8669" width="14.125" style="1473"/>
    <col min="8670" max="8670" width="8.375" style="1473" customWidth="1"/>
    <col min="8671" max="8671" width="5.375" style="1473" customWidth="1"/>
    <col min="8672" max="8672" width="7.375" style="1473" customWidth="1"/>
    <col min="8673" max="8674" width="8" style="1473" customWidth="1"/>
    <col min="8675" max="8675" width="9.375" style="1473" customWidth="1"/>
    <col min="8676" max="8676" width="8" style="1473" customWidth="1"/>
    <col min="8677" max="8677" width="8.5" style="1473" customWidth="1"/>
    <col min="8678" max="8678" width="10.875" style="1473" customWidth="1"/>
    <col min="8679" max="8925" width="14.125" style="1473"/>
    <col min="8926" max="8926" width="8.375" style="1473" customWidth="1"/>
    <col min="8927" max="8927" width="5.375" style="1473" customWidth="1"/>
    <col min="8928" max="8928" width="7.375" style="1473" customWidth="1"/>
    <col min="8929" max="8930" width="8" style="1473" customWidth="1"/>
    <col min="8931" max="8931" width="9.375" style="1473" customWidth="1"/>
    <col min="8932" max="8932" width="8" style="1473" customWidth="1"/>
    <col min="8933" max="8933" width="8.5" style="1473" customWidth="1"/>
    <col min="8934" max="8934" width="10.875" style="1473" customWidth="1"/>
    <col min="8935" max="9181" width="14.125" style="1473"/>
    <col min="9182" max="9182" width="8.375" style="1473" customWidth="1"/>
    <col min="9183" max="9183" width="5.375" style="1473" customWidth="1"/>
    <col min="9184" max="9184" width="7.375" style="1473" customWidth="1"/>
    <col min="9185" max="9186" width="8" style="1473" customWidth="1"/>
    <col min="9187" max="9187" width="9.375" style="1473" customWidth="1"/>
    <col min="9188" max="9188" width="8" style="1473" customWidth="1"/>
    <col min="9189" max="9189" width="8.5" style="1473" customWidth="1"/>
    <col min="9190" max="9190" width="10.875" style="1473" customWidth="1"/>
    <col min="9191" max="9437" width="14.125" style="1473"/>
    <col min="9438" max="9438" width="8.375" style="1473" customWidth="1"/>
    <col min="9439" max="9439" width="5.375" style="1473" customWidth="1"/>
    <col min="9440" max="9440" width="7.375" style="1473" customWidth="1"/>
    <col min="9441" max="9442" width="8" style="1473" customWidth="1"/>
    <col min="9443" max="9443" width="9.375" style="1473" customWidth="1"/>
    <col min="9444" max="9444" width="8" style="1473" customWidth="1"/>
    <col min="9445" max="9445" width="8.5" style="1473" customWidth="1"/>
    <col min="9446" max="9446" width="10.875" style="1473" customWidth="1"/>
    <col min="9447" max="9693" width="14.125" style="1473"/>
    <col min="9694" max="9694" width="8.375" style="1473" customWidth="1"/>
    <col min="9695" max="9695" width="5.375" style="1473" customWidth="1"/>
    <col min="9696" max="9696" width="7.375" style="1473" customWidth="1"/>
    <col min="9697" max="9698" width="8" style="1473" customWidth="1"/>
    <col min="9699" max="9699" width="9.375" style="1473" customWidth="1"/>
    <col min="9700" max="9700" width="8" style="1473" customWidth="1"/>
    <col min="9701" max="9701" width="8.5" style="1473" customWidth="1"/>
    <col min="9702" max="9702" width="10.875" style="1473" customWidth="1"/>
    <col min="9703" max="9949" width="14.125" style="1473"/>
    <col min="9950" max="9950" width="8.375" style="1473" customWidth="1"/>
    <col min="9951" max="9951" width="5.375" style="1473" customWidth="1"/>
    <col min="9952" max="9952" width="7.375" style="1473" customWidth="1"/>
    <col min="9953" max="9954" width="8" style="1473" customWidth="1"/>
    <col min="9955" max="9955" width="9.375" style="1473" customWidth="1"/>
    <col min="9956" max="9956" width="8" style="1473" customWidth="1"/>
    <col min="9957" max="9957" width="8.5" style="1473" customWidth="1"/>
    <col min="9958" max="9958" width="10.875" style="1473" customWidth="1"/>
    <col min="9959" max="10205" width="14.125" style="1473"/>
    <col min="10206" max="10206" width="8.375" style="1473" customWidth="1"/>
    <col min="10207" max="10207" width="5.375" style="1473" customWidth="1"/>
    <col min="10208" max="10208" width="7.375" style="1473" customWidth="1"/>
    <col min="10209" max="10210" width="8" style="1473" customWidth="1"/>
    <col min="10211" max="10211" width="9.375" style="1473" customWidth="1"/>
    <col min="10212" max="10212" width="8" style="1473" customWidth="1"/>
    <col min="10213" max="10213" width="8.5" style="1473" customWidth="1"/>
    <col min="10214" max="10214" width="10.875" style="1473" customWidth="1"/>
    <col min="10215" max="10461" width="14.125" style="1473"/>
    <col min="10462" max="10462" width="8.375" style="1473" customWidth="1"/>
    <col min="10463" max="10463" width="5.375" style="1473" customWidth="1"/>
    <col min="10464" max="10464" width="7.375" style="1473" customWidth="1"/>
    <col min="10465" max="10466" width="8" style="1473" customWidth="1"/>
    <col min="10467" max="10467" width="9.375" style="1473" customWidth="1"/>
    <col min="10468" max="10468" width="8" style="1473" customWidth="1"/>
    <col min="10469" max="10469" width="8.5" style="1473" customWidth="1"/>
    <col min="10470" max="10470" width="10.875" style="1473" customWidth="1"/>
    <col min="10471" max="10717" width="14.125" style="1473"/>
    <col min="10718" max="10718" width="8.375" style="1473" customWidth="1"/>
    <col min="10719" max="10719" width="5.375" style="1473" customWidth="1"/>
    <col min="10720" max="10720" width="7.375" style="1473" customWidth="1"/>
    <col min="10721" max="10722" width="8" style="1473" customWidth="1"/>
    <col min="10723" max="10723" width="9.375" style="1473" customWidth="1"/>
    <col min="10724" max="10724" width="8" style="1473" customWidth="1"/>
    <col min="10725" max="10725" width="8.5" style="1473" customWidth="1"/>
    <col min="10726" max="10726" width="10.875" style="1473" customWidth="1"/>
    <col min="10727" max="10973" width="14.125" style="1473"/>
    <col min="10974" max="10974" width="8.375" style="1473" customWidth="1"/>
    <col min="10975" max="10975" width="5.375" style="1473" customWidth="1"/>
    <col min="10976" max="10976" width="7.375" style="1473" customWidth="1"/>
    <col min="10977" max="10978" width="8" style="1473" customWidth="1"/>
    <col min="10979" max="10979" width="9.375" style="1473" customWidth="1"/>
    <col min="10980" max="10980" width="8" style="1473" customWidth="1"/>
    <col min="10981" max="10981" width="8.5" style="1473" customWidth="1"/>
    <col min="10982" max="10982" width="10.875" style="1473" customWidth="1"/>
    <col min="10983" max="11229" width="14.125" style="1473"/>
    <col min="11230" max="11230" width="8.375" style="1473" customWidth="1"/>
    <col min="11231" max="11231" width="5.375" style="1473" customWidth="1"/>
    <col min="11232" max="11232" width="7.375" style="1473" customWidth="1"/>
    <col min="11233" max="11234" width="8" style="1473" customWidth="1"/>
    <col min="11235" max="11235" width="9.375" style="1473" customWidth="1"/>
    <col min="11236" max="11236" width="8" style="1473" customWidth="1"/>
    <col min="11237" max="11237" width="8.5" style="1473" customWidth="1"/>
    <col min="11238" max="11238" width="10.875" style="1473" customWidth="1"/>
    <col min="11239" max="11485" width="14.125" style="1473"/>
    <col min="11486" max="11486" width="8.375" style="1473" customWidth="1"/>
    <col min="11487" max="11487" width="5.375" style="1473" customWidth="1"/>
    <col min="11488" max="11488" width="7.375" style="1473" customWidth="1"/>
    <col min="11489" max="11490" width="8" style="1473" customWidth="1"/>
    <col min="11491" max="11491" width="9.375" style="1473" customWidth="1"/>
    <col min="11492" max="11492" width="8" style="1473" customWidth="1"/>
    <col min="11493" max="11493" width="8.5" style="1473" customWidth="1"/>
    <col min="11494" max="11494" width="10.875" style="1473" customWidth="1"/>
    <col min="11495" max="11741" width="14.125" style="1473"/>
    <col min="11742" max="11742" width="8.375" style="1473" customWidth="1"/>
    <col min="11743" max="11743" width="5.375" style="1473" customWidth="1"/>
    <col min="11744" max="11744" width="7.375" style="1473" customWidth="1"/>
    <col min="11745" max="11746" width="8" style="1473" customWidth="1"/>
    <col min="11747" max="11747" width="9.375" style="1473" customWidth="1"/>
    <col min="11748" max="11748" width="8" style="1473" customWidth="1"/>
    <col min="11749" max="11749" width="8.5" style="1473" customWidth="1"/>
    <col min="11750" max="11750" width="10.875" style="1473" customWidth="1"/>
    <col min="11751" max="11997" width="14.125" style="1473"/>
    <col min="11998" max="11998" width="8.375" style="1473" customWidth="1"/>
    <col min="11999" max="11999" width="5.375" style="1473" customWidth="1"/>
    <col min="12000" max="12000" width="7.375" style="1473" customWidth="1"/>
    <col min="12001" max="12002" width="8" style="1473" customWidth="1"/>
    <col min="12003" max="12003" width="9.375" style="1473" customWidth="1"/>
    <col min="12004" max="12004" width="8" style="1473" customWidth="1"/>
    <col min="12005" max="12005" width="8.5" style="1473" customWidth="1"/>
    <col min="12006" max="12006" width="10.875" style="1473" customWidth="1"/>
    <col min="12007" max="12253" width="14.125" style="1473"/>
    <col min="12254" max="12254" width="8.375" style="1473" customWidth="1"/>
    <col min="12255" max="12255" width="5.375" style="1473" customWidth="1"/>
    <col min="12256" max="12256" width="7.375" style="1473" customWidth="1"/>
    <col min="12257" max="12258" width="8" style="1473" customWidth="1"/>
    <col min="12259" max="12259" width="9.375" style="1473" customWidth="1"/>
    <col min="12260" max="12260" width="8" style="1473" customWidth="1"/>
    <col min="12261" max="12261" width="8.5" style="1473" customWidth="1"/>
    <col min="12262" max="12262" width="10.875" style="1473" customWidth="1"/>
    <col min="12263" max="12509" width="14.125" style="1473"/>
    <col min="12510" max="12510" width="8.375" style="1473" customWidth="1"/>
    <col min="12511" max="12511" width="5.375" style="1473" customWidth="1"/>
    <col min="12512" max="12512" width="7.375" style="1473" customWidth="1"/>
    <col min="12513" max="12514" width="8" style="1473" customWidth="1"/>
    <col min="12515" max="12515" width="9.375" style="1473" customWidth="1"/>
    <col min="12516" max="12516" width="8" style="1473" customWidth="1"/>
    <col min="12517" max="12517" width="8.5" style="1473" customWidth="1"/>
    <col min="12518" max="12518" width="10.875" style="1473" customWidth="1"/>
    <col min="12519" max="12765" width="14.125" style="1473"/>
    <col min="12766" max="12766" width="8.375" style="1473" customWidth="1"/>
    <col min="12767" max="12767" width="5.375" style="1473" customWidth="1"/>
    <col min="12768" max="12768" width="7.375" style="1473" customWidth="1"/>
    <col min="12769" max="12770" width="8" style="1473" customWidth="1"/>
    <col min="12771" max="12771" width="9.375" style="1473" customWidth="1"/>
    <col min="12772" max="12772" width="8" style="1473" customWidth="1"/>
    <col min="12773" max="12773" width="8.5" style="1473" customWidth="1"/>
    <col min="12774" max="12774" width="10.875" style="1473" customWidth="1"/>
    <col min="12775" max="13021" width="14.125" style="1473"/>
    <col min="13022" max="13022" width="8.375" style="1473" customWidth="1"/>
    <col min="13023" max="13023" width="5.375" style="1473" customWidth="1"/>
    <col min="13024" max="13024" width="7.375" style="1473" customWidth="1"/>
    <col min="13025" max="13026" width="8" style="1473" customWidth="1"/>
    <col min="13027" max="13027" width="9.375" style="1473" customWidth="1"/>
    <col min="13028" max="13028" width="8" style="1473" customWidth="1"/>
    <col min="13029" max="13029" width="8.5" style="1473" customWidth="1"/>
    <col min="13030" max="13030" width="10.875" style="1473" customWidth="1"/>
    <col min="13031" max="13277" width="14.125" style="1473"/>
    <col min="13278" max="13278" width="8.375" style="1473" customWidth="1"/>
    <col min="13279" max="13279" width="5.375" style="1473" customWidth="1"/>
    <col min="13280" max="13280" width="7.375" style="1473" customWidth="1"/>
    <col min="13281" max="13282" width="8" style="1473" customWidth="1"/>
    <col min="13283" max="13283" width="9.375" style="1473" customWidth="1"/>
    <col min="13284" max="13284" width="8" style="1473" customWidth="1"/>
    <col min="13285" max="13285" width="8.5" style="1473" customWidth="1"/>
    <col min="13286" max="13286" width="10.875" style="1473" customWidth="1"/>
    <col min="13287" max="13533" width="14.125" style="1473"/>
    <col min="13534" max="13534" width="8.375" style="1473" customWidth="1"/>
    <col min="13535" max="13535" width="5.375" style="1473" customWidth="1"/>
    <col min="13536" max="13536" width="7.375" style="1473" customWidth="1"/>
    <col min="13537" max="13538" width="8" style="1473" customWidth="1"/>
    <col min="13539" max="13539" width="9.375" style="1473" customWidth="1"/>
    <col min="13540" max="13540" width="8" style="1473" customWidth="1"/>
    <col min="13541" max="13541" width="8.5" style="1473" customWidth="1"/>
    <col min="13542" max="13542" width="10.875" style="1473" customWidth="1"/>
    <col min="13543" max="13789" width="14.125" style="1473"/>
    <col min="13790" max="13790" width="8.375" style="1473" customWidth="1"/>
    <col min="13791" max="13791" width="5.375" style="1473" customWidth="1"/>
    <col min="13792" max="13792" width="7.375" style="1473" customWidth="1"/>
    <col min="13793" max="13794" width="8" style="1473" customWidth="1"/>
    <col min="13795" max="13795" width="9.375" style="1473" customWidth="1"/>
    <col min="13796" max="13796" width="8" style="1473" customWidth="1"/>
    <col min="13797" max="13797" width="8.5" style="1473" customWidth="1"/>
    <col min="13798" max="13798" width="10.875" style="1473" customWidth="1"/>
    <col min="13799" max="14045" width="14.125" style="1473"/>
    <col min="14046" max="14046" width="8.375" style="1473" customWidth="1"/>
    <col min="14047" max="14047" width="5.375" style="1473" customWidth="1"/>
    <col min="14048" max="14048" width="7.375" style="1473" customWidth="1"/>
    <col min="14049" max="14050" width="8" style="1473" customWidth="1"/>
    <col min="14051" max="14051" width="9.375" style="1473" customWidth="1"/>
    <col min="14052" max="14052" width="8" style="1473" customWidth="1"/>
    <col min="14053" max="14053" width="8.5" style="1473" customWidth="1"/>
    <col min="14054" max="14054" width="10.875" style="1473" customWidth="1"/>
    <col min="14055" max="14301" width="14.125" style="1473"/>
    <col min="14302" max="14302" width="8.375" style="1473" customWidth="1"/>
    <col min="14303" max="14303" width="5.375" style="1473" customWidth="1"/>
    <col min="14304" max="14304" width="7.375" style="1473" customWidth="1"/>
    <col min="14305" max="14306" width="8" style="1473" customWidth="1"/>
    <col min="14307" max="14307" width="9.375" style="1473" customWidth="1"/>
    <col min="14308" max="14308" width="8" style="1473" customWidth="1"/>
    <col min="14309" max="14309" width="8.5" style="1473" customWidth="1"/>
    <col min="14310" max="14310" width="10.875" style="1473" customWidth="1"/>
    <col min="14311" max="14557" width="14.125" style="1473"/>
    <col min="14558" max="14558" width="8.375" style="1473" customWidth="1"/>
    <col min="14559" max="14559" width="5.375" style="1473" customWidth="1"/>
    <col min="14560" max="14560" width="7.375" style="1473" customWidth="1"/>
    <col min="14561" max="14562" width="8" style="1473" customWidth="1"/>
    <col min="14563" max="14563" width="9.375" style="1473" customWidth="1"/>
    <col min="14564" max="14564" width="8" style="1473" customWidth="1"/>
    <col min="14565" max="14565" width="8.5" style="1473" customWidth="1"/>
    <col min="14566" max="14566" width="10.875" style="1473" customWidth="1"/>
    <col min="14567" max="14813" width="14.125" style="1473"/>
    <col min="14814" max="14814" width="8.375" style="1473" customWidth="1"/>
    <col min="14815" max="14815" width="5.375" style="1473" customWidth="1"/>
    <col min="14816" max="14816" width="7.375" style="1473" customWidth="1"/>
    <col min="14817" max="14818" width="8" style="1473" customWidth="1"/>
    <col min="14819" max="14819" width="9.375" style="1473" customWidth="1"/>
    <col min="14820" max="14820" width="8" style="1473" customWidth="1"/>
    <col min="14821" max="14821" width="8.5" style="1473" customWidth="1"/>
    <col min="14822" max="14822" width="10.875" style="1473" customWidth="1"/>
    <col min="14823" max="15069" width="14.125" style="1473"/>
    <col min="15070" max="15070" width="8.375" style="1473" customWidth="1"/>
    <col min="15071" max="15071" width="5.375" style="1473" customWidth="1"/>
    <col min="15072" max="15072" width="7.375" style="1473" customWidth="1"/>
    <col min="15073" max="15074" width="8" style="1473" customWidth="1"/>
    <col min="15075" max="15075" width="9.375" style="1473" customWidth="1"/>
    <col min="15076" max="15076" width="8" style="1473" customWidth="1"/>
    <col min="15077" max="15077" width="8.5" style="1473" customWidth="1"/>
    <col min="15078" max="15078" width="10.875" style="1473" customWidth="1"/>
    <col min="15079" max="15325" width="14.125" style="1473"/>
    <col min="15326" max="15326" width="8.375" style="1473" customWidth="1"/>
    <col min="15327" max="15327" width="5.375" style="1473" customWidth="1"/>
    <col min="15328" max="15328" width="7.375" style="1473" customWidth="1"/>
    <col min="15329" max="15330" width="8" style="1473" customWidth="1"/>
    <col min="15331" max="15331" width="9.375" style="1473" customWidth="1"/>
    <col min="15332" max="15332" width="8" style="1473" customWidth="1"/>
    <col min="15333" max="15333" width="8.5" style="1473" customWidth="1"/>
    <col min="15334" max="15334" width="10.875" style="1473" customWidth="1"/>
    <col min="15335" max="15581" width="14.125" style="1473"/>
    <col min="15582" max="15582" width="8.375" style="1473" customWidth="1"/>
    <col min="15583" max="15583" width="5.375" style="1473" customWidth="1"/>
    <col min="15584" max="15584" width="7.375" style="1473" customWidth="1"/>
    <col min="15585" max="15586" width="8" style="1473" customWidth="1"/>
    <col min="15587" max="15587" width="9.375" style="1473" customWidth="1"/>
    <col min="15588" max="15588" width="8" style="1473" customWidth="1"/>
    <col min="15589" max="15589" width="8.5" style="1473" customWidth="1"/>
    <col min="15590" max="15590" width="10.875" style="1473" customWidth="1"/>
    <col min="15591" max="15837" width="14.125" style="1473"/>
    <col min="15838" max="15838" width="8.375" style="1473" customWidth="1"/>
    <col min="15839" max="15839" width="5.375" style="1473" customWidth="1"/>
    <col min="15840" max="15840" width="7.375" style="1473" customWidth="1"/>
    <col min="15841" max="15842" width="8" style="1473" customWidth="1"/>
    <col min="15843" max="15843" width="9.375" style="1473" customWidth="1"/>
    <col min="15844" max="15844" width="8" style="1473" customWidth="1"/>
    <col min="15845" max="15845" width="8.5" style="1473" customWidth="1"/>
    <col min="15846" max="15846" width="10.875" style="1473" customWidth="1"/>
    <col min="15847" max="16093" width="14.125" style="1473"/>
    <col min="16094" max="16094" width="8.375" style="1473" customWidth="1"/>
    <col min="16095" max="16095" width="5.375" style="1473" customWidth="1"/>
    <col min="16096" max="16096" width="7.375" style="1473" customWidth="1"/>
    <col min="16097" max="16098" width="8" style="1473" customWidth="1"/>
    <col min="16099" max="16099" width="9.375" style="1473" customWidth="1"/>
    <col min="16100" max="16100" width="8" style="1473" customWidth="1"/>
    <col min="16101" max="16101" width="8.5" style="1473" customWidth="1"/>
    <col min="16102" max="16102" width="10.875" style="1473" customWidth="1"/>
    <col min="16103" max="16384" width="14.125" style="1473"/>
  </cols>
  <sheetData>
    <row r="1" spans="1:18">
      <c r="A1" s="23" t="s">
        <v>1332</v>
      </c>
      <c r="B1" s="1472"/>
      <c r="C1" s="1472"/>
      <c r="D1" s="1472"/>
      <c r="E1" s="1472"/>
      <c r="F1" s="1472"/>
      <c r="G1" s="1472" t="s">
        <v>790</v>
      </c>
      <c r="H1" s="1472"/>
      <c r="I1" s="1472"/>
      <c r="K1" s="1472" t="s">
        <v>790</v>
      </c>
      <c r="L1" s="1472"/>
      <c r="M1" s="1472" t="s">
        <v>790</v>
      </c>
      <c r="N1" s="1472"/>
      <c r="O1" s="1472"/>
      <c r="P1" s="1472"/>
      <c r="Q1" s="1472"/>
    </row>
    <row r="2" spans="1:18" ht="14.25" thickBot="1">
      <c r="A2" s="24" t="s">
        <v>101</v>
      </c>
      <c r="B2" s="1472"/>
      <c r="C2" s="24" t="s">
        <v>907</v>
      </c>
      <c r="D2" s="1472"/>
      <c r="E2" s="1472"/>
      <c r="F2" s="1472"/>
      <c r="G2" s="1472"/>
      <c r="H2" s="1472"/>
      <c r="I2" s="1472"/>
      <c r="K2" s="24" t="s">
        <v>908</v>
      </c>
      <c r="L2" s="1472"/>
      <c r="M2" s="1472"/>
      <c r="N2" s="1472"/>
      <c r="O2" s="1472"/>
      <c r="P2" s="1472"/>
      <c r="Q2" s="1472"/>
    </row>
    <row r="3" spans="1:18" ht="15" customHeight="1">
      <c r="A3" s="25" t="s">
        <v>54</v>
      </c>
      <c r="B3" s="26"/>
      <c r="C3" s="27" t="s">
        <v>102</v>
      </c>
      <c r="D3" s="28" t="s">
        <v>103</v>
      </c>
      <c r="E3" s="27" t="s">
        <v>104</v>
      </c>
      <c r="F3" s="27" t="s">
        <v>105</v>
      </c>
      <c r="G3" s="27" t="s">
        <v>106</v>
      </c>
      <c r="H3" s="27" t="s">
        <v>107</v>
      </c>
      <c r="I3" s="26" t="s">
        <v>108</v>
      </c>
      <c r="K3" s="25" t="s">
        <v>102</v>
      </c>
      <c r="L3" s="28" t="s">
        <v>103</v>
      </c>
      <c r="M3" s="27" t="s">
        <v>104</v>
      </c>
      <c r="N3" s="27" t="s">
        <v>105</v>
      </c>
      <c r="O3" s="27" t="s">
        <v>106</v>
      </c>
      <c r="P3" s="27" t="s">
        <v>107</v>
      </c>
      <c r="Q3" s="1090" t="s">
        <v>108</v>
      </c>
    </row>
    <row r="4" spans="1:18" ht="15" customHeight="1">
      <c r="A4" s="3" t="s">
        <v>783</v>
      </c>
      <c r="B4" s="29"/>
      <c r="C4" s="1091" t="s">
        <v>109</v>
      </c>
      <c r="D4" s="1091" t="s">
        <v>110</v>
      </c>
      <c r="E4" s="1091" t="s">
        <v>111</v>
      </c>
      <c r="F4" s="1092" t="s">
        <v>112</v>
      </c>
      <c r="G4" s="1091" t="s">
        <v>113</v>
      </c>
      <c r="H4" s="1093" t="s">
        <v>114</v>
      </c>
      <c r="I4" s="29" t="s">
        <v>115</v>
      </c>
      <c r="K4" s="30" t="s">
        <v>109</v>
      </c>
      <c r="L4" s="1091" t="s">
        <v>110</v>
      </c>
      <c r="M4" s="1091" t="s">
        <v>111</v>
      </c>
      <c r="N4" s="1092" t="s">
        <v>112</v>
      </c>
      <c r="O4" s="1091" t="s">
        <v>113</v>
      </c>
      <c r="P4" s="1093" t="s">
        <v>114</v>
      </c>
      <c r="Q4" s="29" t="s">
        <v>115</v>
      </c>
    </row>
    <row r="5" spans="1:18" ht="15" customHeight="1">
      <c r="A5" s="30"/>
      <c r="B5" s="29"/>
      <c r="C5" s="31" t="s">
        <v>116</v>
      </c>
      <c r="D5" s="31" t="s">
        <v>116</v>
      </c>
      <c r="E5" s="32"/>
      <c r="F5" s="32"/>
      <c r="G5" s="32" t="s">
        <v>117</v>
      </c>
      <c r="H5" s="32"/>
      <c r="I5" s="33"/>
      <c r="K5" s="1474" t="s">
        <v>118</v>
      </c>
      <c r="L5" s="1475" t="s">
        <v>118</v>
      </c>
      <c r="M5" s="1475" t="s">
        <v>118</v>
      </c>
      <c r="N5" s="1475" t="s">
        <v>118</v>
      </c>
      <c r="O5" s="1475" t="s">
        <v>118</v>
      </c>
      <c r="P5" s="1475" t="s">
        <v>118</v>
      </c>
      <c r="Q5" s="33" t="s">
        <v>119</v>
      </c>
    </row>
    <row r="6" spans="1:18" ht="15" customHeight="1" thickBot="1">
      <c r="A6" s="34"/>
      <c r="B6" s="35"/>
      <c r="C6" s="36" t="s">
        <v>120</v>
      </c>
      <c r="D6" s="36" t="s">
        <v>121</v>
      </c>
      <c r="E6" s="37" t="s">
        <v>122</v>
      </c>
      <c r="F6" s="37" t="s">
        <v>123</v>
      </c>
      <c r="G6" s="37" t="s">
        <v>124</v>
      </c>
      <c r="H6" s="37" t="s">
        <v>125</v>
      </c>
      <c r="I6" s="38" t="s">
        <v>126</v>
      </c>
      <c r="J6" s="1476"/>
      <c r="K6" s="39" t="s">
        <v>120</v>
      </c>
      <c r="L6" s="36" t="s">
        <v>121</v>
      </c>
      <c r="M6" s="37" t="s">
        <v>122</v>
      </c>
      <c r="N6" s="37" t="s">
        <v>123</v>
      </c>
      <c r="O6" s="37" t="s">
        <v>124</v>
      </c>
      <c r="P6" s="37" t="s">
        <v>125</v>
      </c>
      <c r="Q6" s="38" t="s">
        <v>126</v>
      </c>
      <c r="R6" s="1473" t="s">
        <v>790</v>
      </c>
    </row>
    <row r="7" spans="1:18" ht="15" customHeight="1">
      <c r="A7" s="1477" t="s">
        <v>909</v>
      </c>
      <c r="B7" s="1478" t="s">
        <v>58</v>
      </c>
      <c r="C7" s="1479">
        <v>95.018067360791875</v>
      </c>
      <c r="D7" s="1479">
        <v>62.80012108307195</v>
      </c>
      <c r="E7" s="1480">
        <v>4784</v>
      </c>
      <c r="F7" s="1480">
        <v>17957</v>
      </c>
      <c r="G7" s="1480">
        <v>9268</v>
      </c>
      <c r="H7" s="1480">
        <v>17</v>
      </c>
      <c r="I7" s="1481">
        <v>149.096</v>
      </c>
      <c r="J7" s="1476"/>
      <c r="K7" s="1482">
        <v>95.018067360791875</v>
      </c>
      <c r="L7" s="1479">
        <v>62.80012108307195</v>
      </c>
      <c r="M7" s="1480">
        <v>6126</v>
      </c>
      <c r="N7" s="1480">
        <v>15405</v>
      </c>
      <c r="O7" s="1480">
        <v>14470</v>
      </c>
      <c r="P7" s="1483">
        <v>20</v>
      </c>
      <c r="Q7" s="1481">
        <v>100.8</v>
      </c>
    </row>
    <row r="8" spans="1:18" ht="15" customHeight="1">
      <c r="A8" s="1477">
        <v>1989</v>
      </c>
      <c r="B8" s="1478" t="s">
        <v>59</v>
      </c>
      <c r="C8" s="1479">
        <v>93.784066485976382</v>
      </c>
      <c r="D8" s="1479">
        <v>64.109756180137012</v>
      </c>
      <c r="E8" s="1480">
        <v>5644</v>
      </c>
      <c r="F8" s="1480">
        <v>15230</v>
      </c>
      <c r="G8" s="1480">
        <v>14134</v>
      </c>
      <c r="H8" s="1480">
        <v>15</v>
      </c>
      <c r="I8" s="1481">
        <v>149.952</v>
      </c>
      <c r="J8" s="1476"/>
      <c r="K8" s="1482">
        <v>93.784066485976382</v>
      </c>
      <c r="L8" s="1479">
        <v>64.109756180137012</v>
      </c>
      <c r="M8" s="1480">
        <v>5700</v>
      </c>
      <c r="N8" s="1480">
        <v>15188</v>
      </c>
      <c r="O8" s="1480">
        <v>14271</v>
      </c>
      <c r="P8" s="1483">
        <v>17</v>
      </c>
      <c r="Q8" s="1481">
        <v>102.2</v>
      </c>
    </row>
    <row r="9" spans="1:18" ht="15" customHeight="1">
      <c r="A9" s="1477"/>
      <c r="B9" s="1478" t="s">
        <v>60</v>
      </c>
      <c r="C9" s="1479">
        <v>93.064232642334019</v>
      </c>
      <c r="D9" s="1479">
        <v>61.98939459441263</v>
      </c>
      <c r="E9" s="1480">
        <v>5839</v>
      </c>
      <c r="F9" s="1480">
        <v>15551</v>
      </c>
      <c r="G9" s="1480">
        <v>25283</v>
      </c>
      <c r="H9" s="1480">
        <v>20</v>
      </c>
      <c r="I9" s="1481">
        <v>150.70699999999999</v>
      </c>
      <c r="J9" s="1476"/>
      <c r="K9" s="1482">
        <v>93.064232642334019</v>
      </c>
      <c r="L9" s="1479">
        <v>61.98939459441263</v>
      </c>
      <c r="M9" s="1480">
        <v>5991</v>
      </c>
      <c r="N9" s="1480">
        <v>15048</v>
      </c>
      <c r="O9" s="1480">
        <v>15841</v>
      </c>
      <c r="P9" s="1483">
        <v>19</v>
      </c>
      <c r="Q9" s="1481">
        <v>101.3</v>
      </c>
    </row>
    <row r="10" spans="1:18" ht="15" customHeight="1">
      <c r="A10" s="1477"/>
      <c r="B10" s="1478" t="s">
        <v>61</v>
      </c>
      <c r="C10" s="1479">
        <v>95.223734173261107</v>
      </c>
      <c r="D10" s="1479">
        <v>63.486120419629835</v>
      </c>
      <c r="E10" s="1480">
        <v>5814</v>
      </c>
      <c r="F10" s="1480">
        <v>16656</v>
      </c>
      <c r="G10" s="1480">
        <v>16212</v>
      </c>
      <c r="H10" s="1480">
        <v>22</v>
      </c>
      <c r="I10" s="1481">
        <v>152.38999999999999</v>
      </c>
      <c r="J10" s="1476"/>
      <c r="K10" s="1482">
        <v>95.223734173261107</v>
      </c>
      <c r="L10" s="1479">
        <v>63.486120419629835</v>
      </c>
      <c r="M10" s="1480">
        <v>5644</v>
      </c>
      <c r="N10" s="1480">
        <v>16792</v>
      </c>
      <c r="O10" s="1480">
        <v>17714</v>
      </c>
      <c r="P10" s="1483">
        <v>23</v>
      </c>
      <c r="Q10" s="1481">
        <v>103.8</v>
      </c>
    </row>
    <row r="11" spans="1:18" ht="15" customHeight="1">
      <c r="A11" s="1477"/>
      <c r="B11" s="1478" t="s">
        <v>62</v>
      </c>
      <c r="C11" s="1479">
        <v>93.681233079741745</v>
      </c>
      <c r="D11" s="1479">
        <v>64.733391940644168</v>
      </c>
      <c r="E11" s="1480">
        <v>5797</v>
      </c>
      <c r="F11" s="1480">
        <v>14813</v>
      </c>
      <c r="G11" s="1480">
        <v>15859</v>
      </c>
      <c r="H11" s="1480">
        <v>21</v>
      </c>
      <c r="I11" s="1481">
        <v>153.803</v>
      </c>
      <c r="J11" s="1476"/>
      <c r="K11" s="1482">
        <v>93.681233079741745</v>
      </c>
      <c r="L11" s="1479">
        <v>64.733391940644168</v>
      </c>
      <c r="M11" s="1480">
        <v>6302</v>
      </c>
      <c r="N11" s="1480">
        <v>15859</v>
      </c>
      <c r="O11" s="1480">
        <v>17783</v>
      </c>
      <c r="P11" s="1483">
        <v>18</v>
      </c>
      <c r="Q11" s="1481">
        <v>103.1</v>
      </c>
    </row>
    <row r="12" spans="1:18" ht="15" customHeight="1">
      <c r="A12" s="1477"/>
      <c r="B12" s="1478" t="s">
        <v>63</v>
      </c>
      <c r="C12" s="1479">
        <v>93.269899454803266</v>
      </c>
      <c r="D12" s="1479">
        <v>64.109756180137012</v>
      </c>
      <c r="E12" s="1480">
        <v>6124</v>
      </c>
      <c r="F12" s="1480">
        <v>16138</v>
      </c>
      <c r="G12" s="1480">
        <v>19433</v>
      </c>
      <c r="H12" s="1480">
        <v>18</v>
      </c>
      <c r="I12" s="1481">
        <v>155.679</v>
      </c>
      <c r="J12" s="1476"/>
      <c r="K12" s="1482">
        <v>93.269899454803266</v>
      </c>
      <c r="L12" s="1479">
        <v>64.109756180137012</v>
      </c>
      <c r="M12" s="1480">
        <v>5668</v>
      </c>
      <c r="N12" s="1480">
        <v>16192</v>
      </c>
      <c r="O12" s="1480">
        <v>17969</v>
      </c>
      <c r="P12" s="1483">
        <v>18</v>
      </c>
      <c r="Q12" s="1481">
        <v>104.2</v>
      </c>
    </row>
    <row r="13" spans="1:18" ht="15" customHeight="1">
      <c r="A13" s="1477"/>
      <c r="B13" s="1478" t="s">
        <v>64</v>
      </c>
      <c r="C13" s="1479">
        <v>93.167066048568628</v>
      </c>
      <c r="D13" s="1479">
        <v>66.417208494013522</v>
      </c>
      <c r="E13" s="1480">
        <v>6814</v>
      </c>
      <c r="F13" s="1480">
        <v>16500</v>
      </c>
      <c r="G13" s="1480">
        <v>20945</v>
      </c>
      <c r="H13" s="1480">
        <v>16</v>
      </c>
      <c r="I13" s="1481">
        <v>155.41900000000001</v>
      </c>
      <c r="J13" s="1476"/>
      <c r="K13" s="1482">
        <v>93.167066048568628</v>
      </c>
      <c r="L13" s="1479">
        <v>66.417208494013522</v>
      </c>
      <c r="M13" s="1480">
        <v>6232</v>
      </c>
      <c r="N13" s="1480">
        <v>16549</v>
      </c>
      <c r="O13" s="1480">
        <v>17613</v>
      </c>
      <c r="P13" s="1483">
        <v>17</v>
      </c>
      <c r="Q13" s="1481">
        <v>105.6</v>
      </c>
    </row>
    <row r="14" spans="1:18" ht="15" customHeight="1">
      <c r="A14" s="1477"/>
      <c r="B14" s="1478" t="s">
        <v>65</v>
      </c>
      <c r="C14" s="1479">
        <v>93.989733298445628</v>
      </c>
      <c r="D14" s="1479">
        <v>64.671028364593454</v>
      </c>
      <c r="E14" s="1480">
        <v>6532</v>
      </c>
      <c r="F14" s="1480">
        <v>17134</v>
      </c>
      <c r="G14" s="1480">
        <v>12485</v>
      </c>
      <c r="H14" s="1480">
        <v>21</v>
      </c>
      <c r="I14" s="1481">
        <v>156.00800000000001</v>
      </c>
      <c r="J14" s="1476"/>
      <c r="K14" s="1482">
        <v>93.989733298445628</v>
      </c>
      <c r="L14" s="1479">
        <v>64.671028364593454</v>
      </c>
      <c r="M14" s="1480">
        <v>5988</v>
      </c>
      <c r="N14" s="1480">
        <v>15891</v>
      </c>
      <c r="O14" s="1480">
        <v>18378</v>
      </c>
      <c r="P14" s="1483">
        <v>20</v>
      </c>
      <c r="Q14" s="1481">
        <v>104</v>
      </c>
    </row>
    <row r="15" spans="1:18" ht="15" customHeight="1">
      <c r="A15" s="1477"/>
      <c r="B15" s="1478" t="s">
        <v>66</v>
      </c>
      <c r="C15" s="1479">
        <v>99.13140361017679</v>
      </c>
      <c r="D15" s="1479">
        <v>64.172119756187726</v>
      </c>
      <c r="E15" s="1480">
        <v>5331</v>
      </c>
      <c r="F15" s="1480">
        <v>17475</v>
      </c>
      <c r="G15" s="1480">
        <v>18709</v>
      </c>
      <c r="H15" s="1480">
        <v>22</v>
      </c>
      <c r="I15" s="1481">
        <v>153.83799999999999</v>
      </c>
      <c r="J15" s="1476"/>
      <c r="K15" s="1482">
        <v>99.13140361017679</v>
      </c>
      <c r="L15" s="1479">
        <v>64.172119756187726</v>
      </c>
      <c r="M15" s="1480">
        <v>4970</v>
      </c>
      <c r="N15" s="1480">
        <v>15459</v>
      </c>
      <c r="O15" s="1480">
        <v>18029</v>
      </c>
      <c r="P15" s="1483">
        <v>23</v>
      </c>
      <c r="Q15" s="1481">
        <v>103.6</v>
      </c>
    </row>
    <row r="16" spans="1:18" ht="15" customHeight="1">
      <c r="A16" s="1477"/>
      <c r="B16" s="1478" t="s">
        <v>67</v>
      </c>
      <c r="C16" s="1479">
        <v>93.475566267272512</v>
      </c>
      <c r="D16" s="1479">
        <v>65.793572733506366</v>
      </c>
      <c r="E16" s="1480">
        <v>5793</v>
      </c>
      <c r="F16" s="1480">
        <v>16771</v>
      </c>
      <c r="G16" s="1480">
        <v>19052</v>
      </c>
      <c r="H16" s="1480">
        <v>18</v>
      </c>
      <c r="I16" s="1481">
        <v>153.53899999999999</v>
      </c>
      <c r="J16" s="1476"/>
      <c r="K16" s="1482">
        <v>93.475566267272512</v>
      </c>
      <c r="L16" s="1479">
        <v>65.793572733506366</v>
      </c>
      <c r="M16" s="1480">
        <v>5751</v>
      </c>
      <c r="N16" s="1480">
        <v>16028</v>
      </c>
      <c r="O16" s="1480">
        <v>18782</v>
      </c>
      <c r="P16" s="1483">
        <v>16</v>
      </c>
      <c r="Q16" s="1481">
        <v>104.7</v>
      </c>
    </row>
    <row r="17" spans="1:18" ht="15" customHeight="1">
      <c r="A17" s="1477"/>
      <c r="B17" s="1478" t="s">
        <v>68</v>
      </c>
      <c r="C17" s="1479">
        <v>94.709567142087991</v>
      </c>
      <c r="D17" s="1479">
        <v>66.043027037709223</v>
      </c>
      <c r="E17" s="1480">
        <v>5810</v>
      </c>
      <c r="F17" s="1480">
        <v>14455</v>
      </c>
      <c r="G17" s="1480">
        <v>19772</v>
      </c>
      <c r="H17" s="1480">
        <v>15</v>
      </c>
      <c r="I17" s="1481">
        <v>152.01499999999999</v>
      </c>
      <c r="J17" s="1476"/>
      <c r="K17" s="1482">
        <v>94.709567142087991</v>
      </c>
      <c r="L17" s="1479">
        <v>66.043027037709223</v>
      </c>
      <c r="M17" s="1480">
        <v>5741</v>
      </c>
      <c r="N17" s="1480">
        <v>16569</v>
      </c>
      <c r="O17" s="1480">
        <v>19424</v>
      </c>
      <c r="P17" s="1483">
        <v>14</v>
      </c>
      <c r="Q17" s="1481">
        <v>102.9</v>
      </c>
    </row>
    <row r="18" spans="1:18" ht="15" customHeight="1">
      <c r="A18" s="1484"/>
      <c r="B18" s="1485" t="s">
        <v>69</v>
      </c>
      <c r="C18" s="1486">
        <v>95.223734173261107</v>
      </c>
      <c r="D18" s="1486">
        <v>65.419391277202067</v>
      </c>
      <c r="E18" s="1487">
        <v>5099</v>
      </c>
      <c r="F18" s="1487">
        <v>11821</v>
      </c>
      <c r="G18" s="1487">
        <v>18102</v>
      </c>
      <c r="H18" s="1487">
        <v>11</v>
      </c>
      <c r="I18" s="1488">
        <v>151.99299999999999</v>
      </c>
      <c r="J18" s="1476"/>
      <c r="K18" s="1489">
        <v>95.223734173261107</v>
      </c>
      <c r="L18" s="1486">
        <v>65.419391277202067</v>
      </c>
      <c r="M18" s="1487">
        <v>5292</v>
      </c>
      <c r="N18" s="1487">
        <v>16195</v>
      </c>
      <c r="O18" s="1487">
        <v>19349</v>
      </c>
      <c r="P18" s="1490">
        <v>11</v>
      </c>
      <c r="Q18" s="1488">
        <v>103.2</v>
      </c>
    </row>
    <row r="19" spans="1:18">
      <c r="A19" s="1477" t="s">
        <v>57</v>
      </c>
      <c r="B19" s="1478" t="s">
        <v>58</v>
      </c>
      <c r="C19" s="1491">
        <v>94.298233517149498</v>
      </c>
      <c r="D19" s="1491">
        <v>66.666662798216407</v>
      </c>
      <c r="E19" s="1492">
        <v>4718</v>
      </c>
      <c r="F19" s="1492">
        <v>19554</v>
      </c>
      <c r="G19" s="1492">
        <v>12946</v>
      </c>
      <c r="H19" s="1492">
        <v>11</v>
      </c>
      <c r="I19" s="1481">
        <v>151.20099999999999</v>
      </c>
      <c r="K19" s="1493">
        <v>94.298233517149498</v>
      </c>
      <c r="L19" s="1494">
        <v>66.666662798216407</v>
      </c>
      <c r="M19" s="1495">
        <v>5968</v>
      </c>
      <c r="N19" s="1495">
        <v>16450</v>
      </c>
      <c r="O19" s="1495">
        <v>19156</v>
      </c>
      <c r="P19" s="1495">
        <v>13</v>
      </c>
      <c r="Q19" s="1496">
        <v>101.4</v>
      </c>
      <c r="R19" s="1473" t="s">
        <v>790</v>
      </c>
    </row>
    <row r="20" spans="1:18">
      <c r="A20" s="1477">
        <v>1990</v>
      </c>
      <c r="B20" s="1478" t="s">
        <v>59</v>
      </c>
      <c r="C20" s="1491">
        <v>93.784066485976382</v>
      </c>
      <c r="D20" s="1491">
        <v>63.361393267528399</v>
      </c>
      <c r="E20" s="1492">
        <v>4699</v>
      </c>
      <c r="F20" s="1492">
        <v>17059</v>
      </c>
      <c r="G20" s="1492">
        <v>18733</v>
      </c>
      <c r="H20" s="1492">
        <v>13</v>
      </c>
      <c r="I20" s="1481">
        <v>152.517</v>
      </c>
      <c r="K20" s="1493">
        <v>93.784066485976382</v>
      </c>
      <c r="L20" s="1494">
        <v>63.361393267528399</v>
      </c>
      <c r="M20" s="1495">
        <v>4911</v>
      </c>
      <c r="N20" s="1495">
        <v>16877</v>
      </c>
      <c r="O20" s="1495">
        <v>18991</v>
      </c>
      <c r="P20" s="1495">
        <v>15</v>
      </c>
      <c r="Q20" s="1496">
        <v>101.7</v>
      </c>
    </row>
    <row r="21" spans="1:18">
      <c r="A21" s="1477"/>
      <c r="B21" s="1478" t="s">
        <v>60</v>
      </c>
      <c r="C21" s="1491">
        <v>95.737901204434209</v>
      </c>
      <c r="D21" s="1491">
        <v>65.419391277202067</v>
      </c>
      <c r="E21" s="1492">
        <v>5337</v>
      </c>
      <c r="F21" s="1492">
        <v>16493</v>
      </c>
      <c r="G21" s="1492">
        <v>27947</v>
      </c>
      <c r="H21" s="1492">
        <v>9</v>
      </c>
      <c r="I21" s="1481">
        <v>156.16900000000001</v>
      </c>
      <c r="K21" s="1493">
        <v>95.737901204434209</v>
      </c>
      <c r="L21" s="1494">
        <v>65.419391277202067</v>
      </c>
      <c r="M21" s="1495">
        <v>5435</v>
      </c>
      <c r="N21" s="1495">
        <v>16215</v>
      </c>
      <c r="O21" s="1495">
        <v>17913</v>
      </c>
      <c r="P21" s="1495">
        <v>9</v>
      </c>
      <c r="Q21" s="1496">
        <v>103.6</v>
      </c>
    </row>
    <row r="22" spans="1:18">
      <c r="A22" s="1477"/>
      <c r="B22" s="1478" t="s">
        <v>61</v>
      </c>
      <c r="C22" s="1491">
        <v>96.663401860545832</v>
      </c>
      <c r="D22" s="1491">
        <v>64.109756180137012</v>
      </c>
      <c r="E22" s="1492">
        <v>5226</v>
      </c>
      <c r="F22" s="1492">
        <v>16860</v>
      </c>
      <c r="G22" s="1492">
        <v>18085</v>
      </c>
      <c r="H22" s="1492">
        <v>15</v>
      </c>
      <c r="I22" s="1481">
        <v>156.988</v>
      </c>
      <c r="K22" s="1493">
        <v>96.663401860545832</v>
      </c>
      <c r="L22" s="1494">
        <v>64.109756180137012</v>
      </c>
      <c r="M22" s="1495">
        <v>5057</v>
      </c>
      <c r="N22" s="1495">
        <v>16625</v>
      </c>
      <c r="O22" s="1495">
        <v>19355</v>
      </c>
      <c r="P22" s="1495">
        <v>15</v>
      </c>
      <c r="Q22" s="1496">
        <v>103</v>
      </c>
    </row>
    <row r="23" spans="1:18">
      <c r="A23" s="1477"/>
      <c r="B23" s="1478" t="s">
        <v>62</v>
      </c>
      <c r="C23" s="1491">
        <v>98.00023614159592</v>
      </c>
      <c r="D23" s="1491">
        <v>60.804486649449011</v>
      </c>
      <c r="E23" s="1492">
        <v>4923</v>
      </c>
      <c r="F23" s="1492">
        <v>16041</v>
      </c>
      <c r="G23" s="1492">
        <v>17408</v>
      </c>
      <c r="H23" s="1492">
        <v>19</v>
      </c>
      <c r="I23" s="1481">
        <v>156.69499999999999</v>
      </c>
      <c r="K23" s="1493">
        <v>98.00023614159592</v>
      </c>
      <c r="L23" s="1494">
        <v>60.804486649449011</v>
      </c>
      <c r="M23" s="1495">
        <v>5320</v>
      </c>
      <c r="N23" s="1495">
        <v>17151</v>
      </c>
      <c r="O23" s="1495">
        <v>19763</v>
      </c>
      <c r="P23" s="1495">
        <v>16</v>
      </c>
      <c r="Q23" s="1496">
        <v>101.9</v>
      </c>
    </row>
    <row r="24" spans="1:18">
      <c r="A24" s="1477"/>
      <c r="B24" s="1478" t="s">
        <v>63</v>
      </c>
      <c r="C24" s="1491">
        <v>95.840734610668846</v>
      </c>
      <c r="D24" s="1491">
        <v>63.236666115426964</v>
      </c>
      <c r="E24" s="1492">
        <v>5961</v>
      </c>
      <c r="F24" s="1492">
        <v>17388</v>
      </c>
      <c r="G24" s="1492">
        <v>20182</v>
      </c>
      <c r="H24" s="1492">
        <v>13</v>
      </c>
      <c r="I24" s="1481">
        <v>155.95699999999999</v>
      </c>
      <c r="K24" s="1493">
        <v>95.840734610668846</v>
      </c>
      <c r="L24" s="1494">
        <v>63.236666115426964</v>
      </c>
      <c r="M24" s="1495">
        <v>5514</v>
      </c>
      <c r="N24" s="1495">
        <v>17546</v>
      </c>
      <c r="O24" s="1495">
        <v>18707</v>
      </c>
      <c r="P24" s="1495">
        <v>13</v>
      </c>
      <c r="Q24" s="1496">
        <v>100.2</v>
      </c>
    </row>
    <row r="25" spans="1:18">
      <c r="A25" s="1477"/>
      <c r="B25" s="1478" t="s">
        <v>64</v>
      </c>
      <c r="C25" s="1491">
        <v>97.486069110422804</v>
      </c>
      <c r="D25" s="1491">
        <v>61.303395257854746</v>
      </c>
      <c r="E25" s="1492">
        <v>5710</v>
      </c>
      <c r="F25" s="1492">
        <v>17278</v>
      </c>
      <c r="G25" s="1492">
        <v>23188</v>
      </c>
      <c r="H25" s="1492">
        <v>12</v>
      </c>
      <c r="I25" s="1481">
        <v>155.08199999999999</v>
      </c>
      <c r="K25" s="1493">
        <v>97.486069110422804</v>
      </c>
      <c r="L25" s="1494">
        <v>61.303395257854746</v>
      </c>
      <c r="M25" s="1495">
        <v>5121</v>
      </c>
      <c r="N25" s="1495">
        <v>16847</v>
      </c>
      <c r="O25" s="1495">
        <v>19555</v>
      </c>
      <c r="P25" s="1495">
        <v>13</v>
      </c>
      <c r="Q25" s="1496">
        <v>99.8</v>
      </c>
    </row>
    <row r="26" spans="1:18">
      <c r="A26" s="1477"/>
      <c r="B26" s="1478" t="s">
        <v>65</v>
      </c>
      <c r="C26" s="1491">
        <v>96.971902079249702</v>
      </c>
      <c r="D26" s="1491">
        <v>61.552849562057609</v>
      </c>
      <c r="E26" s="1492">
        <v>6284</v>
      </c>
      <c r="F26" s="1492">
        <v>18930</v>
      </c>
      <c r="G26" s="1492">
        <v>13811</v>
      </c>
      <c r="H26" s="1492">
        <v>12</v>
      </c>
      <c r="I26" s="1481">
        <v>157.21100000000001</v>
      </c>
      <c r="K26" s="1493">
        <v>96.971902079249702</v>
      </c>
      <c r="L26" s="1494">
        <v>61.552849562057609</v>
      </c>
      <c r="M26" s="1495">
        <v>5728</v>
      </c>
      <c r="N26" s="1495">
        <v>17871</v>
      </c>
      <c r="O26" s="1495">
        <v>19639</v>
      </c>
      <c r="P26" s="1495">
        <v>12</v>
      </c>
      <c r="Q26" s="1496">
        <v>100.8</v>
      </c>
    </row>
    <row r="27" spans="1:18">
      <c r="A27" s="1477"/>
      <c r="B27" s="1478" t="s">
        <v>66</v>
      </c>
      <c r="C27" s="1491">
        <v>94.915233954557223</v>
      </c>
      <c r="D27" s="1491">
        <v>64.671028364593454</v>
      </c>
      <c r="E27" s="1492">
        <v>5946</v>
      </c>
      <c r="F27" s="1492">
        <v>18931</v>
      </c>
      <c r="G27" s="1492">
        <v>18784</v>
      </c>
      <c r="H27" s="1492">
        <v>16</v>
      </c>
      <c r="I27" s="1481">
        <v>157.78100000000001</v>
      </c>
      <c r="K27" s="1493">
        <v>94.915233954557223</v>
      </c>
      <c r="L27" s="1494">
        <v>64.671028364593454</v>
      </c>
      <c r="M27" s="1495">
        <v>5474</v>
      </c>
      <c r="N27" s="1495">
        <v>17589</v>
      </c>
      <c r="O27" s="1495">
        <v>18901</v>
      </c>
      <c r="P27" s="1495">
        <v>16</v>
      </c>
      <c r="Q27" s="1496">
        <v>102.6</v>
      </c>
    </row>
    <row r="28" spans="1:18">
      <c r="A28" s="1477"/>
      <c r="B28" s="1478" t="s">
        <v>67</v>
      </c>
      <c r="C28" s="1491">
        <v>97.897402735361311</v>
      </c>
      <c r="D28" s="1491">
        <v>61.365758833905467</v>
      </c>
      <c r="E28" s="1492">
        <v>4946</v>
      </c>
      <c r="F28" s="1492">
        <v>18329</v>
      </c>
      <c r="G28" s="1492">
        <v>19919</v>
      </c>
      <c r="H28" s="1492">
        <v>30</v>
      </c>
      <c r="I28" s="1481">
        <v>153.83600000000001</v>
      </c>
      <c r="K28" s="1493">
        <v>97.897402735361311</v>
      </c>
      <c r="L28" s="1494">
        <v>61.365758833905467</v>
      </c>
      <c r="M28" s="1495">
        <v>5056</v>
      </c>
      <c r="N28" s="1495">
        <v>17006</v>
      </c>
      <c r="O28" s="1495">
        <v>18990</v>
      </c>
      <c r="P28" s="1495">
        <v>28</v>
      </c>
      <c r="Q28" s="1496">
        <v>100.2</v>
      </c>
    </row>
    <row r="29" spans="1:18">
      <c r="A29" s="1477"/>
      <c r="B29" s="1478" t="s">
        <v>68</v>
      </c>
      <c r="C29" s="1491">
        <v>97.486069110422804</v>
      </c>
      <c r="D29" s="1491">
        <v>61.428122409956174</v>
      </c>
      <c r="E29" s="1492">
        <v>4774</v>
      </c>
      <c r="F29" s="1492">
        <v>14570</v>
      </c>
      <c r="G29" s="1492">
        <v>18754</v>
      </c>
      <c r="H29" s="1492">
        <v>16</v>
      </c>
      <c r="I29" s="1481">
        <v>153.839</v>
      </c>
      <c r="K29" s="1493">
        <v>97.486069110422804</v>
      </c>
      <c r="L29" s="1494">
        <v>61.428122409956174</v>
      </c>
      <c r="M29" s="1495">
        <v>4778</v>
      </c>
      <c r="N29" s="1495">
        <v>16567</v>
      </c>
      <c r="O29" s="1495">
        <v>18215</v>
      </c>
      <c r="P29" s="1495">
        <v>15</v>
      </c>
      <c r="Q29" s="1496">
        <v>101.2</v>
      </c>
    </row>
    <row r="30" spans="1:18">
      <c r="A30" s="1484"/>
      <c r="B30" s="1485" t="s">
        <v>69</v>
      </c>
      <c r="C30" s="1497">
        <v>96.663401860545832</v>
      </c>
      <c r="D30" s="1497">
        <v>62.238848898615494</v>
      </c>
      <c r="E30" s="1498">
        <v>6006</v>
      </c>
      <c r="F30" s="1498">
        <v>13898</v>
      </c>
      <c r="G30" s="1498">
        <v>17850</v>
      </c>
      <c r="H30" s="1498">
        <v>12</v>
      </c>
      <c r="I30" s="1488">
        <v>153.67099999999999</v>
      </c>
      <c r="K30" s="1499">
        <v>96.663401860545832</v>
      </c>
      <c r="L30" s="1500">
        <v>62.238848898615494</v>
      </c>
      <c r="M30" s="1501">
        <v>6120</v>
      </c>
      <c r="N30" s="1501">
        <v>18784</v>
      </c>
      <c r="O30" s="1501">
        <v>19208</v>
      </c>
      <c r="P30" s="1501">
        <v>12</v>
      </c>
      <c r="Q30" s="1502">
        <v>101.1</v>
      </c>
    </row>
    <row r="31" spans="1:18">
      <c r="A31" s="1503" t="s">
        <v>70</v>
      </c>
      <c r="B31" s="1478" t="s">
        <v>58</v>
      </c>
      <c r="C31" s="1491">
        <v>98.205902954065181</v>
      </c>
      <c r="D31" s="1491">
        <v>60.617395921296854</v>
      </c>
      <c r="E31" s="1492">
        <v>3535</v>
      </c>
      <c r="F31" s="1492">
        <v>19462</v>
      </c>
      <c r="G31" s="1492">
        <v>12693</v>
      </c>
      <c r="H31" s="1492">
        <v>17</v>
      </c>
      <c r="I31" s="1481">
        <v>152.316</v>
      </c>
      <c r="K31" s="1493">
        <v>98.205902954065181</v>
      </c>
      <c r="L31" s="1494">
        <v>60.617395921296854</v>
      </c>
      <c r="M31" s="1495">
        <v>4390</v>
      </c>
      <c r="N31" s="1495">
        <v>16533</v>
      </c>
      <c r="O31" s="1495">
        <v>18833</v>
      </c>
      <c r="P31" s="1495">
        <v>20</v>
      </c>
      <c r="Q31" s="1496">
        <v>100.7</v>
      </c>
    </row>
    <row r="32" spans="1:18">
      <c r="A32" s="1477">
        <v>1991</v>
      </c>
      <c r="B32" s="1478" t="s">
        <v>59</v>
      </c>
      <c r="C32" s="1491">
        <v>100.36540448499227</v>
      </c>
      <c r="D32" s="1491">
        <v>63.174302539376242</v>
      </c>
      <c r="E32" s="1492">
        <v>4505</v>
      </c>
      <c r="F32" s="1492">
        <v>17926</v>
      </c>
      <c r="G32" s="1492">
        <v>17969</v>
      </c>
      <c r="H32" s="1492">
        <v>16</v>
      </c>
      <c r="I32" s="1481">
        <v>152.87700000000001</v>
      </c>
      <c r="K32" s="1493">
        <v>100.36540448499227</v>
      </c>
      <c r="L32" s="1494">
        <v>63.174302539376242</v>
      </c>
      <c r="M32" s="1495">
        <v>4871</v>
      </c>
      <c r="N32" s="1495">
        <v>17607</v>
      </c>
      <c r="O32" s="1495">
        <v>18267</v>
      </c>
      <c r="P32" s="1495">
        <v>18</v>
      </c>
      <c r="Q32" s="1496">
        <v>100.2</v>
      </c>
    </row>
    <row r="33" spans="1:17">
      <c r="A33" s="1477"/>
      <c r="B33" s="1478" t="s">
        <v>60</v>
      </c>
      <c r="C33" s="1491">
        <v>97.794569329126688</v>
      </c>
      <c r="D33" s="1491">
        <v>65.419391277202067</v>
      </c>
      <c r="E33" s="1492">
        <v>4752</v>
      </c>
      <c r="F33" s="1492">
        <v>16642</v>
      </c>
      <c r="G33" s="1492">
        <v>26854</v>
      </c>
      <c r="H33" s="1492">
        <v>34</v>
      </c>
      <c r="I33" s="1481">
        <v>152.23500000000001</v>
      </c>
      <c r="K33" s="1493">
        <v>97.794569329126688</v>
      </c>
      <c r="L33" s="1494">
        <v>65.419391277202067</v>
      </c>
      <c r="M33" s="1495">
        <v>4882</v>
      </c>
      <c r="N33" s="1495">
        <v>16938</v>
      </c>
      <c r="O33" s="1495">
        <v>17925</v>
      </c>
      <c r="P33" s="1495">
        <v>33</v>
      </c>
      <c r="Q33" s="1496">
        <v>97.5</v>
      </c>
    </row>
    <row r="34" spans="1:17">
      <c r="A34" s="1477"/>
      <c r="B34" s="1478" t="s">
        <v>61</v>
      </c>
      <c r="C34" s="1491">
        <v>99.028570203942166</v>
      </c>
      <c r="D34" s="1491">
        <v>65.606482005354209</v>
      </c>
      <c r="E34" s="1492">
        <v>5024</v>
      </c>
      <c r="F34" s="1492">
        <v>17646</v>
      </c>
      <c r="G34" s="1492">
        <v>17677</v>
      </c>
      <c r="H34" s="1492">
        <v>18</v>
      </c>
      <c r="I34" s="1481">
        <v>150.339</v>
      </c>
      <c r="K34" s="1493">
        <v>99.028570203942166</v>
      </c>
      <c r="L34" s="1494">
        <v>65.606482005354209</v>
      </c>
      <c r="M34" s="1495">
        <v>4884</v>
      </c>
      <c r="N34" s="1495">
        <v>16559</v>
      </c>
      <c r="O34" s="1495">
        <v>18518</v>
      </c>
      <c r="P34" s="1495">
        <v>18</v>
      </c>
      <c r="Q34" s="1496">
        <v>95.8</v>
      </c>
    </row>
    <row r="35" spans="1:17">
      <c r="A35" s="1477"/>
      <c r="B35" s="1478" t="s">
        <v>62</v>
      </c>
      <c r="C35" s="1491">
        <v>100.36540448499227</v>
      </c>
      <c r="D35" s="1491">
        <v>65.544118429303495</v>
      </c>
      <c r="E35" s="1492">
        <v>3830</v>
      </c>
      <c r="F35" s="1492">
        <v>15798</v>
      </c>
      <c r="G35" s="1492">
        <v>16296</v>
      </c>
      <c r="H35" s="1492">
        <v>29</v>
      </c>
      <c r="I35" s="1481">
        <v>148.83799999999999</v>
      </c>
      <c r="K35" s="1493">
        <v>100.36540448499227</v>
      </c>
      <c r="L35" s="1494">
        <v>65.544118429303495</v>
      </c>
      <c r="M35" s="1495">
        <v>4096</v>
      </c>
      <c r="N35" s="1495">
        <v>16966</v>
      </c>
      <c r="O35" s="1495">
        <v>18291</v>
      </c>
      <c r="P35" s="1495">
        <v>25</v>
      </c>
      <c r="Q35" s="1496">
        <v>95</v>
      </c>
    </row>
    <row r="36" spans="1:17">
      <c r="A36" s="1477"/>
      <c r="B36" s="1478" t="s">
        <v>63</v>
      </c>
      <c r="C36" s="1491">
        <v>100.67390470369615</v>
      </c>
      <c r="D36" s="1491">
        <v>67.789207167129305</v>
      </c>
      <c r="E36" s="1492">
        <v>5087</v>
      </c>
      <c r="F36" s="1492">
        <v>17210</v>
      </c>
      <c r="G36" s="1492">
        <v>18390</v>
      </c>
      <c r="H36" s="1492">
        <v>25</v>
      </c>
      <c r="I36" s="1481">
        <v>148.30099999999999</v>
      </c>
      <c r="K36" s="1493">
        <v>100.67390470369615</v>
      </c>
      <c r="L36" s="1494">
        <v>67.789207167129305</v>
      </c>
      <c r="M36" s="1495">
        <v>4689</v>
      </c>
      <c r="N36" s="1495">
        <v>18010</v>
      </c>
      <c r="O36" s="1495">
        <v>17772</v>
      </c>
      <c r="P36" s="1495">
        <v>25</v>
      </c>
      <c r="Q36" s="1496">
        <v>95.1</v>
      </c>
    </row>
    <row r="37" spans="1:17">
      <c r="A37" s="1477"/>
      <c r="B37" s="1478" t="s">
        <v>64</v>
      </c>
      <c r="C37" s="1491">
        <v>100.67390470369615</v>
      </c>
      <c r="D37" s="1491">
        <v>68.911751536042203</v>
      </c>
      <c r="E37" s="1492">
        <v>4346</v>
      </c>
      <c r="F37" s="1492">
        <v>16813</v>
      </c>
      <c r="G37" s="1492">
        <v>22169</v>
      </c>
      <c r="H37" s="1492">
        <v>23</v>
      </c>
      <c r="I37" s="1481">
        <v>147.29900000000001</v>
      </c>
      <c r="K37" s="1493">
        <v>100.67390470369615</v>
      </c>
      <c r="L37" s="1494">
        <v>68.911751536042203</v>
      </c>
      <c r="M37" s="1495">
        <v>3814</v>
      </c>
      <c r="N37" s="1495">
        <v>15859</v>
      </c>
      <c r="O37" s="1495">
        <v>17810</v>
      </c>
      <c r="P37" s="1495">
        <v>25</v>
      </c>
      <c r="Q37" s="1496">
        <v>95</v>
      </c>
    </row>
    <row r="38" spans="1:17">
      <c r="A38" s="1477"/>
      <c r="B38" s="1478" t="s">
        <v>65</v>
      </c>
      <c r="C38" s="1491">
        <v>98.411569766534427</v>
      </c>
      <c r="D38" s="1491">
        <v>71.219203849918742</v>
      </c>
      <c r="E38" s="1492">
        <v>4293</v>
      </c>
      <c r="F38" s="1492">
        <v>16300</v>
      </c>
      <c r="G38" s="1492">
        <v>13215</v>
      </c>
      <c r="H38" s="1492">
        <v>31</v>
      </c>
      <c r="I38" s="1481">
        <v>146.34100000000001</v>
      </c>
      <c r="K38" s="1493">
        <v>98.411569766534427</v>
      </c>
      <c r="L38" s="1494">
        <v>71.219203849918742</v>
      </c>
      <c r="M38" s="1495">
        <v>3901</v>
      </c>
      <c r="N38" s="1495">
        <v>15763</v>
      </c>
      <c r="O38" s="1495">
        <v>18845</v>
      </c>
      <c r="P38" s="1495">
        <v>31</v>
      </c>
      <c r="Q38" s="1496">
        <v>93.1</v>
      </c>
    </row>
    <row r="39" spans="1:17">
      <c r="A39" s="1477"/>
      <c r="B39" s="1478" t="s">
        <v>66</v>
      </c>
      <c r="C39" s="1491">
        <v>96.046401423138093</v>
      </c>
      <c r="D39" s="1491">
        <v>71.842839610425898</v>
      </c>
      <c r="E39" s="1492">
        <v>4766</v>
      </c>
      <c r="F39" s="1492">
        <v>17516</v>
      </c>
      <c r="G39" s="1492">
        <v>18162</v>
      </c>
      <c r="H39" s="1492">
        <v>31</v>
      </c>
      <c r="I39" s="1481">
        <v>144.06299999999999</v>
      </c>
      <c r="K39" s="1493">
        <v>96.046401423138093</v>
      </c>
      <c r="L39" s="1494">
        <v>71.842839610425898</v>
      </c>
      <c r="M39" s="1495">
        <v>4376</v>
      </c>
      <c r="N39" s="1495">
        <v>16125</v>
      </c>
      <c r="O39" s="1495">
        <v>17714</v>
      </c>
      <c r="P39" s="1495">
        <v>31</v>
      </c>
      <c r="Q39" s="1496">
        <v>91.3</v>
      </c>
    </row>
    <row r="40" spans="1:17">
      <c r="A40" s="1477"/>
      <c r="B40" s="1478" t="s">
        <v>67</v>
      </c>
      <c r="C40" s="1491">
        <v>95.223734173261107</v>
      </c>
      <c r="D40" s="1491">
        <v>75.148109141113906</v>
      </c>
      <c r="E40" s="1492">
        <v>3631</v>
      </c>
      <c r="F40" s="1492">
        <v>16917</v>
      </c>
      <c r="G40" s="1492">
        <v>18933</v>
      </c>
      <c r="H40" s="1492">
        <v>40</v>
      </c>
      <c r="I40" s="1481">
        <v>141.976</v>
      </c>
      <c r="K40" s="1493">
        <v>95.223734173261107</v>
      </c>
      <c r="L40" s="1494">
        <v>75.148109141113906</v>
      </c>
      <c r="M40" s="1495">
        <v>3850</v>
      </c>
      <c r="N40" s="1495">
        <v>15676</v>
      </c>
      <c r="O40" s="1495">
        <v>18445</v>
      </c>
      <c r="P40" s="1495">
        <v>38</v>
      </c>
      <c r="Q40" s="1496">
        <v>92.3</v>
      </c>
    </row>
    <row r="41" spans="1:17">
      <c r="A41" s="1477"/>
      <c r="B41" s="1478" t="s">
        <v>68</v>
      </c>
      <c r="C41" s="1491">
        <v>95.6350677981996</v>
      </c>
      <c r="D41" s="1491">
        <v>74.773927684809607</v>
      </c>
      <c r="E41" s="1492">
        <v>4073</v>
      </c>
      <c r="F41" s="1492">
        <v>13703</v>
      </c>
      <c r="G41" s="1492">
        <v>18757</v>
      </c>
      <c r="H41" s="1492">
        <v>45</v>
      </c>
      <c r="I41" s="1481">
        <v>141.899</v>
      </c>
      <c r="K41" s="1493">
        <v>95.6350677981996</v>
      </c>
      <c r="L41" s="1494">
        <v>74.773927684809607</v>
      </c>
      <c r="M41" s="1495">
        <v>4077</v>
      </c>
      <c r="N41" s="1495">
        <v>15894</v>
      </c>
      <c r="O41" s="1495">
        <v>18349</v>
      </c>
      <c r="P41" s="1495">
        <v>41</v>
      </c>
      <c r="Q41" s="1496">
        <v>92.2</v>
      </c>
    </row>
    <row r="42" spans="1:17">
      <c r="A42" s="1484"/>
      <c r="B42" s="1478" t="s">
        <v>69</v>
      </c>
      <c r="C42" s="1491">
        <v>95.429400985730339</v>
      </c>
      <c r="D42" s="1491">
        <v>76.956652846584689</v>
      </c>
      <c r="E42" s="1492">
        <v>3969</v>
      </c>
      <c r="F42" s="1492">
        <v>12398</v>
      </c>
      <c r="G42" s="1492">
        <v>16157</v>
      </c>
      <c r="H42" s="1492">
        <v>48</v>
      </c>
      <c r="I42" s="1481">
        <v>141.24799999999999</v>
      </c>
      <c r="K42" s="1493">
        <v>95.429400985730339</v>
      </c>
      <c r="L42" s="1494">
        <v>76.956652846584689</v>
      </c>
      <c r="M42" s="1495">
        <v>3967</v>
      </c>
      <c r="N42" s="1495">
        <v>16023</v>
      </c>
      <c r="O42" s="1495">
        <v>17702</v>
      </c>
      <c r="P42" s="1495">
        <v>46</v>
      </c>
      <c r="Q42" s="1496">
        <v>91.9</v>
      </c>
    </row>
    <row r="43" spans="1:17">
      <c r="A43" s="1477" t="s">
        <v>71</v>
      </c>
      <c r="B43" s="1504" t="s">
        <v>58</v>
      </c>
      <c r="C43" s="1505">
        <v>95.429400985730339</v>
      </c>
      <c r="D43" s="1505">
        <v>75.771744901621062</v>
      </c>
      <c r="E43" s="1506">
        <v>3090</v>
      </c>
      <c r="F43" s="1506">
        <v>17533</v>
      </c>
      <c r="G43" s="1506">
        <v>12463</v>
      </c>
      <c r="H43" s="1506">
        <v>33</v>
      </c>
      <c r="I43" s="1507">
        <v>139.85</v>
      </c>
      <c r="K43" s="1508">
        <v>95.429400985730339</v>
      </c>
      <c r="L43" s="1509">
        <v>75.771744901621062</v>
      </c>
      <c r="M43" s="1510">
        <v>3748</v>
      </c>
      <c r="N43" s="1510">
        <v>15058</v>
      </c>
      <c r="O43" s="1510">
        <v>18048</v>
      </c>
      <c r="P43" s="1510">
        <v>37</v>
      </c>
      <c r="Q43" s="1511">
        <v>91.8</v>
      </c>
    </row>
    <row r="44" spans="1:17">
      <c r="A44" s="1477">
        <v>1992</v>
      </c>
      <c r="B44" s="1478" t="s">
        <v>59</v>
      </c>
      <c r="C44" s="1491">
        <v>93.784066485976382</v>
      </c>
      <c r="D44" s="1491">
        <v>77.019016422635403</v>
      </c>
      <c r="E44" s="1492">
        <v>3871</v>
      </c>
      <c r="F44" s="1492">
        <v>14692</v>
      </c>
      <c r="G44" s="1492">
        <v>17550</v>
      </c>
      <c r="H44" s="1492">
        <v>37</v>
      </c>
      <c r="I44" s="1481">
        <v>139.29900000000001</v>
      </c>
      <c r="K44" s="1493">
        <v>93.784066485976382</v>
      </c>
      <c r="L44" s="1494">
        <v>77.019016422635403</v>
      </c>
      <c r="M44" s="1495">
        <v>4674</v>
      </c>
      <c r="N44" s="1495">
        <v>14493</v>
      </c>
      <c r="O44" s="1495">
        <v>17908</v>
      </c>
      <c r="P44" s="1495">
        <v>41</v>
      </c>
      <c r="Q44" s="1496">
        <v>91.1</v>
      </c>
    </row>
    <row r="45" spans="1:17">
      <c r="A45" s="1477"/>
      <c r="B45" s="1478" t="s">
        <v>60</v>
      </c>
      <c r="C45" s="1491">
        <v>94.915233954557223</v>
      </c>
      <c r="D45" s="1491">
        <v>75.148109141113906</v>
      </c>
      <c r="E45" s="1492">
        <v>3476</v>
      </c>
      <c r="F45" s="1492">
        <v>14278</v>
      </c>
      <c r="G45" s="1492">
        <v>25313</v>
      </c>
      <c r="H45" s="1492">
        <v>43</v>
      </c>
      <c r="I45" s="1481">
        <v>139.95099999999999</v>
      </c>
      <c r="K45" s="1493">
        <v>94.915233954557223</v>
      </c>
      <c r="L45" s="1494">
        <v>75.148109141113906</v>
      </c>
      <c r="M45" s="1495">
        <v>3602</v>
      </c>
      <c r="N45" s="1495">
        <v>14185</v>
      </c>
      <c r="O45" s="1495">
        <v>16804</v>
      </c>
      <c r="P45" s="1495">
        <v>41</v>
      </c>
      <c r="Q45" s="1496">
        <v>91.9</v>
      </c>
    </row>
    <row r="46" spans="1:17">
      <c r="A46" s="1477"/>
      <c r="B46" s="1478" t="s">
        <v>61</v>
      </c>
      <c r="C46" s="1491">
        <v>92.550065611160903</v>
      </c>
      <c r="D46" s="1491">
        <v>75.896472053722505</v>
      </c>
      <c r="E46" s="1492">
        <v>5302</v>
      </c>
      <c r="F46" s="1492">
        <v>15001</v>
      </c>
      <c r="G46" s="1492">
        <v>16494</v>
      </c>
      <c r="H46" s="1492">
        <v>28</v>
      </c>
      <c r="I46" s="1481">
        <v>139.55099999999999</v>
      </c>
      <c r="K46" s="1493">
        <v>92.550065611160903</v>
      </c>
      <c r="L46" s="1494">
        <v>75.896472053722505</v>
      </c>
      <c r="M46" s="1495">
        <v>5160</v>
      </c>
      <c r="N46" s="1495">
        <v>14309</v>
      </c>
      <c r="O46" s="1495">
        <v>17412</v>
      </c>
      <c r="P46" s="1495">
        <v>28</v>
      </c>
      <c r="Q46" s="1496">
        <v>92.8</v>
      </c>
    </row>
    <row r="47" spans="1:17">
      <c r="A47" s="1477"/>
      <c r="B47" s="1478" t="s">
        <v>62</v>
      </c>
      <c r="C47" s="1491">
        <v>90.904731111406932</v>
      </c>
      <c r="D47" s="1491">
        <v>77.517925031041145</v>
      </c>
      <c r="E47" s="1492">
        <v>4353</v>
      </c>
      <c r="F47" s="1492">
        <v>12089</v>
      </c>
      <c r="G47" s="1492">
        <v>14304</v>
      </c>
      <c r="H47" s="1492">
        <v>42</v>
      </c>
      <c r="I47" s="1481">
        <v>138.17099999999999</v>
      </c>
      <c r="K47" s="1493">
        <v>90.904731111406932</v>
      </c>
      <c r="L47" s="1494">
        <v>77.517925031041145</v>
      </c>
      <c r="M47" s="1495">
        <v>4635</v>
      </c>
      <c r="N47" s="1495">
        <v>13620</v>
      </c>
      <c r="O47" s="1495">
        <v>17159</v>
      </c>
      <c r="P47" s="1495">
        <v>38</v>
      </c>
      <c r="Q47" s="1496">
        <v>92.8</v>
      </c>
    </row>
    <row r="48" spans="1:17">
      <c r="A48" s="1477"/>
      <c r="B48" s="1478" t="s">
        <v>63</v>
      </c>
      <c r="C48" s="1491">
        <v>93.269899454803266</v>
      </c>
      <c r="D48" s="1491">
        <v>74.649200532708164</v>
      </c>
      <c r="E48" s="1492">
        <v>4192</v>
      </c>
      <c r="F48" s="1492">
        <v>13880</v>
      </c>
      <c r="G48" s="1492">
        <v>18880</v>
      </c>
      <c r="H48" s="1492">
        <v>47</v>
      </c>
      <c r="I48" s="1481">
        <v>137.62100000000001</v>
      </c>
      <c r="K48" s="1493">
        <v>93.269899454803266</v>
      </c>
      <c r="L48" s="1494">
        <v>74.649200532708164</v>
      </c>
      <c r="M48" s="1495">
        <v>3827</v>
      </c>
      <c r="N48" s="1495">
        <v>13680</v>
      </c>
      <c r="O48" s="1495">
        <v>17278</v>
      </c>
      <c r="P48" s="1495">
        <v>48</v>
      </c>
      <c r="Q48" s="1496">
        <v>92.8</v>
      </c>
    </row>
    <row r="49" spans="1:17">
      <c r="A49" s="1477"/>
      <c r="B49" s="1478" t="s">
        <v>64</v>
      </c>
      <c r="C49" s="1491">
        <v>91.521731548814671</v>
      </c>
      <c r="D49" s="1491">
        <v>76.707198542381818</v>
      </c>
      <c r="E49" s="1492">
        <v>5690</v>
      </c>
      <c r="F49" s="1492">
        <v>14123</v>
      </c>
      <c r="G49" s="1492">
        <v>20882</v>
      </c>
      <c r="H49" s="1492">
        <v>57</v>
      </c>
      <c r="I49" s="1481">
        <v>137.40199999999999</v>
      </c>
      <c r="K49" s="1493">
        <v>91.521731548814671</v>
      </c>
      <c r="L49" s="1494">
        <v>76.707198542381818</v>
      </c>
      <c r="M49" s="1495">
        <v>4956</v>
      </c>
      <c r="N49" s="1495">
        <v>13335</v>
      </c>
      <c r="O49" s="1495">
        <v>16498</v>
      </c>
      <c r="P49" s="1495">
        <v>62</v>
      </c>
      <c r="Q49" s="1496">
        <v>93.3</v>
      </c>
    </row>
    <row r="50" spans="1:17">
      <c r="A50" s="1477"/>
      <c r="B50" s="1478" t="s">
        <v>65</v>
      </c>
      <c r="C50" s="1491">
        <v>91.418898142580048</v>
      </c>
      <c r="D50" s="1491">
        <v>76.707198542381818</v>
      </c>
      <c r="E50" s="1492">
        <v>4941</v>
      </c>
      <c r="F50" s="1492">
        <v>12508</v>
      </c>
      <c r="G50" s="1492">
        <v>10799</v>
      </c>
      <c r="H50" s="1492">
        <v>40</v>
      </c>
      <c r="I50" s="1481">
        <v>135.76900000000001</v>
      </c>
      <c r="K50" s="1493">
        <v>91.418898142580048</v>
      </c>
      <c r="L50" s="1494">
        <v>76.707198542381818</v>
      </c>
      <c r="M50" s="1495">
        <v>4560</v>
      </c>
      <c r="N50" s="1495">
        <v>12700</v>
      </c>
      <c r="O50" s="1495">
        <v>15849</v>
      </c>
      <c r="P50" s="1495">
        <v>41</v>
      </c>
      <c r="Q50" s="1496">
        <v>92.8</v>
      </c>
    </row>
    <row r="51" spans="1:17">
      <c r="A51" s="1477"/>
      <c r="B51" s="1478" t="s">
        <v>66</v>
      </c>
      <c r="C51" s="1491">
        <v>93.681233079741745</v>
      </c>
      <c r="D51" s="1491">
        <v>75.085745565063178</v>
      </c>
      <c r="E51" s="1492">
        <v>4542</v>
      </c>
      <c r="F51" s="1492">
        <v>14673</v>
      </c>
      <c r="G51" s="1492">
        <v>17254</v>
      </c>
      <c r="H51" s="1492">
        <v>42</v>
      </c>
      <c r="I51" s="1481">
        <v>134.64500000000001</v>
      </c>
      <c r="K51" s="1493">
        <v>93.681233079741745</v>
      </c>
      <c r="L51" s="1494">
        <v>75.085745565063178</v>
      </c>
      <c r="M51" s="1495">
        <v>4177</v>
      </c>
      <c r="N51" s="1495">
        <v>13041</v>
      </c>
      <c r="O51" s="1495">
        <v>16332</v>
      </c>
      <c r="P51" s="1495">
        <v>42</v>
      </c>
      <c r="Q51" s="1496">
        <v>93.5</v>
      </c>
    </row>
    <row r="52" spans="1:17">
      <c r="A52" s="1477"/>
      <c r="B52" s="1478" t="s">
        <v>67</v>
      </c>
      <c r="C52" s="1491">
        <v>92.75573242363015</v>
      </c>
      <c r="D52" s="1491">
        <v>74.711564108758878</v>
      </c>
      <c r="E52" s="1492">
        <v>3826</v>
      </c>
      <c r="F52" s="1492">
        <v>13471</v>
      </c>
      <c r="G52" s="1492">
        <v>16387</v>
      </c>
      <c r="H52" s="1492">
        <v>40</v>
      </c>
      <c r="I52" s="1481">
        <v>133.17500000000001</v>
      </c>
      <c r="K52" s="1493">
        <v>92.75573242363015</v>
      </c>
      <c r="L52" s="1494">
        <v>74.711564108758878</v>
      </c>
      <c r="M52" s="1495">
        <v>4138</v>
      </c>
      <c r="N52" s="1495">
        <v>12629</v>
      </c>
      <c r="O52" s="1495">
        <v>15936</v>
      </c>
      <c r="P52" s="1495">
        <v>38</v>
      </c>
      <c r="Q52" s="1496">
        <v>93.8</v>
      </c>
    </row>
    <row r="53" spans="1:17">
      <c r="A53" s="1477"/>
      <c r="B53" s="1478" t="s">
        <v>68</v>
      </c>
      <c r="C53" s="1491">
        <v>89.979230455295323</v>
      </c>
      <c r="D53" s="1491">
        <v>77.517925031041145</v>
      </c>
      <c r="E53" s="1492">
        <v>4474</v>
      </c>
      <c r="F53" s="1492">
        <v>9984</v>
      </c>
      <c r="G53" s="1492">
        <v>16240</v>
      </c>
      <c r="H53" s="1492">
        <v>52</v>
      </c>
      <c r="I53" s="1481">
        <v>133.767</v>
      </c>
      <c r="K53" s="1493">
        <v>89.979230455295323</v>
      </c>
      <c r="L53" s="1494">
        <v>77.517925031041145</v>
      </c>
      <c r="M53" s="1495">
        <v>4407</v>
      </c>
      <c r="N53" s="1495">
        <v>11870</v>
      </c>
      <c r="O53" s="1495">
        <v>16344</v>
      </c>
      <c r="P53" s="1495">
        <v>48</v>
      </c>
      <c r="Q53" s="1496">
        <v>94.3</v>
      </c>
    </row>
    <row r="54" spans="1:17">
      <c r="A54" s="1477"/>
      <c r="B54" s="1485" t="s">
        <v>69</v>
      </c>
      <c r="C54" s="1497">
        <v>90.184897267764569</v>
      </c>
      <c r="D54" s="1497">
        <v>75.958835629773219</v>
      </c>
      <c r="E54" s="1498">
        <v>4463</v>
      </c>
      <c r="F54" s="1498">
        <v>9982</v>
      </c>
      <c r="G54" s="1498">
        <v>15290</v>
      </c>
      <c r="H54" s="1498">
        <v>50</v>
      </c>
      <c r="I54" s="1488">
        <v>133.60499999999999</v>
      </c>
      <c r="K54" s="1499">
        <v>90.184897267764569</v>
      </c>
      <c r="L54" s="1500">
        <v>75.958835629773219</v>
      </c>
      <c r="M54" s="1501">
        <v>4386</v>
      </c>
      <c r="N54" s="1501">
        <v>12361</v>
      </c>
      <c r="O54" s="1501">
        <v>16543</v>
      </c>
      <c r="P54" s="1501">
        <v>47</v>
      </c>
      <c r="Q54" s="1502">
        <v>94.6</v>
      </c>
    </row>
    <row r="55" spans="1:17">
      <c r="A55" s="1503" t="s">
        <v>72</v>
      </c>
      <c r="B55" s="1478" t="s">
        <v>58</v>
      </c>
      <c r="C55" s="1491">
        <v>91.418898142580048</v>
      </c>
      <c r="D55" s="1491">
        <v>78.141560791548315</v>
      </c>
      <c r="E55" s="1492">
        <v>3897</v>
      </c>
      <c r="F55" s="1492">
        <v>13594</v>
      </c>
      <c r="G55" s="1492">
        <v>10848</v>
      </c>
      <c r="H55" s="1492">
        <v>43</v>
      </c>
      <c r="I55" s="1481">
        <v>133.048</v>
      </c>
      <c r="K55" s="1493">
        <v>91.418898142580048</v>
      </c>
      <c r="L55" s="1494">
        <v>78.141560791548315</v>
      </c>
      <c r="M55" s="1495">
        <v>4623</v>
      </c>
      <c r="N55" s="1495">
        <v>12327</v>
      </c>
      <c r="O55" s="1495">
        <v>16548</v>
      </c>
      <c r="P55" s="1495">
        <v>49</v>
      </c>
      <c r="Q55" s="1496">
        <v>95.1</v>
      </c>
    </row>
    <row r="56" spans="1:17">
      <c r="A56" s="1477">
        <v>1993</v>
      </c>
      <c r="B56" s="1478" t="s">
        <v>59</v>
      </c>
      <c r="C56" s="1491">
        <v>90.699064298937685</v>
      </c>
      <c r="D56" s="1491">
        <v>78.266287943649743</v>
      </c>
      <c r="E56" s="1492">
        <v>3427</v>
      </c>
      <c r="F56" s="1492">
        <v>12104</v>
      </c>
      <c r="G56" s="1492">
        <v>16313</v>
      </c>
      <c r="H56" s="1492">
        <v>41</v>
      </c>
      <c r="I56" s="1481">
        <v>131.773</v>
      </c>
      <c r="K56" s="1493">
        <v>90.699064298937685</v>
      </c>
      <c r="L56" s="1494">
        <v>78.266287943649743</v>
      </c>
      <c r="M56" s="1495">
        <v>3854</v>
      </c>
      <c r="N56" s="1495">
        <v>11775</v>
      </c>
      <c r="O56" s="1495">
        <v>16539</v>
      </c>
      <c r="P56" s="1495">
        <v>44</v>
      </c>
      <c r="Q56" s="1496">
        <v>94.6</v>
      </c>
    </row>
    <row r="57" spans="1:17">
      <c r="A57" s="1477"/>
      <c r="B57" s="1478" t="s">
        <v>60</v>
      </c>
      <c r="C57" s="1491">
        <v>87.408395299429742</v>
      </c>
      <c r="D57" s="1491">
        <v>78.016833639446887</v>
      </c>
      <c r="E57" s="1492">
        <v>4757</v>
      </c>
      <c r="F57" s="1492">
        <v>12688</v>
      </c>
      <c r="G57" s="1492">
        <v>26335</v>
      </c>
      <c r="H57" s="1492">
        <v>48</v>
      </c>
      <c r="I57" s="1481">
        <v>129.85</v>
      </c>
      <c r="K57" s="1493">
        <v>87.408395299429742</v>
      </c>
      <c r="L57" s="1494">
        <v>78.016833639446887</v>
      </c>
      <c r="M57" s="1495">
        <v>5004</v>
      </c>
      <c r="N57" s="1495">
        <v>12112</v>
      </c>
      <c r="O57" s="1495">
        <v>16564</v>
      </c>
      <c r="P57" s="1495">
        <v>46</v>
      </c>
      <c r="Q57" s="1496">
        <v>92.8</v>
      </c>
    </row>
    <row r="58" spans="1:17">
      <c r="A58" s="1477"/>
      <c r="B58" s="1478" t="s">
        <v>61</v>
      </c>
      <c r="C58" s="1491">
        <v>91.110397923876164</v>
      </c>
      <c r="D58" s="1491">
        <v>75.896472053722505</v>
      </c>
      <c r="E58" s="1492">
        <v>5747</v>
      </c>
      <c r="F58" s="1492">
        <v>12510</v>
      </c>
      <c r="G58" s="1492">
        <v>15144</v>
      </c>
      <c r="H58" s="1492">
        <v>53</v>
      </c>
      <c r="I58" s="1481">
        <v>127.45399999999999</v>
      </c>
      <c r="K58" s="1493">
        <v>91.110397923876164</v>
      </c>
      <c r="L58" s="1494">
        <v>75.896472053722505</v>
      </c>
      <c r="M58" s="1495">
        <v>5678</v>
      </c>
      <c r="N58" s="1495">
        <v>11829</v>
      </c>
      <c r="O58" s="1495">
        <v>16133</v>
      </c>
      <c r="P58" s="1495">
        <v>53</v>
      </c>
      <c r="Q58" s="1496">
        <v>91.3</v>
      </c>
    </row>
    <row r="59" spans="1:17">
      <c r="A59" s="1477"/>
      <c r="B59" s="1478" t="s">
        <v>62</v>
      </c>
      <c r="C59" s="1491">
        <v>86.894228268256626</v>
      </c>
      <c r="D59" s="1491">
        <v>76.083562781874662</v>
      </c>
      <c r="E59" s="1492">
        <v>4156</v>
      </c>
      <c r="F59" s="1492">
        <v>10001</v>
      </c>
      <c r="G59" s="1492">
        <v>12575</v>
      </c>
      <c r="H59" s="1492">
        <v>53</v>
      </c>
      <c r="I59" s="1481">
        <v>125.953</v>
      </c>
      <c r="K59" s="1493">
        <v>86.894228268256626</v>
      </c>
      <c r="L59" s="1494">
        <v>76.083562781874662</v>
      </c>
      <c r="M59" s="1495">
        <v>4416</v>
      </c>
      <c r="N59" s="1495">
        <v>11411</v>
      </c>
      <c r="O59" s="1495">
        <v>15324</v>
      </c>
      <c r="P59" s="1495">
        <v>50</v>
      </c>
      <c r="Q59" s="1496">
        <v>91.2</v>
      </c>
    </row>
    <row r="60" spans="1:17">
      <c r="A60" s="1477"/>
      <c r="B60" s="1478" t="s">
        <v>63</v>
      </c>
      <c r="C60" s="1491">
        <v>88.128229143072105</v>
      </c>
      <c r="D60" s="1491">
        <v>80.885558137779853</v>
      </c>
      <c r="E60" s="1492">
        <v>5115</v>
      </c>
      <c r="F60" s="1492">
        <v>11243</v>
      </c>
      <c r="G60" s="1492">
        <v>16982</v>
      </c>
      <c r="H60" s="1492">
        <v>46</v>
      </c>
      <c r="I60" s="1481">
        <v>125.121</v>
      </c>
      <c r="K60" s="1493">
        <v>88.128229143072105</v>
      </c>
      <c r="L60" s="1494">
        <v>80.885558137779853</v>
      </c>
      <c r="M60" s="1495">
        <v>4663</v>
      </c>
      <c r="N60" s="1495">
        <v>11157</v>
      </c>
      <c r="O60" s="1495">
        <v>15557</v>
      </c>
      <c r="P60" s="1495">
        <v>47</v>
      </c>
      <c r="Q60" s="1496">
        <v>90.9</v>
      </c>
    </row>
    <row r="61" spans="1:17">
      <c r="A61" s="1477"/>
      <c r="B61" s="1478" t="s">
        <v>64</v>
      </c>
      <c r="C61" s="1491">
        <v>91.110397923876164</v>
      </c>
      <c r="D61" s="1491">
        <v>75.397563445316777</v>
      </c>
      <c r="E61" s="1492">
        <v>5772</v>
      </c>
      <c r="F61" s="1492">
        <v>11891</v>
      </c>
      <c r="G61" s="1492">
        <v>19134</v>
      </c>
      <c r="H61" s="1492">
        <v>53</v>
      </c>
      <c r="I61" s="1481">
        <v>123.621</v>
      </c>
      <c r="K61" s="1493">
        <v>91.110397923876164</v>
      </c>
      <c r="L61" s="1494">
        <v>75.397563445316777</v>
      </c>
      <c r="M61" s="1495">
        <v>4962</v>
      </c>
      <c r="N61" s="1495">
        <v>11298</v>
      </c>
      <c r="O61" s="1495">
        <v>15191</v>
      </c>
      <c r="P61" s="1495">
        <v>57</v>
      </c>
      <c r="Q61" s="1496">
        <v>90</v>
      </c>
    </row>
    <row r="62" spans="1:17">
      <c r="A62" s="1477"/>
      <c r="B62" s="1478" t="s">
        <v>65</v>
      </c>
      <c r="C62" s="1491">
        <v>87.099895080725872</v>
      </c>
      <c r="D62" s="1491">
        <v>78.578105823903329</v>
      </c>
      <c r="E62" s="1492">
        <v>4847</v>
      </c>
      <c r="F62" s="1492">
        <v>10993</v>
      </c>
      <c r="G62" s="1492">
        <v>10112</v>
      </c>
      <c r="H62" s="1492">
        <v>54</v>
      </c>
      <c r="I62" s="1481">
        <v>121.102</v>
      </c>
      <c r="K62" s="1493">
        <v>87.099895080725872</v>
      </c>
      <c r="L62" s="1494">
        <v>78.578105823903329</v>
      </c>
      <c r="M62" s="1495">
        <v>4524</v>
      </c>
      <c r="N62" s="1495">
        <v>10930</v>
      </c>
      <c r="O62" s="1495">
        <v>14922</v>
      </c>
      <c r="P62" s="1495">
        <v>54</v>
      </c>
      <c r="Q62" s="1496">
        <v>89.2</v>
      </c>
    </row>
    <row r="63" spans="1:17">
      <c r="A63" s="1477"/>
      <c r="B63" s="1478" t="s">
        <v>66</v>
      </c>
      <c r="C63" s="1491">
        <v>88.025395736837467</v>
      </c>
      <c r="D63" s="1491">
        <v>76.582471390280389</v>
      </c>
      <c r="E63" s="1492">
        <v>5337</v>
      </c>
      <c r="F63" s="1492">
        <v>11802</v>
      </c>
      <c r="G63" s="1492">
        <v>16695</v>
      </c>
      <c r="H63" s="1492">
        <v>53</v>
      </c>
      <c r="I63" s="1481">
        <v>118.438</v>
      </c>
      <c r="K63" s="1493">
        <v>88.025395736837467</v>
      </c>
      <c r="L63" s="1494">
        <v>76.582471390280389</v>
      </c>
      <c r="M63" s="1495">
        <v>4921</v>
      </c>
      <c r="N63" s="1495">
        <v>10684</v>
      </c>
      <c r="O63" s="1495">
        <v>15380</v>
      </c>
      <c r="P63" s="1495">
        <v>51</v>
      </c>
      <c r="Q63" s="1496">
        <v>88</v>
      </c>
    </row>
    <row r="64" spans="1:17">
      <c r="A64" s="1477"/>
      <c r="B64" s="1478" t="s">
        <v>67</v>
      </c>
      <c r="C64" s="1491">
        <v>85.454560580971886</v>
      </c>
      <c r="D64" s="1491">
        <v>77.767379335244016</v>
      </c>
      <c r="E64" s="1492">
        <v>5038</v>
      </c>
      <c r="F64" s="1492">
        <v>11409</v>
      </c>
      <c r="G64" s="1492">
        <v>14499</v>
      </c>
      <c r="H64" s="1492">
        <v>64</v>
      </c>
      <c r="I64" s="1481">
        <v>117.16500000000001</v>
      </c>
      <c r="K64" s="1493">
        <v>85.454560580971886</v>
      </c>
      <c r="L64" s="1494">
        <v>77.767379335244016</v>
      </c>
      <c r="M64" s="1495">
        <v>5498</v>
      </c>
      <c r="N64" s="1495">
        <v>11037</v>
      </c>
      <c r="O64" s="1495">
        <v>14748</v>
      </c>
      <c r="P64" s="1495">
        <v>63</v>
      </c>
      <c r="Q64" s="1496">
        <v>88</v>
      </c>
    </row>
    <row r="65" spans="1:17">
      <c r="A65" s="1477"/>
      <c r="B65" s="1478" t="s">
        <v>68</v>
      </c>
      <c r="C65" s="1491">
        <v>86.688561455787379</v>
      </c>
      <c r="D65" s="1491">
        <v>77.767379335244016</v>
      </c>
      <c r="E65" s="1492">
        <v>5085</v>
      </c>
      <c r="F65" s="1492">
        <v>9184</v>
      </c>
      <c r="G65" s="1492">
        <v>15633</v>
      </c>
      <c r="H65" s="1492">
        <v>63</v>
      </c>
      <c r="I65" s="1481">
        <v>116.85899999999999</v>
      </c>
      <c r="K65" s="1493">
        <v>86.688561455787379</v>
      </c>
      <c r="L65" s="1494">
        <v>77.767379335244016</v>
      </c>
      <c r="M65" s="1495">
        <v>4957</v>
      </c>
      <c r="N65" s="1495">
        <v>10348</v>
      </c>
      <c r="O65" s="1495">
        <v>15338</v>
      </c>
      <c r="P65" s="1495">
        <v>59</v>
      </c>
      <c r="Q65" s="1496">
        <v>87.4</v>
      </c>
    </row>
    <row r="66" spans="1:17">
      <c r="A66" s="1484"/>
      <c r="B66" s="1478" t="s">
        <v>69</v>
      </c>
      <c r="C66" s="1491">
        <v>86.07156101837964</v>
      </c>
      <c r="D66" s="1491">
        <v>77.455561454990431</v>
      </c>
      <c r="E66" s="1492">
        <v>5987</v>
      </c>
      <c r="F66" s="1492">
        <v>8484</v>
      </c>
      <c r="G66" s="1492">
        <v>13596</v>
      </c>
      <c r="H66" s="1492">
        <v>60</v>
      </c>
      <c r="I66" s="1481">
        <v>117.774</v>
      </c>
      <c r="K66" s="1493">
        <v>86.07156101837964</v>
      </c>
      <c r="L66" s="1494">
        <v>77.455561454990431</v>
      </c>
      <c r="M66" s="1495">
        <v>5821</v>
      </c>
      <c r="N66" s="1495">
        <v>10471</v>
      </c>
      <c r="O66" s="1495">
        <v>14597</v>
      </c>
      <c r="P66" s="1495">
        <v>56</v>
      </c>
      <c r="Q66" s="1496">
        <v>88.2</v>
      </c>
    </row>
    <row r="67" spans="1:17">
      <c r="A67" s="1477" t="s">
        <v>73</v>
      </c>
      <c r="B67" s="1504" t="s">
        <v>58</v>
      </c>
      <c r="C67" s="1505">
        <v>86.482894643318133</v>
      </c>
      <c r="D67" s="1505">
        <v>83.068283299554949</v>
      </c>
      <c r="E67" s="1506">
        <v>4699</v>
      </c>
      <c r="F67" s="1506">
        <v>12023</v>
      </c>
      <c r="G67" s="1506">
        <v>10161</v>
      </c>
      <c r="H67" s="1506">
        <v>58</v>
      </c>
      <c r="I67" s="1507">
        <v>117.899</v>
      </c>
      <c r="K67" s="1508">
        <v>86.482894643318133</v>
      </c>
      <c r="L67" s="1509">
        <v>83.068283299554949</v>
      </c>
      <c r="M67" s="1510">
        <v>5451</v>
      </c>
      <c r="N67" s="1510">
        <v>11093</v>
      </c>
      <c r="O67" s="1510">
        <v>15557</v>
      </c>
      <c r="P67" s="1510">
        <v>67</v>
      </c>
      <c r="Q67" s="1511">
        <v>88.6</v>
      </c>
    </row>
    <row r="68" spans="1:17">
      <c r="A68" s="1477">
        <v>1994</v>
      </c>
      <c r="B68" s="1478" t="s">
        <v>59</v>
      </c>
      <c r="C68" s="1491">
        <v>83.295059050044813</v>
      </c>
      <c r="D68" s="1491">
        <v>81.571557474337752</v>
      </c>
      <c r="E68" s="1492">
        <v>4853</v>
      </c>
      <c r="F68" s="1492">
        <v>10265</v>
      </c>
      <c r="G68" s="1492">
        <v>14883</v>
      </c>
      <c r="H68" s="1492">
        <v>56</v>
      </c>
      <c r="I68" s="1481">
        <v>117.759</v>
      </c>
      <c r="K68" s="1493">
        <v>83.295059050044813</v>
      </c>
      <c r="L68" s="1494">
        <v>81.571557474337752</v>
      </c>
      <c r="M68" s="1495">
        <v>5556</v>
      </c>
      <c r="N68" s="1495">
        <v>9943</v>
      </c>
      <c r="O68" s="1495">
        <v>14982</v>
      </c>
      <c r="P68" s="1495">
        <v>58</v>
      </c>
      <c r="Q68" s="1496">
        <v>89.4</v>
      </c>
    </row>
    <row r="69" spans="1:17">
      <c r="A69" s="1477"/>
      <c r="B69" s="1478" t="s">
        <v>60</v>
      </c>
      <c r="C69" s="1491">
        <v>110.13457807728147</v>
      </c>
      <c r="D69" s="1491">
        <v>71.156840273868013</v>
      </c>
      <c r="E69" s="1492">
        <v>4645</v>
      </c>
      <c r="F69" s="1492">
        <v>11344</v>
      </c>
      <c r="G69" s="1492">
        <v>25588</v>
      </c>
      <c r="H69" s="1492">
        <v>61</v>
      </c>
      <c r="I69" s="1481">
        <v>117.17</v>
      </c>
      <c r="K69" s="1493">
        <v>110.13457807728147</v>
      </c>
      <c r="L69" s="1494">
        <v>71.156840273868013</v>
      </c>
      <c r="M69" s="1495">
        <v>4846</v>
      </c>
      <c r="N69" s="1495">
        <v>10722</v>
      </c>
      <c r="O69" s="1495">
        <v>16095</v>
      </c>
      <c r="P69" s="1495">
        <v>60</v>
      </c>
      <c r="Q69" s="1496">
        <v>90.2</v>
      </c>
    </row>
    <row r="70" spans="1:17">
      <c r="A70" s="1477"/>
      <c r="B70" s="1478" t="s">
        <v>61</v>
      </c>
      <c r="C70" s="1491">
        <v>86.174394424614263</v>
      </c>
      <c r="D70" s="1491">
        <v>76.20828993397609</v>
      </c>
      <c r="E70" s="1492">
        <v>5050</v>
      </c>
      <c r="F70" s="1492">
        <v>11454</v>
      </c>
      <c r="G70" s="1492">
        <v>14130</v>
      </c>
      <c r="H70" s="1492">
        <v>62</v>
      </c>
      <c r="I70" s="1481">
        <v>116.32899999999999</v>
      </c>
      <c r="K70" s="1493">
        <v>86.174394424614263</v>
      </c>
      <c r="L70" s="1494">
        <v>76.20828993397609</v>
      </c>
      <c r="M70" s="1495">
        <v>5082</v>
      </c>
      <c r="N70" s="1495">
        <v>11067</v>
      </c>
      <c r="O70" s="1495">
        <v>15380</v>
      </c>
      <c r="P70" s="1495">
        <v>62</v>
      </c>
      <c r="Q70" s="1496">
        <v>91.3</v>
      </c>
    </row>
    <row r="71" spans="1:17">
      <c r="A71" s="1477"/>
      <c r="B71" s="1478" t="s">
        <v>62</v>
      </c>
      <c r="C71" s="1491">
        <v>85.660227393441147</v>
      </c>
      <c r="D71" s="1491">
        <v>77.330834302888988</v>
      </c>
      <c r="E71" s="1492">
        <v>6221</v>
      </c>
      <c r="F71" s="1492">
        <v>9642</v>
      </c>
      <c r="G71" s="1492">
        <v>12649</v>
      </c>
      <c r="H71" s="1492">
        <v>53</v>
      </c>
      <c r="I71" s="1481">
        <v>116.35899999999999</v>
      </c>
      <c r="K71" s="1493">
        <v>85.660227393441147</v>
      </c>
      <c r="L71" s="1494">
        <v>77.330834302888988</v>
      </c>
      <c r="M71" s="1495">
        <v>6601</v>
      </c>
      <c r="N71" s="1495">
        <v>10746</v>
      </c>
      <c r="O71" s="1495">
        <v>15728</v>
      </c>
      <c r="P71" s="1495">
        <v>52</v>
      </c>
      <c r="Q71" s="1496">
        <v>92.4</v>
      </c>
    </row>
    <row r="72" spans="1:17">
      <c r="A72" s="1477"/>
      <c r="B72" s="1478" t="s">
        <v>63</v>
      </c>
      <c r="C72" s="1491">
        <v>88.025395736837467</v>
      </c>
      <c r="D72" s="1491">
        <v>80.199558801221968</v>
      </c>
      <c r="E72" s="1492">
        <v>6497</v>
      </c>
      <c r="F72" s="1492">
        <v>10668</v>
      </c>
      <c r="G72" s="1492">
        <v>17629</v>
      </c>
      <c r="H72" s="1492">
        <v>55</v>
      </c>
      <c r="I72" s="1481">
        <v>116.154</v>
      </c>
      <c r="K72" s="1493">
        <v>88.025395736837467</v>
      </c>
      <c r="L72" s="1494">
        <v>80.199558801221968</v>
      </c>
      <c r="M72" s="1495">
        <v>5909</v>
      </c>
      <c r="N72" s="1495">
        <v>10714</v>
      </c>
      <c r="O72" s="1495">
        <v>15875</v>
      </c>
      <c r="P72" s="1495">
        <v>57</v>
      </c>
      <c r="Q72" s="1496">
        <v>92.8</v>
      </c>
    </row>
    <row r="73" spans="1:17">
      <c r="A73" s="1477"/>
      <c r="B73" s="1478" t="s">
        <v>64</v>
      </c>
      <c r="C73" s="1491">
        <v>85.351727174737277</v>
      </c>
      <c r="D73" s="1491">
        <v>73.339565435643109</v>
      </c>
      <c r="E73" s="1492">
        <v>6266</v>
      </c>
      <c r="F73" s="1492">
        <v>11158</v>
      </c>
      <c r="G73" s="1492">
        <v>20177</v>
      </c>
      <c r="H73" s="1512">
        <v>48</v>
      </c>
      <c r="I73" s="1481">
        <v>116.30200000000001</v>
      </c>
      <c r="K73" s="1493">
        <v>85.351727174737277</v>
      </c>
      <c r="L73" s="1494">
        <v>73.339565435643109</v>
      </c>
      <c r="M73" s="1495">
        <v>5367</v>
      </c>
      <c r="N73" s="1495">
        <v>10930</v>
      </c>
      <c r="O73" s="1495">
        <v>16658</v>
      </c>
      <c r="P73" s="1495">
        <v>50</v>
      </c>
      <c r="Q73" s="1496">
        <v>94.1</v>
      </c>
    </row>
    <row r="74" spans="1:17">
      <c r="A74" s="1477"/>
      <c r="B74" s="1478" t="s">
        <v>65</v>
      </c>
      <c r="C74" s="1491">
        <v>91.110397923876164</v>
      </c>
      <c r="D74" s="1491">
        <v>70.221386633107258</v>
      </c>
      <c r="E74" s="1492">
        <v>6500</v>
      </c>
      <c r="F74" s="1492">
        <v>11809</v>
      </c>
      <c r="G74" s="1492">
        <v>11639</v>
      </c>
      <c r="H74" s="1512">
        <v>49</v>
      </c>
      <c r="I74" s="1481">
        <v>115.95</v>
      </c>
      <c r="K74" s="1493">
        <v>91.110397923876164</v>
      </c>
      <c r="L74" s="1494">
        <v>70.221386633107258</v>
      </c>
      <c r="M74" s="1495">
        <v>6225</v>
      </c>
      <c r="N74" s="1495">
        <v>11449</v>
      </c>
      <c r="O74" s="1495">
        <v>16538</v>
      </c>
      <c r="P74" s="1495">
        <v>47</v>
      </c>
      <c r="Q74" s="1496">
        <v>95.7</v>
      </c>
    </row>
    <row r="75" spans="1:17">
      <c r="A75" s="1477"/>
      <c r="B75" s="1478" t="s">
        <v>66</v>
      </c>
      <c r="C75" s="1479">
        <v>90.904731111406932</v>
      </c>
      <c r="D75" s="1479">
        <v>72.778293251186668</v>
      </c>
      <c r="E75" s="1492">
        <v>6475</v>
      </c>
      <c r="F75" s="1492">
        <v>11819</v>
      </c>
      <c r="G75" s="1492">
        <v>18024</v>
      </c>
      <c r="H75" s="1512">
        <v>56</v>
      </c>
      <c r="I75" s="1481">
        <v>116.73</v>
      </c>
      <c r="K75" s="1493">
        <v>90.904731111406932</v>
      </c>
      <c r="L75" s="1494">
        <v>72.778293251186668</v>
      </c>
      <c r="M75" s="1495">
        <v>6007</v>
      </c>
      <c r="N75" s="1495">
        <v>10684</v>
      </c>
      <c r="O75" s="1495">
        <v>16305</v>
      </c>
      <c r="P75" s="1495">
        <v>52</v>
      </c>
      <c r="Q75" s="1496">
        <v>98.6</v>
      </c>
    </row>
    <row r="76" spans="1:17">
      <c r="A76" s="1477"/>
      <c r="B76" s="1478" t="s">
        <v>67</v>
      </c>
      <c r="C76" s="1479">
        <v>87.922562330602858</v>
      </c>
      <c r="D76" s="1479">
        <v>71.281567425969442</v>
      </c>
      <c r="E76" s="1492">
        <v>5212</v>
      </c>
      <c r="F76" s="1492">
        <v>10879</v>
      </c>
      <c r="G76" s="1492">
        <v>15702</v>
      </c>
      <c r="H76" s="1512">
        <v>44</v>
      </c>
      <c r="I76" s="1481">
        <v>116.464</v>
      </c>
      <c r="K76" s="1493">
        <v>87.922562330602858</v>
      </c>
      <c r="L76" s="1494">
        <v>71.281567425969442</v>
      </c>
      <c r="M76" s="1495">
        <v>5621</v>
      </c>
      <c r="N76" s="1495">
        <v>10563</v>
      </c>
      <c r="O76" s="1495">
        <v>16008</v>
      </c>
      <c r="P76" s="1495">
        <v>43</v>
      </c>
      <c r="Q76" s="1496">
        <v>99.4</v>
      </c>
    </row>
    <row r="77" spans="1:17">
      <c r="A77" s="1477"/>
      <c r="B77" s="1478" t="s">
        <v>68</v>
      </c>
      <c r="C77" s="1479">
        <v>94.195400110914875</v>
      </c>
      <c r="D77" s="1479">
        <v>67.602116438977149</v>
      </c>
      <c r="E77" s="1492">
        <v>6893</v>
      </c>
      <c r="F77" s="1492">
        <v>9520</v>
      </c>
      <c r="G77" s="1492">
        <v>16571</v>
      </c>
      <c r="H77" s="1512">
        <v>50</v>
      </c>
      <c r="I77" s="1481">
        <v>117.852</v>
      </c>
      <c r="K77" s="1493">
        <v>94.195400110914875</v>
      </c>
      <c r="L77" s="1494">
        <v>67.602116438977149</v>
      </c>
      <c r="M77" s="1495">
        <v>6659</v>
      </c>
      <c r="N77" s="1495">
        <v>10615</v>
      </c>
      <c r="O77" s="1495">
        <v>16394</v>
      </c>
      <c r="P77" s="1495">
        <v>49</v>
      </c>
      <c r="Q77" s="1496">
        <v>100.8</v>
      </c>
    </row>
    <row r="78" spans="1:17">
      <c r="A78" s="1477"/>
      <c r="B78" s="1485" t="s">
        <v>69</v>
      </c>
      <c r="C78" s="1497">
        <v>87.819728924368249</v>
      </c>
      <c r="D78" s="1513">
        <v>72.528838946983782</v>
      </c>
      <c r="E78" s="1498">
        <v>6203</v>
      </c>
      <c r="F78" s="1498">
        <v>8537</v>
      </c>
      <c r="G78" s="1498">
        <v>14265</v>
      </c>
      <c r="H78" s="1514">
        <v>71</v>
      </c>
      <c r="I78" s="1488">
        <v>118.937</v>
      </c>
      <c r="K78" s="1499">
        <v>87.819728924368249</v>
      </c>
      <c r="L78" s="1500">
        <v>72.528838946983782</v>
      </c>
      <c r="M78" s="1501">
        <v>5982</v>
      </c>
      <c r="N78" s="1501">
        <v>10620</v>
      </c>
      <c r="O78" s="1501">
        <v>15587</v>
      </c>
      <c r="P78" s="1501">
        <v>67</v>
      </c>
      <c r="Q78" s="1502">
        <v>101</v>
      </c>
    </row>
    <row r="79" spans="1:17">
      <c r="A79" s="1503" t="s">
        <v>74</v>
      </c>
      <c r="B79" s="1478" t="s">
        <v>58</v>
      </c>
      <c r="C79" s="1491">
        <v>83.603559268748683</v>
      </c>
      <c r="D79" s="1515">
        <v>82.195193234844922</v>
      </c>
      <c r="E79" s="1492">
        <v>3632</v>
      </c>
      <c r="F79" s="1492">
        <v>10360</v>
      </c>
      <c r="G79" s="1492">
        <v>3706</v>
      </c>
      <c r="H79" s="1512">
        <v>40</v>
      </c>
      <c r="I79" s="1481">
        <v>120.19</v>
      </c>
      <c r="K79" s="1493">
        <v>83.603559268748683</v>
      </c>
      <c r="L79" s="1494">
        <v>82.195193234844922</v>
      </c>
      <c r="M79" s="1495">
        <v>4122</v>
      </c>
      <c r="N79" s="1495">
        <v>9394</v>
      </c>
      <c r="O79" s="1495">
        <v>5718</v>
      </c>
      <c r="P79" s="1495">
        <v>47</v>
      </c>
      <c r="Q79" s="1496">
        <v>101.9</v>
      </c>
    </row>
    <row r="80" spans="1:17">
      <c r="A80" s="1477">
        <v>1995</v>
      </c>
      <c r="B80" s="1478" t="s">
        <v>59</v>
      </c>
      <c r="C80" s="1491">
        <v>85.660227393441147</v>
      </c>
      <c r="D80" s="1515">
        <v>73.900837620099566</v>
      </c>
      <c r="E80" s="1492">
        <v>3766</v>
      </c>
      <c r="F80" s="1492">
        <v>18460</v>
      </c>
      <c r="G80" s="1492">
        <v>16199</v>
      </c>
      <c r="H80" s="1512">
        <v>53</v>
      </c>
      <c r="I80" s="1481">
        <v>118.672</v>
      </c>
      <c r="K80" s="1493">
        <v>85.660227393441147</v>
      </c>
      <c r="L80" s="1494">
        <v>73.900837620099566</v>
      </c>
      <c r="M80" s="1495">
        <v>4330</v>
      </c>
      <c r="N80" s="1495">
        <v>17821</v>
      </c>
      <c r="O80" s="1495">
        <v>16134</v>
      </c>
      <c r="P80" s="1495">
        <v>53</v>
      </c>
      <c r="Q80" s="1496">
        <v>100.8</v>
      </c>
    </row>
    <row r="81" spans="1:17">
      <c r="A81" s="1477"/>
      <c r="B81" s="1478" t="s">
        <v>60</v>
      </c>
      <c r="C81" s="1491">
        <v>92.447232204926294</v>
      </c>
      <c r="D81" s="1515">
        <v>71.094476697817299</v>
      </c>
      <c r="E81" s="1492">
        <v>5411</v>
      </c>
      <c r="F81" s="1492">
        <v>15765</v>
      </c>
      <c r="G81" s="1492">
        <v>24951</v>
      </c>
      <c r="H81" s="1512">
        <v>57</v>
      </c>
      <c r="I81" s="1481">
        <v>117.499</v>
      </c>
      <c r="K81" s="1493">
        <v>92.447232204926294</v>
      </c>
      <c r="L81" s="1494">
        <v>71.094476697817299</v>
      </c>
      <c r="M81" s="1495">
        <v>5600</v>
      </c>
      <c r="N81" s="1495">
        <v>14843</v>
      </c>
      <c r="O81" s="1495">
        <v>15177</v>
      </c>
      <c r="P81" s="1495">
        <v>57</v>
      </c>
      <c r="Q81" s="1496">
        <v>100.3</v>
      </c>
    </row>
    <row r="82" spans="1:17">
      <c r="A82" s="1477"/>
      <c r="B82" s="1478" t="s">
        <v>61</v>
      </c>
      <c r="C82" s="1491">
        <v>90.904731111406932</v>
      </c>
      <c r="D82" s="1515">
        <v>73.464292587744538</v>
      </c>
      <c r="E82" s="1492">
        <v>6455</v>
      </c>
      <c r="F82" s="1492">
        <v>12447</v>
      </c>
      <c r="G82" s="1492">
        <v>15891</v>
      </c>
      <c r="H82" s="1512">
        <v>49</v>
      </c>
      <c r="I82" s="1481">
        <v>116.134</v>
      </c>
      <c r="K82" s="1493">
        <v>90.904731111406932</v>
      </c>
      <c r="L82" s="1494">
        <v>73.464292587744538</v>
      </c>
      <c r="M82" s="1495">
        <v>6629</v>
      </c>
      <c r="N82" s="1495">
        <v>12621</v>
      </c>
      <c r="O82" s="1495">
        <v>18459</v>
      </c>
      <c r="P82" s="1495">
        <v>48</v>
      </c>
      <c r="Q82" s="1496">
        <v>99.8</v>
      </c>
    </row>
    <row r="83" spans="1:17">
      <c r="A83" s="1477"/>
      <c r="B83" s="1478" t="s">
        <v>62</v>
      </c>
      <c r="C83" s="1491">
        <v>96.663401860545832</v>
      </c>
      <c r="D83" s="1515">
        <v>71.780476034375184</v>
      </c>
      <c r="E83" s="1492">
        <v>7263</v>
      </c>
      <c r="F83" s="1492">
        <v>12793</v>
      </c>
      <c r="G83" s="1492">
        <v>13872</v>
      </c>
      <c r="H83" s="1512">
        <v>26</v>
      </c>
      <c r="I83" s="1481">
        <v>114.395</v>
      </c>
      <c r="K83" s="1493">
        <v>96.663401860545832</v>
      </c>
      <c r="L83" s="1494">
        <v>71.780476034375184</v>
      </c>
      <c r="M83" s="1495">
        <v>7726</v>
      </c>
      <c r="N83" s="1495">
        <v>13849</v>
      </c>
      <c r="O83" s="1495">
        <v>16706</v>
      </c>
      <c r="P83" s="1495">
        <v>26</v>
      </c>
      <c r="Q83" s="1496">
        <v>98.3</v>
      </c>
    </row>
    <row r="84" spans="1:17">
      <c r="A84" s="1477"/>
      <c r="B84" s="1478" t="s">
        <v>63</v>
      </c>
      <c r="C84" s="1491">
        <v>94.606733735853368</v>
      </c>
      <c r="D84" s="1515">
        <v>70.595568089411557</v>
      </c>
      <c r="E84" s="1492">
        <v>8964</v>
      </c>
      <c r="F84" s="1492">
        <v>13541</v>
      </c>
      <c r="G84" s="1492">
        <v>19435</v>
      </c>
      <c r="H84" s="1512">
        <v>30</v>
      </c>
      <c r="I84" s="1481">
        <v>113.035</v>
      </c>
      <c r="K84" s="1493">
        <v>94.606733735853368</v>
      </c>
      <c r="L84" s="1494">
        <v>70.595568089411557</v>
      </c>
      <c r="M84" s="1495">
        <v>8134</v>
      </c>
      <c r="N84" s="1495">
        <v>13416</v>
      </c>
      <c r="O84" s="1495">
        <v>17427</v>
      </c>
      <c r="P84" s="1495">
        <v>31</v>
      </c>
      <c r="Q84" s="1496">
        <v>97.3</v>
      </c>
    </row>
    <row r="85" spans="1:17">
      <c r="A85" s="1477"/>
      <c r="B85" s="1478" t="s">
        <v>64</v>
      </c>
      <c r="C85" s="1491">
        <v>89.465063424122206</v>
      </c>
      <c r="D85" s="1515">
        <v>74.150291924302437</v>
      </c>
      <c r="E85" s="1492">
        <v>10324</v>
      </c>
      <c r="F85" s="1492">
        <v>13079</v>
      </c>
      <c r="G85" s="1492">
        <v>21651</v>
      </c>
      <c r="H85" s="1512">
        <v>28</v>
      </c>
      <c r="I85" s="1481">
        <v>112.116</v>
      </c>
      <c r="K85" s="1493">
        <v>89.465063424122206</v>
      </c>
      <c r="L85" s="1494">
        <v>74.150291924302437</v>
      </c>
      <c r="M85" s="1495">
        <v>8876</v>
      </c>
      <c r="N85" s="1495">
        <v>12916</v>
      </c>
      <c r="O85" s="1495">
        <v>17900</v>
      </c>
      <c r="P85" s="1495">
        <v>28</v>
      </c>
      <c r="Q85" s="1496">
        <v>96.4</v>
      </c>
    </row>
    <row r="86" spans="1:17">
      <c r="A86" s="1477"/>
      <c r="B86" s="1478" t="s">
        <v>65</v>
      </c>
      <c r="C86" s="1491">
        <v>90.904731111406932</v>
      </c>
      <c r="D86" s="1515">
        <v>72.279384642780926</v>
      </c>
      <c r="E86" s="1492">
        <v>10001</v>
      </c>
      <c r="F86" s="1492">
        <v>13833</v>
      </c>
      <c r="G86" s="1492">
        <v>12694</v>
      </c>
      <c r="H86" s="1512">
        <v>43</v>
      </c>
      <c r="I86" s="1481">
        <v>114.45399999999999</v>
      </c>
      <c r="K86" s="1493">
        <v>90.904731111406932</v>
      </c>
      <c r="L86" s="1494">
        <v>72.279384642780926</v>
      </c>
      <c r="M86" s="1495">
        <v>9742</v>
      </c>
      <c r="N86" s="1495">
        <v>13489</v>
      </c>
      <c r="O86" s="1495">
        <v>18413</v>
      </c>
      <c r="P86" s="1495">
        <v>41</v>
      </c>
      <c r="Q86" s="1496">
        <v>98.7</v>
      </c>
    </row>
    <row r="87" spans="1:17">
      <c r="A87" s="1477"/>
      <c r="B87" s="1478" t="s">
        <v>66</v>
      </c>
      <c r="C87" s="1491">
        <v>91.007564517641555</v>
      </c>
      <c r="D87" s="1515">
        <v>71.967566762527341</v>
      </c>
      <c r="E87" s="1492">
        <v>10401</v>
      </c>
      <c r="F87" s="1492">
        <v>14125</v>
      </c>
      <c r="G87" s="1492">
        <v>18932</v>
      </c>
      <c r="H87" s="1512">
        <v>48</v>
      </c>
      <c r="I87" s="1481">
        <v>115.26</v>
      </c>
      <c r="K87" s="1493">
        <v>91.007564517641555</v>
      </c>
      <c r="L87" s="1494">
        <v>71.967566762527341</v>
      </c>
      <c r="M87" s="1495">
        <v>9677</v>
      </c>
      <c r="N87" s="1495">
        <v>13124</v>
      </c>
      <c r="O87" s="1495">
        <v>17037</v>
      </c>
      <c r="P87" s="1495">
        <v>44</v>
      </c>
      <c r="Q87" s="1496">
        <v>98.7</v>
      </c>
    </row>
    <row r="88" spans="1:17">
      <c r="A88" s="1477"/>
      <c r="B88" s="1478" t="s">
        <v>67</v>
      </c>
      <c r="C88" s="1491">
        <v>89.465063424122206</v>
      </c>
      <c r="D88" s="1515">
        <v>70.720295241513</v>
      </c>
      <c r="E88" s="1492">
        <v>9791</v>
      </c>
      <c r="F88" s="1492">
        <v>13703</v>
      </c>
      <c r="G88" s="1492">
        <v>17264</v>
      </c>
      <c r="H88" s="1512">
        <v>41</v>
      </c>
      <c r="I88" s="1481">
        <v>116.875</v>
      </c>
      <c r="K88" s="1493">
        <v>89.465063424122206</v>
      </c>
      <c r="L88" s="1494">
        <v>70.720295241513</v>
      </c>
      <c r="M88" s="1495">
        <v>10448</v>
      </c>
      <c r="N88" s="1495">
        <v>12874</v>
      </c>
      <c r="O88" s="1495">
        <v>17774</v>
      </c>
      <c r="P88" s="1495">
        <v>40</v>
      </c>
      <c r="Q88" s="1496">
        <v>100.4</v>
      </c>
    </row>
    <row r="89" spans="1:17">
      <c r="A89" s="1477"/>
      <c r="B89" s="1478" t="s">
        <v>68</v>
      </c>
      <c r="C89" s="1491">
        <v>88.436729361775974</v>
      </c>
      <c r="D89" s="1515">
        <v>70.470840937310129</v>
      </c>
      <c r="E89" s="1492">
        <v>11745</v>
      </c>
      <c r="F89" s="1492">
        <v>11747</v>
      </c>
      <c r="G89" s="1492">
        <v>17947</v>
      </c>
      <c r="H89" s="1512">
        <v>34</v>
      </c>
      <c r="I89" s="1481">
        <v>117.367</v>
      </c>
      <c r="K89" s="1493">
        <v>88.436729361775974</v>
      </c>
      <c r="L89" s="1494">
        <v>70.470840937310129</v>
      </c>
      <c r="M89" s="1495">
        <v>11374</v>
      </c>
      <c r="N89" s="1495">
        <v>13015</v>
      </c>
      <c r="O89" s="1495">
        <v>17599</v>
      </c>
      <c r="P89" s="1495">
        <v>35</v>
      </c>
      <c r="Q89" s="1496">
        <v>99.6</v>
      </c>
    </row>
    <row r="90" spans="1:17">
      <c r="A90" s="1484"/>
      <c r="B90" s="1478" t="s">
        <v>69</v>
      </c>
      <c r="C90" s="1491">
        <v>91.521731548814671</v>
      </c>
      <c r="D90" s="1515">
        <v>65.668845581404923</v>
      </c>
      <c r="E90" s="1492">
        <v>11542</v>
      </c>
      <c r="F90" s="1492">
        <v>9358</v>
      </c>
      <c r="G90" s="1492">
        <v>15907</v>
      </c>
      <c r="H90" s="1512">
        <v>29</v>
      </c>
      <c r="I90" s="1481">
        <v>117.95099999999999</v>
      </c>
      <c r="K90" s="1493">
        <v>91.521731548814671</v>
      </c>
      <c r="L90" s="1494">
        <v>65.668845581404923</v>
      </c>
      <c r="M90" s="1495">
        <v>11105</v>
      </c>
      <c r="N90" s="1495">
        <v>12016</v>
      </c>
      <c r="O90" s="1495">
        <v>18053</v>
      </c>
      <c r="P90" s="1495">
        <v>28</v>
      </c>
      <c r="Q90" s="1496">
        <v>99.2</v>
      </c>
    </row>
    <row r="91" spans="1:17">
      <c r="A91" s="1477" t="s">
        <v>75</v>
      </c>
      <c r="B91" s="1504" t="s">
        <v>58</v>
      </c>
      <c r="C91" s="1505">
        <v>88.539562768010583</v>
      </c>
      <c r="D91" s="1516">
        <v>62.17648532256478</v>
      </c>
      <c r="E91" s="1506">
        <v>8678</v>
      </c>
      <c r="F91" s="1506">
        <v>14660</v>
      </c>
      <c r="G91" s="1506">
        <v>11788</v>
      </c>
      <c r="H91" s="1517">
        <v>23</v>
      </c>
      <c r="I91" s="1507">
        <v>119.265</v>
      </c>
      <c r="K91" s="1508">
        <v>88.539562768010583</v>
      </c>
      <c r="L91" s="1509">
        <v>62.17648532256478</v>
      </c>
      <c r="M91" s="1510">
        <v>9667</v>
      </c>
      <c r="N91" s="1510">
        <v>12955</v>
      </c>
      <c r="O91" s="1510">
        <v>17353</v>
      </c>
      <c r="P91" s="1510">
        <v>28</v>
      </c>
      <c r="Q91" s="1511">
        <v>99.2</v>
      </c>
    </row>
    <row r="92" spans="1:17">
      <c r="A92" s="1477">
        <v>1996</v>
      </c>
      <c r="B92" s="1478" t="s">
        <v>59</v>
      </c>
      <c r="C92" s="1491">
        <v>92.858565829864759</v>
      </c>
      <c r="D92" s="1515">
        <v>63.610847571731263</v>
      </c>
      <c r="E92" s="1492">
        <v>9789</v>
      </c>
      <c r="F92" s="1492">
        <v>14426</v>
      </c>
      <c r="G92" s="1492">
        <v>18697</v>
      </c>
      <c r="H92" s="1512">
        <v>37</v>
      </c>
      <c r="I92" s="1481">
        <v>119.76900000000001</v>
      </c>
      <c r="K92" s="1493">
        <v>92.858565829864759</v>
      </c>
      <c r="L92" s="1494">
        <v>63.610847571731263</v>
      </c>
      <c r="M92" s="1495">
        <v>12237</v>
      </c>
      <c r="N92" s="1495">
        <v>13840</v>
      </c>
      <c r="O92" s="1495">
        <v>18281</v>
      </c>
      <c r="P92" s="1495">
        <v>37</v>
      </c>
      <c r="Q92" s="1496">
        <v>100.9</v>
      </c>
    </row>
    <row r="93" spans="1:17">
      <c r="A93" s="1477"/>
      <c r="B93" s="1478" t="s">
        <v>60</v>
      </c>
      <c r="C93" s="1491">
        <v>82.575225206402436</v>
      </c>
      <c r="D93" s="1515">
        <v>66.167754189810665</v>
      </c>
      <c r="E93" s="1492">
        <v>11274</v>
      </c>
      <c r="F93" s="1492">
        <v>14030</v>
      </c>
      <c r="G93" s="1492">
        <v>27847</v>
      </c>
      <c r="H93" s="1512">
        <v>33</v>
      </c>
      <c r="I93" s="1481">
        <v>120.50700000000001</v>
      </c>
      <c r="K93" s="1493">
        <v>82.575225206402436</v>
      </c>
      <c r="L93" s="1494">
        <v>66.167754189810665</v>
      </c>
      <c r="M93" s="1495">
        <v>11425</v>
      </c>
      <c r="N93" s="1495">
        <v>13756</v>
      </c>
      <c r="O93" s="1495">
        <v>17602</v>
      </c>
      <c r="P93" s="1495">
        <v>33</v>
      </c>
      <c r="Q93" s="1496">
        <v>102.6</v>
      </c>
    </row>
    <row r="94" spans="1:17">
      <c r="A94" s="1477"/>
      <c r="B94" s="1478" t="s">
        <v>61</v>
      </c>
      <c r="C94" s="1491">
        <v>88.539562768010583</v>
      </c>
      <c r="D94" s="1515">
        <v>67.47738928687572</v>
      </c>
      <c r="E94" s="1492">
        <v>10831</v>
      </c>
      <c r="F94" s="1492">
        <v>14184</v>
      </c>
      <c r="G94" s="1492">
        <v>15733</v>
      </c>
      <c r="H94" s="1512">
        <v>48</v>
      </c>
      <c r="I94" s="1481">
        <v>120.53400000000001</v>
      </c>
      <c r="K94" s="1493">
        <v>88.539562768010583</v>
      </c>
      <c r="L94" s="1494">
        <v>67.47738928687572</v>
      </c>
      <c r="M94" s="1495">
        <v>11191</v>
      </c>
      <c r="N94" s="1495">
        <v>13659</v>
      </c>
      <c r="O94" s="1495">
        <v>17734</v>
      </c>
      <c r="P94" s="1495">
        <v>48</v>
      </c>
      <c r="Q94" s="1496">
        <v>103.8</v>
      </c>
    </row>
    <row r="95" spans="1:17">
      <c r="A95" s="1477"/>
      <c r="B95" s="1478" t="s">
        <v>62</v>
      </c>
      <c r="C95" s="1479">
        <v>91.213231330110801</v>
      </c>
      <c r="D95" s="1491">
        <v>65.107573396948482</v>
      </c>
      <c r="E95" s="1492">
        <v>9782</v>
      </c>
      <c r="F95" s="1492">
        <v>13784</v>
      </c>
      <c r="G95" s="1492">
        <v>14171</v>
      </c>
      <c r="H95" s="1512">
        <v>38</v>
      </c>
      <c r="I95" s="1481">
        <v>120.197</v>
      </c>
      <c r="K95" s="1493">
        <v>91.213231330110801</v>
      </c>
      <c r="L95" s="1494">
        <v>65.107573396948482</v>
      </c>
      <c r="M95" s="1495">
        <v>10382</v>
      </c>
      <c r="N95" s="1495">
        <v>14950</v>
      </c>
      <c r="O95" s="1495">
        <v>16986</v>
      </c>
      <c r="P95" s="1495">
        <v>38</v>
      </c>
      <c r="Q95" s="1496">
        <v>105.1</v>
      </c>
    </row>
    <row r="96" spans="1:17">
      <c r="A96" s="1477"/>
      <c r="B96" s="1478" t="s">
        <v>63</v>
      </c>
      <c r="C96" s="1479">
        <v>88.025395736837467</v>
      </c>
      <c r="D96" s="1491">
        <v>66.541935646114965</v>
      </c>
      <c r="E96" s="1492">
        <v>12511</v>
      </c>
      <c r="F96" s="1492">
        <v>13217</v>
      </c>
      <c r="G96" s="1492">
        <v>18168</v>
      </c>
      <c r="H96" s="1512">
        <v>30</v>
      </c>
      <c r="I96" s="1481">
        <v>118.941</v>
      </c>
      <c r="K96" s="1493">
        <v>88.025395736837467</v>
      </c>
      <c r="L96" s="1494">
        <v>66.541935646114965</v>
      </c>
      <c r="M96" s="1495">
        <v>11302</v>
      </c>
      <c r="N96" s="1495">
        <v>13840</v>
      </c>
      <c r="O96" s="1495">
        <v>17315</v>
      </c>
      <c r="P96" s="1495">
        <v>32</v>
      </c>
      <c r="Q96" s="1496">
        <v>105.2</v>
      </c>
    </row>
    <row r="97" spans="1:17">
      <c r="A97" s="1477"/>
      <c r="B97" s="1478" t="s">
        <v>64</v>
      </c>
      <c r="C97" s="1479">
        <v>94.401066923384121</v>
      </c>
      <c r="D97" s="1491">
        <v>63.673211147781984</v>
      </c>
      <c r="E97" s="1492">
        <v>13672</v>
      </c>
      <c r="F97" s="1492">
        <v>15364</v>
      </c>
      <c r="G97" s="1492">
        <v>21071</v>
      </c>
      <c r="H97" s="1512">
        <v>35</v>
      </c>
      <c r="I97" s="1481">
        <v>119.447</v>
      </c>
      <c r="K97" s="1493">
        <v>94.401066923384121</v>
      </c>
      <c r="L97" s="1494">
        <v>63.673211147781984</v>
      </c>
      <c r="M97" s="1495">
        <v>12015</v>
      </c>
      <c r="N97" s="1495">
        <v>14384</v>
      </c>
      <c r="O97" s="1495">
        <v>16968</v>
      </c>
      <c r="P97" s="1495">
        <v>33</v>
      </c>
      <c r="Q97" s="1496">
        <v>106.5</v>
      </c>
    </row>
    <row r="98" spans="1:17">
      <c r="A98" s="1477"/>
      <c r="B98" s="1478" t="s">
        <v>65</v>
      </c>
      <c r="C98" s="1479">
        <v>89.053729799183714</v>
      </c>
      <c r="D98" s="1491">
        <v>65.606482005354209</v>
      </c>
      <c r="E98" s="1492">
        <v>10757</v>
      </c>
      <c r="F98" s="1492">
        <v>14053</v>
      </c>
      <c r="G98" s="1492">
        <v>11782</v>
      </c>
      <c r="H98" s="1512">
        <v>47</v>
      </c>
      <c r="I98" s="1481">
        <v>120.83499999999999</v>
      </c>
      <c r="K98" s="1493">
        <v>89.053729799183714</v>
      </c>
      <c r="L98" s="1494">
        <v>65.606482005354209</v>
      </c>
      <c r="M98" s="1495">
        <v>10764</v>
      </c>
      <c r="N98" s="1495">
        <v>14024</v>
      </c>
      <c r="O98" s="1495">
        <v>17012</v>
      </c>
      <c r="P98" s="1495">
        <v>43</v>
      </c>
      <c r="Q98" s="1496">
        <v>105.6</v>
      </c>
    </row>
    <row r="99" spans="1:17">
      <c r="A99" s="1477"/>
      <c r="B99" s="1478" t="s">
        <v>66</v>
      </c>
      <c r="C99" s="1479">
        <v>92.344398798691643</v>
      </c>
      <c r="D99" s="1491">
        <v>64.671028364593454</v>
      </c>
      <c r="E99" s="1492">
        <v>12069</v>
      </c>
      <c r="F99" s="1492">
        <v>14322</v>
      </c>
      <c r="G99" s="1492">
        <v>20050</v>
      </c>
      <c r="H99" s="1512">
        <v>47</v>
      </c>
      <c r="I99" s="1481">
        <v>120.142</v>
      </c>
      <c r="K99" s="1493">
        <v>92.344398798691643</v>
      </c>
      <c r="L99" s="1494">
        <v>64.671028364593454</v>
      </c>
      <c r="M99" s="1495">
        <v>11255</v>
      </c>
      <c r="N99" s="1495">
        <v>13841</v>
      </c>
      <c r="O99" s="1495">
        <v>18388</v>
      </c>
      <c r="P99" s="1495">
        <v>44</v>
      </c>
      <c r="Q99" s="1496">
        <v>104.2</v>
      </c>
    </row>
    <row r="100" spans="1:17">
      <c r="A100" s="1477"/>
      <c r="B100" s="1478" t="s">
        <v>67</v>
      </c>
      <c r="C100" s="1479">
        <v>95.6350677981996</v>
      </c>
      <c r="D100" s="1491">
        <v>63.299029691477685</v>
      </c>
      <c r="E100" s="1492">
        <v>11935</v>
      </c>
      <c r="F100" s="1492">
        <v>15095</v>
      </c>
      <c r="G100" s="1492">
        <v>18731</v>
      </c>
      <c r="H100" s="1512">
        <v>49</v>
      </c>
      <c r="I100" s="1481">
        <v>122.43600000000001</v>
      </c>
      <c r="K100" s="1493">
        <v>95.6350677981996</v>
      </c>
      <c r="L100" s="1494">
        <v>63.299029691477685</v>
      </c>
      <c r="M100" s="1495">
        <v>12568</v>
      </c>
      <c r="N100" s="1495">
        <v>13583</v>
      </c>
      <c r="O100" s="1495">
        <v>18892</v>
      </c>
      <c r="P100" s="1495">
        <v>48</v>
      </c>
      <c r="Q100" s="1496">
        <v>104.8</v>
      </c>
    </row>
    <row r="101" spans="1:17">
      <c r="A101" s="1477"/>
      <c r="B101" s="1478" t="s">
        <v>68</v>
      </c>
      <c r="C101" s="1479">
        <v>97.588902516657456</v>
      </c>
      <c r="D101" s="1491">
        <v>62.862484659122671</v>
      </c>
      <c r="E101" s="1492">
        <v>9696</v>
      </c>
      <c r="F101" s="1492">
        <v>13249</v>
      </c>
      <c r="G101" s="1492">
        <v>20034</v>
      </c>
      <c r="H101" s="1512">
        <v>44</v>
      </c>
      <c r="I101" s="1481">
        <v>123.685</v>
      </c>
      <c r="K101" s="1493">
        <v>97.588902516657456</v>
      </c>
      <c r="L101" s="1494">
        <v>62.862484659122671</v>
      </c>
      <c r="M101" s="1495">
        <v>9384</v>
      </c>
      <c r="N101" s="1495">
        <v>14513</v>
      </c>
      <c r="O101" s="1495">
        <v>19770</v>
      </c>
      <c r="P101" s="1495">
        <v>47</v>
      </c>
      <c r="Q101" s="1496">
        <v>105.4</v>
      </c>
    </row>
    <row r="102" spans="1:17">
      <c r="A102" s="1477"/>
      <c r="B102" s="1485" t="s">
        <v>69</v>
      </c>
      <c r="C102" s="1486">
        <v>92.858565829864759</v>
      </c>
      <c r="D102" s="1497">
        <v>63.673211147781984</v>
      </c>
      <c r="E102" s="1498">
        <v>10471</v>
      </c>
      <c r="F102" s="1498">
        <v>11003</v>
      </c>
      <c r="G102" s="1498">
        <v>16906</v>
      </c>
      <c r="H102" s="1514">
        <v>51</v>
      </c>
      <c r="I102" s="1488">
        <v>124.267</v>
      </c>
      <c r="K102" s="1499">
        <v>92.858565829864759</v>
      </c>
      <c r="L102" s="1500">
        <v>63.673211147781984</v>
      </c>
      <c r="M102" s="1501">
        <v>10072</v>
      </c>
      <c r="N102" s="1501">
        <v>13837</v>
      </c>
      <c r="O102" s="1501">
        <v>19121</v>
      </c>
      <c r="P102" s="1501">
        <v>49</v>
      </c>
      <c r="Q102" s="1502">
        <v>105.4</v>
      </c>
    </row>
    <row r="103" spans="1:17">
      <c r="A103" s="1503" t="s">
        <v>76</v>
      </c>
      <c r="B103" s="1478" t="s">
        <v>58</v>
      </c>
      <c r="C103" s="1479">
        <v>100.46823789122689</v>
      </c>
      <c r="D103" s="1491">
        <v>62.488303202818372</v>
      </c>
      <c r="E103" s="1492">
        <v>7755</v>
      </c>
      <c r="F103" s="1492">
        <v>15604</v>
      </c>
      <c r="G103" s="1492">
        <v>13479</v>
      </c>
      <c r="H103" s="1512">
        <v>46</v>
      </c>
      <c r="I103" s="1481">
        <v>125.351</v>
      </c>
      <c r="K103" s="1493">
        <v>100.46823789122689</v>
      </c>
      <c r="L103" s="1494">
        <v>62.488303202818372</v>
      </c>
      <c r="M103" s="1495">
        <v>8536</v>
      </c>
      <c r="N103" s="1495">
        <v>13812</v>
      </c>
      <c r="O103" s="1495">
        <v>19352</v>
      </c>
      <c r="P103" s="1495">
        <v>55</v>
      </c>
      <c r="Q103" s="1496">
        <v>105.1</v>
      </c>
    </row>
    <row r="104" spans="1:17">
      <c r="A104" s="1477">
        <v>1997</v>
      </c>
      <c r="B104" s="1478" t="s">
        <v>59</v>
      </c>
      <c r="C104" s="1479">
        <v>98.617236579003674</v>
      </c>
      <c r="D104" s="1491">
        <v>62.114121746514058</v>
      </c>
      <c r="E104" s="1492">
        <v>7340</v>
      </c>
      <c r="F104" s="1492">
        <v>14880</v>
      </c>
      <c r="G104" s="1492">
        <v>20411</v>
      </c>
      <c r="H104" s="1512">
        <v>53</v>
      </c>
      <c r="I104" s="1481">
        <v>125.51300000000001</v>
      </c>
      <c r="K104" s="1493">
        <v>98.617236579003674</v>
      </c>
      <c r="L104" s="1494">
        <v>62.114121746514058</v>
      </c>
      <c r="M104" s="1495">
        <v>8337</v>
      </c>
      <c r="N104" s="1495">
        <v>14385</v>
      </c>
      <c r="O104" s="1495">
        <v>19655</v>
      </c>
      <c r="P104" s="1495">
        <v>54</v>
      </c>
      <c r="Q104" s="1496">
        <v>104.8</v>
      </c>
    </row>
    <row r="105" spans="1:17">
      <c r="A105" s="1477"/>
      <c r="B105" s="1478" t="s">
        <v>60</v>
      </c>
      <c r="C105" s="1479">
        <v>96.663401860545832</v>
      </c>
      <c r="D105" s="1491">
        <v>59.058306520028935</v>
      </c>
      <c r="E105" s="1492">
        <v>8804</v>
      </c>
      <c r="F105" s="1492">
        <v>14318</v>
      </c>
      <c r="G105" s="1492">
        <v>31671</v>
      </c>
      <c r="H105" s="1512">
        <v>44</v>
      </c>
      <c r="I105" s="1481">
        <v>126.202</v>
      </c>
      <c r="K105" s="1493">
        <v>96.663401860545832</v>
      </c>
      <c r="L105" s="1494">
        <v>59.058306520028935</v>
      </c>
      <c r="M105" s="1495">
        <v>8880</v>
      </c>
      <c r="N105" s="1495">
        <v>14127</v>
      </c>
      <c r="O105" s="1495">
        <v>19797</v>
      </c>
      <c r="P105" s="1495">
        <v>44</v>
      </c>
      <c r="Q105" s="1496">
        <v>104.7</v>
      </c>
    </row>
    <row r="106" spans="1:17">
      <c r="A106" s="1518"/>
      <c r="B106" s="1478" t="s">
        <v>61</v>
      </c>
      <c r="C106" s="1479">
        <v>97.691735922892065</v>
      </c>
      <c r="D106" s="1491">
        <v>65.731209157455652</v>
      </c>
      <c r="E106" s="1492">
        <v>7564</v>
      </c>
      <c r="F106" s="1492">
        <v>14613</v>
      </c>
      <c r="G106" s="1492">
        <v>13465</v>
      </c>
      <c r="H106" s="1512">
        <v>51</v>
      </c>
      <c r="I106" s="1481">
        <v>125.227</v>
      </c>
      <c r="K106" s="1493">
        <v>97.691735922892065</v>
      </c>
      <c r="L106" s="1494">
        <v>65.731209157455652</v>
      </c>
      <c r="M106" s="1495">
        <v>7720</v>
      </c>
      <c r="N106" s="1495">
        <v>14195</v>
      </c>
      <c r="O106" s="1495">
        <v>15555</v>
      </c>
      <c r="P106" s="1495">
        <v>51</v>
      </c>
      <c r="Q106" s="1496">
        <v>103.9</v>
      </c>
    </row>
    <row r="107" spans="1:17">
      <c r="A107" s="1477"/>
      <c r="B107" s="1478" t="s">
        <v>62</v>
      </c>
      <c r="C107" s="1479">
        <v>96.663401860545832</v>
      </c>
      <c r="D107" s="1491">
        <v>63.111938963325535</v>
      </c>
      <c r="E107" s="1492">
        <v>7550</v>
      </c>
      <c r="F107" s="1492">
        <v>12875</v>
      </c>
      <c r="G107" s="1492">
        <v>12701</v>
      </c>
      <c r="H107" s="1512">
        <v>46</v>
      </c>
      <c r="I107" s="1481">
        <v>124.15</v>
      </c>
      <c r="K107" s="1493">
        <v>96.663401860545832</v>
      </c>
      <c r="L107" s="1494">
        <v>63.111938963325535</v>
      </c>
      <c r="M107" s="1495">
        <v>7939</v>
      </c>
      <c r="N107" s="1495">
        <v>14140</v>
      </c>
      <c r="O107" s="1495">
        <v>15386</v>
      </c>
      <c r="P107" s="1495">
        <v>45</v>
      </c>
      <c r="Q107" s="1496">
        <v>103.3</v>
      </c>
    </row>
    <row r="108" spans="1:17">
      <c r="A108" s="1477"/>
      <c r="B108" s="1478" t="s">
        <v>63</v>
      </c>
      <c r="C108" s="1479">
        <v>94.195400110914875</v>
      </c>
      <c r="D108" s="1491">
        <v>62.9872118112241</v>
      </c>
      <c r="E108" s="1492">
        <v>9695</v>
      </c>
      <c r="F108" s="1492">
        <v>13590</v>
      </c>
      <c r="G108" s="1492">
        <v>16346</v>
      </c>
      <c r="H108" s="1512">
        <v>50</v>
      </c>
      <c r="I108" s="1481">
        <v>122.015</v>
      </c>
      <c r="K108" s="1493">
        <v>94.195400110914875</v>
      </c>
      <c r="L108" s="1494">
        <v>62.9872118112241</v>
      </c>
      <c r="M108" s="1495">
        <v>8803</v>
      </c>
      <c r="N108" s="1495">
        <v>14033</v>
      </c>
      <c r="O108" s="1495">
        <v>15356</v>
      </c>
      <c r="P108" s="1495">
        <v>53</v>
      </c>
      <c r="Q108" s="1496">
        <v>102.6</v>
      </c>
    </row>
    <row r="109" spans="1:17">
      <c r="A109" s="1477"/>
      <c r="B109" s="1478" t="s">
        <v>64</v>
      </c>
      <c r="C109" s="1479">
        <v>96.766235266780456</v>
      </c>
      <c r="D109" s="1491">
        <v>65.668845581404923</v>
      </c>
      <c r="E109" s="1492">
        <v>7552</v>
      </c>
      <c r="F109" s="1492">
        <v>13950</v>
      </c>
      <c r="G109" s="1492">
        <v>18567</v>
      </c>
      <c r="H109" s="1512">
        <v>57</v>
      </c>
      <c r="I109" s="1481">
        <v>122.05</v>
      </c>
      <c r="K109" s="1493">
        <v>96.766235266780456</v>
      </c>
      <c r="L109" s="1494">
        <v>65.668845581404923</v>
      </c>
      <c r="M109" s="1495">
        <v>6740</v>
      </c>
      <c r="N109" s="1495">
        <v>13067</v>
      </c>
      <c r="O109" s="1495">
        <v>15417</v>
      </c>
      <c r="P109" s="1495">
        <v>53</v>
      </c>
      <c r="Q109" s="1496">
        <v>102.2</v>
      </c>
    </row>
    <row r="110" spans="1:17">
      <c r="A110" s="1477"/>
      <c r="B110" s="1478" t="s">
        <v>65</v>
      </c>
      <c r="C110" s="1479">
        <v>96.149234829372716</v>
      </c>
      <c r="D110" s="1491">
        <v>65.668845581404923</v>
      </c>
      <c r="E110" s="1492">
        <v>6262</v>
      </c>
      <c r="F110" s="1492">
        <v>12297</v>
      </c>
      <c r="G110" s="1492">
        <v>10155</v>
      </c>
      <c r="H110" s="1512">
        <v>50</v>
      </c>
      <c r="I110" s="1481">
        <v>121.453</v>
      </c>
      <c r="K110" s="1493">
        <v>96.149234829372716</v>
      </c>
      <c r="L110" s="1494">
        <v>65.668845581404923</v>
      </c>
      <c r="M110" s="1495">
        <v>6426</v>
      </c>
      <c r="N110" s="1495">
        <v>12833</v>
      </c>
      <c r="O110" s="1495">
        <v>15335</v>
      </c>
      <c r="P110" s="1495">
        <v>46</v>
      </c>
      <c r="Q110" s="1496">
        <v>100.5</v>
      </c>
    </row>
    <row r="111" spans="1:17">
      <c r="A111" s="1477"/>
      <c r="B111" s="1478" t="s">
        <v>66</v>
      </c>
      <c r="C111" s="1479">
        <v>94.092566704680252</v>
      </c>
      <c r="D111" s="1491">
        <v>60.492668769195426</v>
      </c>
      <c r="E111" s="1492">
        <v>7135</v>
      </c>
      <c r="F111" s="1492">
        <v>14248</v>
      </c>
      <c r="G111" s="1492">
        <v>17809</v>
      </c>
      <c r="H111" s="1512">
        <v>51</v>
      </c>
      <c r="I111" s="1481">
        <v>121.895</v>
      </c>
      <c r="K111" s="1493">
        <v>94.092566704680252</v>
      </c>
      <c r="L111" s="1494">
        <v>60.492668769195426</v>
      </c>
      <c r="M111" s="1495">
        <v>6724</v>
      </c>
      <c r="N111" s="1495">
        <v>13332</v>
      </c>
      <c r="O111" s="1495">
        <v>15771</v>
      </c>
      <c r="P111" s="1495">
        <v>48</v>
      </c>
      <c r="Q111" s="1496">
        <v>101.5</v>
      </c>
    </row>
    <row r="112" spans="1:17">
      <c r="A112" s="1477"/>
      <c r="B112" s="1478" t="s">
        <v>67</v>
      </c>
      <c r="C112" s="1479">
        <v>96.663401860545832</v>
      </c>
      <c r="D112" s="1491">
        <v>67.103207830571421</v>
      </c>
      <c r="E112" s="1492">
        <v>6313</v>
      </c>
      <c r="F112" s="1492">
        <v>14032</v>
      </c>
      <c r="G112" s="1492">
        <v>15900</v>
      </c>
      <c r="H112" s="1512">
        <v>50</v>
      </c>
      <c r="I112" s="1481">
        <v>118.91200000000001</v>
      </c>
      <c r="K112" s="1493">
        <v>96.663401860545832</v>
      </c>
      <c r="L112" s="1494">
        <v>67.103207830571421</v>
      </c>
      <c r="M112" s="1495">
        <v>6560</v>
      </c>
      <c r="N112" s="1495">
        <v>12469</v>
      </c>
      <c r="O112" s="1495">
        <v>15907</v>
      </c>
      <c r="P112" s="1495">
        <v>48</v>
      </c>
      <c r="Q112" s="1496">
        <v>97.1</v>
      </c>
    </row>
    <row r="113" spans="1:17">
      <c r="A113" s="1477"/>
      <c r="B113" s="1478" t="s">
        <v>68</v>
      </c>
      <c r="C113" s="1479">
        <v>94.298233517149498</v>
      </c>
      <c r="D113" s="1491">
        <v>70.159023057056544</v>
      </c>
      <c r="E113" s="1492">
        <v>6481</v>
      </c>
      <c r="F113" s="1492">
        <v>10868</v>
      </c>
      <c r="G113" s="1492">
        <v>14965</v>
      </c>
      <c r="H113" s="1512">
        <v>45</v>
      </c>
      <c r="I113" s="1481">
        <v>118.923</v>
      </c>
      <c r="K113" s="1493">
        <v>94.298233517149498</v>
      </c>
      <c r="L113" s="1494">
        <v>70.159023057056544</v>
      </c>
      <c r="M113" s="1495">
        <v>6309</v>
      </c>
      <c r="N113" s="1495">
        <v>12264</v>
      </c>
      <c r="O113" s="1495">
        <v>15583</v>
      </c>
      <c r="P113" s="1495">
        <v>49</v>
      </c>
      <c r="Q113" s="1496">
        <v>96.1</v>
      </c>
    </row>
    <row r="114" spans="1:17">
      <c r="A114" s="1484"/>
      <c r="B114" s="1478" t="s">
        <v>69</v>
      </c>
      <c r="C114" s="1479">
        <v>100.98240492240001</v>
      </c>
      <c r="D114" s="1491">
        <v>71.156840273868013</v>
      </c>
      <c r="E114" s="1492">
        <v>5392</v>
      </c>
      <c r="F114" s="1492">
        <v>10249</v>
      </c>
      <c r="G114" s="1492">
        <v>14694</v>
      </c>
      <c r="H114" s="1512">
        <v>76</v>
      </c>
      <c r="I114" s="1481">
        <v>117.694</v>
      </c>
      <c r="K114" s="1493">
        <v>100.98240492240001</v>
      </c>
      <c r="L114" s="1494">
        <v>71.156840273868013</v>
      </c>
      <c r="M114" s="1495">
        <v>5170</v>
      </c>
      <c r="N114" s="1495">
        <v>12487</v>
      </c>
      <c r="O114" s="1495">
        <v>15848</v>
      </c>
      <c r="P114" s="1495">
        <v>72</v>
      </c>
      <c r="Q114" s="1496">
        <v>94.7</v>
      </c>
    </row>
    <row r="115" spans="1:17">
      <c r="A115" s="1477" t="s">
        <v>77</v>
      </c>
      <c r="B115" s="1504" t="s">
        <v>58</v>
      </c>
      <c r="C115" s="1519">
        <v>95.737901204434209</v>
      </c>
      <c r="D115" s="1505">
        <v>68.787024383940775</v>
      </c>
      <c r="E115" s="1506">
        <v>5514</v>
      </c>
      <c r="F115" s="1506">
        <v>13244</v>
      </c>
      <c r="G115" s="1506">
        <v>10113</v>
      </c>
      <c r="H115" s="1517">
        <v>48</v>
      </c>
      <c r="I115" s="1507">
        <v>117.056</v>
      </c>
      <c r="K115" s="1508">
        <v>95.737901204434209</v>
      </c>
      <c r="L115" s="1509">
        <v>68.787024383940775</v>
      </c>
      <c r="M115" s="1510">
        <v>5997</v>
      </c>
      <c r="N115" s="1510">
        <v>11790</v>
      </c>
      <c r="O115" s="1510">
        <v>14326</v>
      </c>
      <c r="P115" s="1510">
        <v>57</v>
      </c>
      <c r="Q115" s="1511">
        <v>93.4</v>
      </c>
    </row>
    <row r="116" spans="1:17">
      <c r="A116" s="1477">
        <v>1998</v>
      </c>
      <c r="B116" s="1478" t="s">
        <v>59</v>
      </c>
      <c r="C116" s="1479">
        <v>92.75573242363015</v>
      </c>
      <c r="D116" s="1491">
        <v>70.470840937310129</v>
      </c>
      <c r="E116" s="1492">
        <v>4998</v>
      </c>
      <c r="F116" s="1492">
        <v>11618</v>
      </c>
      <c r="G116" s="1492">
        <v>15635</v>
      </c>
      <c r="H116" s="1512">
        <v>63</v>
      </c>
      <c r="I116" s="1481">
        <v>114.40600000000001</v>
      </c>
      <c r="K116" s="1493">
        <v>92.75573242363015</v>
      </c>
      <c r="L116" s="1494">
        <v>70.470840937310129</v>
      </c>
      <c r="M116" s="1495">
        <v>5669</v>
      </c>
      <c r="N116" s="1495">
        <v>11279</v>
      </c>
      <c r="O116" s="1495">
        <v>14737</v>
      </c>
      <c r="P116" s="1495">
        <v>67</v>
      </c>
      <c r="Q116" s="1496">
        <v>91.2</v>
      </c>
    </row>
    <row r="117" spans="1:17">
      <c r="A117" s="1477"/>
      <c r="B117" s="1478" t="s">
        <v>60</v>
      </c>
      <c r="C117" s="1479">
        <v>92.035898579987787</v>
      </c>
      <c r="D117" s="1491">
        <v>69.909568752853673</v>
      </c>
      <c r="E117" s="1492">
        <v>5467</v>
      </c>
      <c r="F117" s="1492">
        <v>12795</v>
      </c>
      <c r="G117" s="1492">
        <v>24963</v>
      </c>
      <c r="H117" s="1512">
        <v>65</v>
      </c>
      <c r="I117" s="1481">
        <v>113.884</v>
      </c>
      <c r="K117" s="1493">
        <v>92.035898579987787</v>
      </c>
      <c r="L117" s="1494">
        <v>69.909568752853673</v>
      </c>
      <c r="M117" s="1495">
        <v>5472</v>
      </c>
      <c r="N117" s="1495">
        <v>12298</v>
      </c>
      <c r="O117" s="1495">
        <v>15566</v>
      </c>
      <c r="P117" s="1495">
        <v>65</v>
      </c>
      <c r="Q117" s="1496">
        <v>90.2</v>
      </c>
    </row>
    <row r="118" spans="1:17">
      <c r="A118" s="1477"/>
      <c r="B118" s="1478" t="s">
        <v>61</v>
      </c>
      <c r="C118" s="1479">
        <v>89.053729799183714</v>
      </c>
      <c r="D118" s="1491">
        <v>72.217021066730197</v>
      </c>
      <c r="E118" s="1492">
        <v>5234</v>
      </c>
      <c r="F118" s="1492">
        <v>11412</v>
      </c>
      <c r="G118" s="1492">
        <v>12090</v>
      </c>
      <c r="H118" s="1512">
        <v>69</v>
      </c>
      <c r="I118" s="1481">
        <v>112.482</v>
      </c>
      <c r="K118" s="1493">
        <v>89.053729799183714</v>
      </c>
      <c r="L118" s="1494">
        <v>72.217021066730197</v>
      </c>
      <c r="M118" s="1495">
        <v>5244</v>
      </c>
      <c r="N118" s="1495">
        <v>11234</v>
      </c>
      <c r="O118" s="1495">
        <v>14023</v>
      </c>
      <c r="P118" s="1495">
        <v>69</v>
      </c>
      <c r="Q118" s="1496">
        <v>89.8</v>
      </c>
    </row>
    <row r="119" spans="1:17">
      <c r="A119" s="1477"/>
      <c r="B119" s="1478" t="s">
        <v>62</v>
      </c>
      <c r="C119" s="1479">
        <v>90.699064298937685</v>
      </c>
      <c r="D119" s="1491">
        <v>69.597750872600088</v>
      </c>
      <c r="E119" s="1492">
        <v>4374</v>
      </c>
      <c r="F119" s="1492">
        <v>9552</v>
      </c>
      <c r="G119" s="1492">
        <v>11296</v>
      </c>
      <c r="H119" s="1512">
        <v>71</v>
      </c>
      <c r="I119" s="1481">
        <v>111.96599999999999</v>
      </c>
      <c r="K119" s="1493">
        <v>90.699064298937685</v>
      </c>
      <c r="L119" s="1494">
        <v>69.597750872600088</v>
      </c>
      <c r="M119" s="1495">
        <v>4514</v>
      </c>
      <c r="N119" s="1495">
        <v>10885</v>
      </c>
      <c r="O119" s="1495">
        <v>14179</v>
      </c>
      <c r="P119" s="1495">
        <v>69</v>
      </c>
      <c r="Q119" s="1496">
        <v>90.2</v>
      </c>
    </row>
    <row r="120" spans="1:17">
      <c r="A120" s="1477"/>
      <c r="B120" s="1478" t="s">
        <v>63</v>
      </c>
      <c r="C120" s="1479">
        <v>93.167066048568628</v>
      </c>
      <c r="D120" s="1491">
        <v>69.09884226419436</v>
      </c>
      <c r="E120" s="1492">
        <v>4942</v>
      </c>
      <c r="F120" s="1492">
        <v>11274</v>
      </c>
      <c r="G120" s="1492">
        <v>15223</v>
      </c>
      <c r="H120" s="1512">
        <v>71</v>
      </c>
      <c r="I120" s="1481">
        <v>111.029</v>
      </c>
      <c r="K120" s="1493">
        <v>93.167066048568628</v>
      </c>
      <c r="L120" s="1494">
        <v>69.09884226419436</v>
      </c>
      <c r="M120" s="1495">
        <v>4499</v>
      </c>
      <c r="N120" s="1495">
        <v>11174</v>
      </c>
      <c r="O120" s="1495">
        <v>13999</v>
      </c>
      <c r="P120" s="1495">
        <v>75</v>
      </c>
      <c r="Q120" s="1496">
        <v>91</v>
      </c>
    </row>
    <row r="121" spans="1:17">
      <c r="A121" s="1477"/>
      <c r="B121" s="1478" t="s">
        <v>64</v>
      </c>
      <c r="C121" s="1479">
        <v>88.745229580479844</v>
      </c>
      <c r="D121" s="1491">
        <v>71.094476697817299</v>
      </c>
      <c r="E121" s="1492">
        <v>5215</v>
      </c>
      <c r="F121" s="1492">
        <v>11348</v>
      </c>
      <c r="G121" s="1492">
        <v>17153</v>
      </c>
      <c r="H121" s="1512">
        <v>88</v>
      </c>
      <c r="I121" s="1481">
        <v>110.97</v>
      </c>
      <c r="K121" s="1493">
        <v>88.745229580479844</v>
      </c>
      <c r="L121" s="1494">
        <v>71.094476697817299</v>
      </c>
      <c r="M121" s="1495">
        <v>4760</v>
      </c>
      <c r="N121" s="1495">
        <v>10688</v>
      </c>
      <c r="O121" s="1495">
        <v>14242</v>
      </c>
      <c r="P121" s="1495">
        <v>80</v>
      </c>
      <c r="Q121" s="1496">
        <v>90.9</v>
      </c>
    </row>
    <row r="122" spans="1:17">
      <c r="A122" s="1477"/>
      <c r="B122" s="1478" t="s">
        <v>65</v>
      </c>
      <c r="C122" s="1479">
        <v>89.053729799183714</v>
      </c>
      <c r="D122" s="1491">
        <v>73.090111131440253</v>
      </c>
      <c r="E122" s="1492">
        <v>4337</v>
      </c>
      <c r="F122" s="1492">
        <v>10031</v>
      </c>
      <c r="G122" s="1492">
        <v>8877</v>
      </c>
      <c r="H122" s="1512">
        <v>77</v>
      </c>
      <c r="I122" s="1481">
        <v>109.825</v>
      </c>
      <c r="K122" s="1493">
        <v>89.053729799183714</v>
      </c>
      <c r="L122" s="1494">
        <v>73.090111131440253</v>
      </c>
      <c r="M122" s="1495">
        <v>4607</v>
      </c>
      <c r="N122" s="1495">
        <v>10632</v>
      </c>
      <c r="O122" s="1495">
        <v>13334</v>
      </c>
      <c r="P122" s="1495">
        <v>70</v>
      </c>
      <c r="Q122" s="1496">
        <v>90.4</v>
      </c>
    </row>
    <row r="123" spans="1:17">
      <c r="A123" s="1477"/>
      <c r="B123" s="1478" t="s">
        <v>66</v>
      </c>
      <c r="C123" s="1479">
        <v>88.436729361775974</v>
      </c>
      <c r="D123" s="1491">
        <v>68.47520650368719</v>
      </c>
      <c r="E123" s="1492">
        <v>4403</v>
      </c>
      <c r="F123" s="1492">
        <v>10821</v>
      </c>
      <c r="G123" s="1492">
        <v>16626</v>
      </c>
      <c r="H123" s="1512">
        <v>67</v>
      </c>
      <c r="I123" s="1481">
        <v>107.895</v>
      </c>
      <c r="K123" s="1493">
        <v>88.436729361775974</v>
      </c>
      <c r="L123" s="1494">
        <v>68.47520650368719</v>
      </c>
      <c r="M123" s="1495">
        <v>4214</v>
      </c>
      <c r="N123" s="1495">
        <v>10226</v>
      </c>
      <c r="O123" s="1495">
        <v>14760</v>
      </c>
      <c r="P123" s="1495">
        <v>66</v>
      </c>
      <c r="Q123" s="1496">
        <v>88.5</v>
      </c>
    </row>
    <row r="124" spans="1:17">
      <c r="A124" s="1477"/>
      <c r="B124" s="1478" t="s">
        <v>67</v>
      </c>
      <c r="C124" s="1479">
        <v>85.454560580971886</v>
      </c>
      <c r="D124" s="1491">
        <v>72.404111794882354</v>
      </c>
      <c r="E124" s="1492">
        <v>4142</v>
      </c>
      <c r="F124" s="1492">
        <v>12375</v>
      </c>
      <c r="G124" s="1492">
        <v>12827</v>
      </c>
      <c r="H124" s="1512">
        <v>60</v>
      </c>
      <c r="I124" s="1481">
        <v>103.93300000000001</v>
      </c>
      <c r="K124" s="1493">
        <v>85.454560580971886</v>
      </c>
      <c r="L124" s="1494">
        <v>72.404111794882354</v>
      </c>
      <c r="M124" s="1495">
        <v>4241</v>
      </c>
      <c r="N124" s="1495">
        <v>10992</v>
      </c>
      <c r="O124" s="1495">
        <v>13194</v>
      </c>
      <c r="P124" s="1495">
        <v>57</v>
      </c>
      <c r="Q124" s="1496">
        <v>87.4</v>
      </c>
    </row>
    <row r="125" spans="1:17">
      <c r="A125" s="1477"/>
      <c r="B125" s="1478" t="s">
        <v>68</v>
      </c>
      <c r="C125" s="1479">
        <v>85.76306079967577</v>
      </c>
      <c r="D125" s="1491">
        <v>70.657931665462286</v>
      </c>
      <c r="E125" s="1492">
        <v>4162</v>
      </c>
      <c r="F125" s="1492">
        <v>9471</v>
      </c>
      <c r="G125" s="1492">
        <v>12787</v>
      </c>
      <c r="H125" s="1512">
        <v>65</v>
      </c>
      <c r="I125" s="1481">
        <v>103.693</v>
      </c>
      <c r="K125" s="1493">
        <v>85.76306079967577</v>
      </c>
      <c r="L125" s="1494">
        <v>70.657931665462286</v>
      </c>
      <c r="M125" s="1495">
        <v>4044</v>
      </c>
      <c r="N125" s="1495">
        <v>10447</v>
      </c>
      <c r="O125" s="1495">
        <v>13193</v>
      </c>
      <c r="P125" s="1495">
        <v>71</v>
      </c>
      <c r="Q125" s="1496">
        <v>87.2</v>
      </c>
    </row>
    <row r="126" spans="1:17">
      <c r="A126" s="1477"/>
      <c r="B126" s="1485" t="s">
        <v>69</v>
      </c>
      <c r="C126" s="1486">
        <v>85.660227393441147</v>
      </c>
      <c r="D126" s="1497">
        <v>70.470840937310129</v>
      </c>
      <c r="E126" s="1498">
        <v>4784</v>
      </c>
      <c r="F126" s="1498">
        <v>8381</v>
      </c>
      <c r="G126" s="1498">
        <v>11838</v>
      </c>
      <c r="H126" s="1514">
        <v>41</v>
      </c>
      <c r="I126" s="1488">
        <v>101.971</v>
      </c>
      <c r="K126" s="1499">
        <v>85.660227393441147</v>
      </c>
      <c r="L126" s="1500">
        <v>70.470840937310129</v>
      </c>
      <c r="M126" s="1501">
        <v>4539</v>
      </c>
      <c r="N126" s="1501">
        <v>10190</v>
      </c>
      <c r="O126" s="1501">
        <v>12851</v>
      </c>
      <c r="P126" s="1501">
        <v>38</v>
      </c>
      <c r="Q126" s="1502">
        <v>86.6</v>
      </c>
    </row>
    <row r="127" spans="1:17">
      <c r="A127" s="1503" t="s">
        <v>78</v>
      </c>
      <c r="B127" s="1478" t="s">
        <v>58</v>
      </c>
      <c r="C127" s="1479">
        <v>86.277227830848886</v>
      </c>
      <c r="D127" s="1491">
        <v>68.599933655788632</v>
      </c>
      <c r="E127" s="1492">
        <v>4183</v>
      </c>
      <c r="F127" s="1492">
        <v>11850</v>
      </c>
      <c r="G127" s="1492">
        <v>9187</v>
      </c>
      <c r="H127" s="1512">
        <v>43</v>
      </c>
      <c r="I127" s="1481">
        <v>101.202</v>
      </c>
      <c r="K127" s="1493">
        <v>86.277227830848886</v>
      </c>
      <c r="L127" s="1494">
        <v>68.599933655788632</v>
      </c>
      <c r="M127" s="1495">
        <v>4477</v>
      </c>
      <c r="N127" s="1495">
        <v>10840</v>
      </c>
      <c r="O127" s="1495">
        <v>13114</v>
      </c>
      <c r="P127" s="1495">
        <v>50</v>
      </c>
      <c r="Q127" s="1496">
        <v>86.5</v>
      </c>
    </row>
    <row r="128" spans="1:17">
      <c r="A128" s="1477">
        <v>1999</v>
      </c>
      <c r="B128" s="1478" t="s">
        <v>59</v>
      </c>
      <c r="C128" s="1479">
        <v>86.07156101837964</v>
      </c>
      <c r="D128" s="1491">
        <v>69.971932328904401</v>
      </c>
      <c r="E128" s="1492">
        <v>4484</v>
      </c>
      <c r="F128" s="1492">
        <v>9761</v>
      </c>
      <c r="G128" s="1492">
        <v>13968</v>
      </c>
      <c r="H128" s="1512">
        <v>37</v>
      </c>
      <c r="I128" s="1481">
        <v>100.378</v>
      </c>
      <c r="K128" s="1493">
        <v>86.07156101837964</v>
      </c>
      <c r="L128" s="1494">
        <v>69.971932328904401</v>
      </c>
      <c r="M128" s="1495">
        <v>5039</v>
      </c>
      <c r="N128" s="1495">
        <v>9497</v>
      </c>
      <c r="O128" s="1495">
        <v>12917</v>
      </c>
      <c r="P128" s="1495">
        <v>42</v>
      </c>
      <c r="Q128" s="1496">
        <v>87.7</v>
      </c>
    </row>
    <row r="129" spans="1:17">
      <c r="A129" s="1477"/>
      <c r="B129" s="1478" t="s">
        <v>60</v>
      </c>
      <c r="C129" s="1479">
        <v>94.915233954557223</v>
      </c>
      <c r="D129" s="1491">
        <v>70.034295904955115</v>
      </c>
      <c r="E129" s="1492">
        <v>4327</v>
      </c>
      <c r="F129" s="1492">
        <v>10694</v>
      </c>
      <c r="G129" s="1492">
        <v>22408</v>
      </c>
      <c r="H129" s="1512">
        <v>47</v>
      </c>
      <c r="I129" s="1481">
        <v>99.902000000000001</v>
      </c>
      <c r="K129" s="1493">
        <v>94.915233954557223</v>
      </c>
      <c r="L129" s="1494">
        <v>70.034295904955115</v>
      </c>
      <c r="M129" s="1495">
        <v>4396</v>
      </c>
      <c r="N129" s="1495">
        <v>9996</v>
      </c>
      <c r="O129" s="1495">
        <v>13329</v>
      </c>
      <c r="P129" s="1495">
        <v>46</v>
      </c>
      <c r="Q129" s="1496">
        <v>87.7</v>
      </c>
    </row>
    <row r="130" spans="1:17">
      <c r="A130" s="1477"/>
      <c r="B130" s="1478" t="s">
        <v>61</v>
      </c>
      <c r="C130" s="1479">
        <v>88.025395736837467</v>
      </c>
      <c r="D130" s="1491">
        <v>68.288115775535047</v>
      </c>
      <c r="E130" s="1492">
        <v>4035</v>
      </c>
      <c r="F130" s="1492">
        <v>11722</v>
      </c>
      <c r="G130" s="1492">
        <v>10873</v>
      </c>
      <c r="H130" s="1512">
        <v>45</v>
      </c>
      <c r="I130" s="1481">
        <v>100.306</v>
      </c>
      <c r="K130" s="1493">
        <v>88.025395736837467</v>
      </c>
      <c r="L130" s="1494">
        <v>68.288115775535047</v>
      </c>
      <c r="M130" s="1495">
        <v>3948</v>
      </c>
      <c r="N130" s="1495">
        <v>11449</v>
      </c>
      <c r="O130" s="1495">
        <v>12765</v>
      </c>
      <c r="P130" s="1495">
        <v>45</v>
      </c>
      <c r="Q130" s="1496">
        <v>89.2</v>
      </c>
    </row>
    <row r="131" spans="1:17">
      <c r="A131" s="1518"/>
      <c r="B131" s="1478" t="s">
        <v>62</v>
      </c>
      <c r="C131" s="1479">
        <v>87.922562330602858</v>
      </c>
      <c r="D131" s="1491">
        <v>70.408477361259415</v>
      </c>
      <c r="E131" s="1492">
        <v>4513</v>
      </c>
      <c r="F131" s="1492">
        <v>7659</v>
      </c>
      <c r="G131" s="1492">
        <v>10155</v>
      </c>
      <c r="H131" s="1512">
        <v>58</v>
      </c>
      <c r="I131" s="1481">
        <v>101.14</v>
      </c>
      <c r="K131" s="1493">
        <v>87.922562330602858</v>
      </c>
      <c r="L131" s="1494">
        <v>70.408477361259415</v>
      </c>
      <c r="M131" s="1495">
        <v>4633</v>
      </c>
      <c r="N131" s="1495">
        <v>8811</v>
      </c>
      <c r="O131" s="1495">
        <v>12630</v>
      </c>
      <c r="P131" s="1495">
        <v>57</v>
      </c>
      <c r="Q131" s="1496">
        <v>90.3</v>
      </c>
    </row>
    <row r="132" spans="1:17">
      <c r="A132" s="1477"/>
      <c r="B132" s="1478" t="s">
        <v>63</v>
      </c>
      <c r="C132" s="1479">
        <v>85.76306079967577</v>
      </c>
      <c r="D132" s="1491">
        <v>69.348296568397231</v>
      </c>
      <c r="E132" s="1492">
        <v>5001</v>
      </c>
      <c r="F132" s="1492">
        <v>9816</v>
      </c>
      <c r="G132" s="1512">
        <v>13289</v>
      </c>
      <c r="H132" s="1512">
        <v>43</v>
      </c>
      <c r="I132" s="1481">
        <v>102.37</v>
      </c>
      <c r="K132" s="1493">
        <v>85.76306079967577</v>
      </c>
      <c r="L132" s="1494">
        <v>69.348296568397231</v>
      </c>
      <c r="M132" s="1495">
        <v>4548</v>
      </c>
      <c r="N132" s="1495">
        <v>9815</v>
      </c>
      <c r="O132" s="1495">
        <v>12382</v>
      </c>
      <c r="P132" s="1495">
        <v>45</v>
      </c>
      <c r="Q132" s="1496">
        <v>92.2</v>
      </c>
    </row>
    <row r="133" spans="1:17">
      <c r="A133" s="1477"/>
      <c r="B133" s="1478" t="s">
        <v>64</v>
      </c>
      <c r="C133" s="1479">
        <v>88.642396174245221</v>
      </c>
      <c r="D133" s="1491">
        <v>68.10102504738289</v>
      </c>
      <c r="E133" s="1512">
        <v>4422</v>
      </c>
      <c r="F133" s="1512">
        <v>11148</v>
      </c>
      <c r="G133" s="1512">
        <v>14824</v>
      </c>
      <c r="H133" s="1512">
        <v>58</v>
      </c>
      <c r="I133" s="1481">
        <v>102.062</v>
      </c>
      <c r="K133" s="1493">
        <v>88.642396174245221</v>
      </c>
      <c r="L133" s="1494">
        <v>68.10102504738289</v>
      </c>
      <c r="M133" s="1495">
        <v>4122</v>
      </c>
      <c r="N133" s="1495">
        <v>10663</v>
      </c>
      <c r="O133" s="1495">
        <v>12686</v>
      </c>
      <c r="P133" s="1495">
        <v>52</v>
      </c>
      <c r="Q133" s="1496">
        <v>92</v>
      </c>
    </row>
    <row r="134" spans="1:17">
      <c r="A134" s="1477"/>
      <c r="B134" s="1478" t="s">
        <v>65</v>
      </c>
      <c r="C134" s="1479">
        <v>90.082063861529946</v>
      </c>
      <c r="D134" s="1491">
        <v>68.662297231839332</v>
      </c>
      <c r="E134" s="1512">
        <v>4188</v>
      </c>
      <c r="F134" s="1512">
        <v>9825</v>
      </c>
      <c r="G134" s="1512">
        <v>8615</v>
      </c>
      <c r="H134" s="1512">
        <v>60</v>
      </c>
      <c r="I134" s="1481">
        <v>102.05800000000001</v>
      </c>
      <c r="K134" s="1493">
        <v>90.082063861529946</v>
      </c>
      <c r="L134" s="1494">
        <v>68.662297231839332</v>
      </c>
      <c r="M134" s="1495">
        <v>4523</v>
      </c>
      <c r="N134" s="1495">
        <v>10149</v>
      </c>
      <c r="O134" s="1495">
        <v>12890</v>
      </c>
      <c r="P134" s="1495">
        <v>55</v>
      </c>
      <c r="Q134" s="1496">
        <v>92.9</v>
      </c>
    </row>
    <row r="135" spans="1:17">
      <c r="A135" s="1477"/>
      <c r="B135" s="1478" t="s">
        <v>66</v>
      </c>
      <c r="C135" s="1479">
        <v>96.457735048076586</v>
      </c>
      <c r="D135" s="1491">
        <v>67.913934319230748</v>
      </c>
      <c r="E135" s="1512">
        <v>4776</v>
      </c>
      <c r="F135" s="1512">
        <v>10653</v>
      </c>
      <c r="G135" s="1512">
        <v>15138</v>
      </c>
      <c r="H135" s="1512">
        <v>47</v>
      </c>
      <c r="I135" s="1481">
        <v>102.3</v>
      </c>
      <c r="K135" s="1493">
        <v>96.457735048076586</v>
      </c>
      <c r="L135" s="1494">
        <v>67.913934319230748</v>
      </c>
      <c r="M135" s="1495">
        <v>4648</v>
      </c>
      <c r="N135" s="1495">
        <v>10206</v>
      </c>
      <c r="O135" s="1495">
        <v>13204</v>
      </c>
      <c r="P135" s="1495">
        <v>48</v>
      </c>
      <c r="Q135" s="1496">
        <v>94.8</v>
      </c>
    </row>
    <row r="136" spans="1:17">
      <c r="A136" s="1477"/>
      <c r="B136" s="1478" t="s">
        <v>67</v>
      </c>
      <c r="C136" s="1479">
        <v>91.213231330110801</v>
      </c>
      <c r="D136" s="1491">
        <v>72.653566099085225</v>
      </c>
      <c r="E136" s="1512">
        <v>4281</v>
      </c>
      <c r="F136" s="1512">
        <v>12053</v>
      </c>
      <c r="G136" s="1512">
        <v>11702</v>
      </c>
      <c r="H136" s="1512">
        <v>64</v>
      </c>
      <c r="I136" s="1481">
        <v>102.87</v>
      </c>
      <c r="K136" s="1493">
        <v>91.213231330110801</v>
      </c>
      <c r="L136" s="1494">
        <v>72.653566099085225</v>
      </c>
      <c r="M136" s="1495">
        <v>4348</v>
      </c>
      <c r="N136" s="1495">
        <v>11019</v>
      </c>
      <c r="O136" s="1495">
        <v>12714</v>
      </c>
      <c r="P136" s="1495">
        <v>61</v>
      </c>
      <c r="Q136" s="1496">
        <v>99</v>
      </c>
    </row>
    <row r="137" spans="1:17">
      <c r="A137" s="1477"/>
      <c r="B137" s="1478" t="s">
        <v>68</v>
      </c>
      <c r="C137" s="1479">
        <v>91.933065173753164</v>
      </c>
      <c r="D137" s="1491">
        <v>64.795755516694896</v>
      </c>
      <c r="E137" s="1512">
        <v>4918</v>
      </c>
      <c r="F137" s="1512">
        <v>10361</v>
      </c>
      <c r="G137" s="1512">
        <v>12732</v>
      </c>
      <c r="H137" s="1512">
        <v>54</v>
      </c>
      <c r="I137" s="1481">
        <v>102.65</v>
      </c>
      <c r="K137" s="1493">
        <v>91.933065173753164</v>
      </c>
      <c r="L137" s="1494">
        <v>64.795755516694896</v>
      </c>
      <c r="M137" s="1495">
        <v>4780</v>
      </c>
      <c r="N137" s="1495">
        <v>10854</v>
      </c>
      <c r="O137" s="1495">
        <v>12951</v>
      </c>
      <c r="P137" s="1495">
        <v>57</v>
      </c>
      <c r="Q137" s="1496">
        <v>99</v>
      </c>
    </row>
    <row r="138" spans="1:17">
      <c r="A138" s="1484"/>
      <c r="B138" s="1478" t="s">
        <v>69</v>
      </c>
      <c r="C138" s="1479">
        <v>90.184897267764569</v>
      </c>
      <c r="D138" s="1491">
        <v>66.23011776586138</v>
      </c>
      <c r="E138" s="1512">
        <v>4537</v>
      </c>
      <c r="F138" s="1512">
        <v>9033</v>
      </c>
      <c r="G138" s="1512">
        <v>11525</v>
      </c>
      <c r="H138" s="1512">
        <v>76</v>
      </c>
      <c r="I138" s="1481">
        <v>103.233</v>
      </c>
      <c r="K138" s="1493">
        <v>90.184897267764569</v>
      </c>
      <c r="L138" s="1494">
        <v>66.23011776586138</v>
      </c>
      <c r="M138" s="1495">
        <v>4253</v>
      </c>
      <c r="N138" s="1495">
        <v>11007</v>
      </c>
      <c r="O138" s="1495">
        <v>12240</v>
      </c>
      <c r="P138" s="1495">
        <v>71</v>
      </c>
      <c r="Q138" s="1496">
        <v>101.2</v>
      </c>
    </row>
    <row r="139" spans="1:17">
      <c r="A139" s="1477" t="s">
        <v>79</v>
      </c>
      <c r="B139" s="1504" t="s">
        <v>58</v>
      </c>
      <c r="C139" s="1519">
        <v>92.447232204926294</v>
      </c>
      <c r="D139" s="1505">
        <v>67.415025710825006</v>
      </c>
      <c r="E139" s="1517">
        <v>5051</v>
      </c>
      <c r="F139" s="1517">
        <v>12424</v>
      </c>
      <c r="G139" s="1517">
        <v>9710</v>
      </c>
      <c r="H139" s="1517">
        <v>61</v>
      </c>
      <c r="I139" s="1507">
        <v>104.70099999999999</v>
      </c>
      <c r="K139" s="1508">
        <v>92.447232204926294</v>
      </c>
      <c r="L139" s="1509">
        <v>67.415025710825006</v>
      </c>
      <c r="M139" s="1510">
        <v>5332</v>
      </c>
      <c r="N139" s="1510">
        <v>11392</v>
      </c>
      <c r="O139" s="1510">
        <v>13441</v>
      </c>
      <c r="P139" s="1510">
        <v>69</v>
      </c>
      <c r="Q139" s="1511">
        <v>103.5</v>
      </c>
    </row>
    <row r="140" spans="1:17">
      <c r="A140" s="1477">
        <v>2000</v>
      </c>
      <c r="B140" s="1478" t="s">
        <v>59</v>
      </c>
      <c r="C140" s="1479">
        <v>93.475566267272512</v>
      </c>
      <c r="D140" s="1491">
        <v>64.982846244847039</v>
      </c>
      <c r="E140" s="1512">
        <v>3539</v>
      </c>
      <c r="F140" s="1512">
        <v>11930</v>
      </c>
      <c r="G140" s="1512">
        <v>14287</v>
      </c>
      <c r="H140" s="1512">
        <v>48</v>
      </c>
      <c r="I140" s="1481">
        <v>105.21899999999999</v>
      </c>
      <c r="K140" s="1493">
        <v>93.475566267272512</v>
      </c>
      <c r="L140" s="1494">
        <v>64.982846244847039</v>
      </c>
      <c r="M140" s="1495">
        <v>4254</v>
      </c>
      <c r="N140" s="1495">
        <v>11382</v>
      </c>
      <c r="O140" s="1495">
        <v>13083</v>
      </c>
      <c r="P140" s="1495">
        <v>55</v>
      </c>
      <c r="Q140" s="1496">
        <v>104.8</v>
      </c>
    </row>
    <row r="141" spans="1:17">
      <c r="A141" s="1477"/>
      <c r="B141" s="1478" t="s">
        <v>60</v>
      </c>
      <c r="C141" s="1479">
        <v>90.904731111406932</v>
      </c>
      <c r="D141" s="1491">
        <v>64.920482668796325</v>
      </c>
      <c r="E141" s="1512">
        <v>4042</v>
      </c>
      <c r="F141" s="1512">
        <v>12301</v>
      </c>
      <c r="G141" s="1512">
        <v>21971</v>
      </c>
      <c r="H141" s="1512">
        <v>73</v>
      </c>
      <c r="I141" s="1481">
        <v>103.76900000000001</v>
      </c>
      <c r="K141" s="1493">
        <v>90.904731111406932</v>
      </c>
      <c r="L141" s="1494">
        <v>64.920482668796325</v>
      </c>
      <c r="M141" s="1495">
        <v>4194</v>
      </c>
      <c r="N141" s="1495">
        <v>11577</v>
      </c>
      <c r="O141" s="1495">
        <v>12894</v>
      </c>
      <c r="P141" s="1495">
        <v>70</v>
      </c>
      <c r="Q141" s="1496">
        <v>103.9</v>
      </c>
    </row>
    <row r="142" spans="1:17">
      <c r="A142" s="1477"/>
      <c r="B142" s="1478" t="s">
        <v>61</v>
      </c>
      <c r="C142" s="1479">
        <v>95.018067360791875</v>
      </c>
      <c r="D142" s="1491">
        <v>63.860301875934141</v>
      </c>
      <c r="E142" s="1512">
        <v>5017</v>
      </c>
      <c r="F142" s="1512">
        <v>11263</v>
      </c>
      <c r="G142" s="1512">
        <v>10529</v>
      </c>
      <c r="H142" s="1512">
        <v>60</v>
      </c>
      <c r="I142" s="1481">
        <v>103.919</v>
      </c>
      <c r="K142" s="1493">
        <v>95.018067360791875</v>
      </c>
      <c r="L142" s="1494">
        <v>63.860301875934141</v>
      </c>
      <c r="M142" s="1495">
        <v>4852</v>
      </c>
      <c r="N142" s="1495">
        <v>11746</v>
      </c>
      <c r="O142" s="1495">
        <v>13281</v>
      </c>
      <c r="P142" s="1495">
        <v>59</v>
      </c>
      <c r="Q142" s="1496">
        <v>103.6</v>
      </c>
    </row>
    <row r="143" spans="1:17">
      <c r="A143" s="1477"/>
      <c r="B143" s="1478" t="s">
        <v>62</v>
      </c>
      <c r="C143" s="1479">
        <v>95.532234391964991</v>
      </c>
      <c r="D143" s="1491">
        <v>64.172119756187726</v>
      </c>
      <c r="E143" s="1512">
        <v>4581</v>
      </c>
      <c r="F143" s="1512">
        <v>10864</v>
      </c>
      <c r="G143" s="1512">
        <v>11023</v>
      </c>
      <c r="H143" s="1512">
        <v>60</v>
      </c>
      <c r="I143" s="1481">
        <v>104.31100000000001</v>
      </c>
      <c r="K143" s="1493">
        <v>95.532234391964991</v>
      </c>
      <c r="L143" s="1494">
        <v>64.172119756187726</v>
      </c>
      <c r="M143" s="1495">
        <v>4704</v>
      </c>
      <c r="N143" s="1495">
        <v>11771</v>
      </c>
      <c r="O143" s="1495">
        <v>13099</v>
      </c>
      <c r="P143" s="1495">
        <v>58</v>
      </c>
      <c r="Q143" s="1496">
        <v>103.1</v>
      </c>
    </row>
    <row r="144" spans="1:17">
      <c r="A144" s="1477"/>
      <c r="B144" s="1478" t="s">
        <v>63</v>
      </c>
      <c r="C144" s="1479">
        <v>95.32656757949573</v>
      </c>
      <c r="D144" s="1491">
        <v>62.051758170463351</v>
      </c>
      <c r="E144" s="1512">
        <v>4606</v>
      </c>
      <c r="F144" s="1512">
        <v>11950</v>
      </c>
      <c r="G144" s="1512">
        <v>14545</v>
      </c>
      <c r="H144" s="1512">
        <v>68</v>
      </c>
      <c r="I144" s="1481">
        <v>104.572</v>
      </c>
      <c r="K144" s="1493">
        <v>95.32656757949573</v>
      </c>
      <c r="L144" s="1494">
        <v>62.051758170463351</v>
      </c>
      <c r="M144" s="1495">
        <v>4150</v>
      </c>
      <c r="N144" s="1495">
        <v>12032</v>
      </c>
      <c r="O144" s="1495">
        <v>13395</v>
      </c>
      <c r="P144" s="1495">
        <v>72</v>
      </c>
      <c r="Q144" s="1496">
        <v>102.2</v>
      </c>
    </row>
    <row r="145" spans="1:17">
      <c r="A145" s="1518"/>
      <c r="B145" s="1478" t="s">
        <v>64</v>
      </c>
      <c r="C145" s="1479">
        <v>96.560568454311209</v>
      </c>
      <c r="D145" s="1491">
        <v>64.671028364593454</v>
      </c>
      <c r="E145" s="1512">
        <v>5177</v>
      </c>
      <c r="F145" s="1512">
        <v>12314</v>
      </c>
      <c r="G145" s="1512">
        <v>14096</v>
      </c>
      <c r="H145" s="1512">
        <v>59</v>
      </c>
      <c r="I145" s="1481">
        <v>105.646</v>
      </c>
      <c r="K145" s="1493">
        <v>96.560568454311209</v>
      </c>
      <c r="L145" s="1494">
        <v>64.671028364593454</v>
      </c>
      <c r="M145" s="1495">
        <v>4919</v>
      </c>
      <c r="N145" s="1495">
        <v>12346</v>
      </c>
      <c r="O145" s="1495">
        <v>12699</v>
      </c>
      <c r="P145" s="1495">
        <v>53</v>
      </c>
      <c r="Q145" s="1496">
        <v>103.5</v>
      </c>
    </row>
    <row r="146" spans="1:17">
      <c r="A146" s="1477"/>
      <c r="B146" s="1478" t="s">
        <v>65</v>
      </c>
      <c r="C146" s="1479">
        <v>96.869068673015079</v>
      </c>
      <c r="D146" s="1491">
        <v>64.109756180137012</v>
      </c>
      <c r="E146" s="1512">
        <v>3615</v>
      </c>
      <c r="F146" s="1512">
        <v>12534</v>
      </c>
      <c r="G146" s="1512">
        <v>9136</v>
      </c>
      <c r="H146" s="1512">
        <v>63</v>
      </c>
      <c r="I146" s="1481">
        <v>105.929</v>
      </c>
      <c r="K146" s="1493">
        <v>96.869068673015079</v>
      </c>
      <c r="L146" s="1494">
        <v>64.109756180137012</v>
      </c>
      <c r="M146" s="1495">
        <v>3920</v>
      </c>
      <c r="N146" s="1495">
        <v>12483</v>
      </c>
      <c r="O146" s="1495">
        <v>13083</v>
      </c>
      <c r="P146" s="1495">
        <v>59</v>
      </c>
      <c r="Q146" s="1496">
        <v>103.8</v>
      </c>
    </row>
    <row r="147" spans="1:17">
      <c r="A147" s="1477"/>
      <c r="B147" s="1478" t="s">
        <v>66</v>
      </c>
      <c r="C147" s="1479">
        <v>96.663401860545832</v>
      </c>
      <c r="D147" s="1491">
        <v>66.729026374267121</v>
      </c>
      <c r="E147" s="1512">
        <v>3820</v>
      </c>
      <c r="F147" s="1512">
        <v>13237</v>
      </c>
      <c r="G147" s="1512">
        <v>14672</v>
      </c>
      <c r="H147" s="1512">
        <v>62</v>
      </c>
      <c r="I147" s="1481">
        <v>107.467</v>
      </c>
      <c r="K147" s="1493">
        <v>96.663401860545832</v>
      </c>
      <c r="L147" s="1494">
        <v>66.729026374267121</v>
      </c>
      <c r="M147" s="1495">
        <v>3762</v>
      </c>
      <c r="N147" s="1495">
        <v>12711</v>
      </c>
      <c r="O147" s="1495">
        <v>12761</v>
      </c>
      <c r="P147" s="1495">
        <v>64</v>
      </c>
      <c r="Q147" s="1496">
        <v>105.1</v>
      </c>
    </row>
    <row r="148" spans="1:17">
      <c r="A148" s="1477"/>
      <c r="B148" s="1478" t="s">
        <v>67</v>
      </c>
      <c r="C148" s="1479">
        <v>97.588902516657456</v>
      </c>
      <c r="D148" s="1491">
        <v>64.671028364593454</v>
      </c>
      <c r="E148" s="1512">
        <v>4169</v>
      </c>
      <c r="F148" s="1512">
        <v>14380</v>
      </c>
      <c r="G148" s="1512">
        <v>12121</v>
      </c>
      <c r="H148" s="1512">
        <v>70</v>
      </c>
      <c r="I148" s="1481">
        <v>107.015</v>
      </c>
      <c r="K148" s="1493">
        <v>97.588902516657456</v>
      </c>
      <c r="L148" s="1494">
        <v>64.671028364593454</v>
      </c>
      <c r="M148" s="1495">
        <v>4220</v>
      </c>
      <c r="N148" s="1495">
        <v>12970</v>
      </c>
      <c r="O148" s="1495">
        <v>13408</v>
      </c>
      <c r="P148" s="1495">
        <v>67</v>
      </c>
      <c r="Q148" s="1496">
        <v>104</v>
      </c>
    </row>
    <row r="149" spans="1:17">
      <c r="A149" s="1477"/>
      <c r="B149" s="1478" t="s">
        <v>68</v>
      </c>
      <c r="C149" s="1479">
        <v>97.486069110422804</v>
      </c>
      <c r="D149" s="1491">
        <v>67.040844254520707</v>
      </c>
      <c r="E149" s="1512">
        <v>3937</v>
      </c>
      <c r="F149" s="1512">
        <v>11947</v>
      </c>
      <c r="G149" s="1512">
        <v>12848</v>
      </c>
      <c r="H149" s="1512">
        <v>70</v>
      </c>
      <c r="I149" s="1481">
        <v>107.155</v>
      </c>
      <c r="K149" s="1493">
        <v>97.486069110422804</v>
      </c>
      <c r="L149" s="1494">
        <v>67.040844254520707</v>
      </c>
      <c r="M149" s="1495">
        <v>3795</v>
      </c>
      <c r="N149" s="1495">
        <v>12564</v>
      </c>
      <c r="O149" s="1495">
        <v>13201</v>
      </c>
      <c r="P149" s="1495">
        <v>74</v>
      </c>
      <c r="Q149" s="1496">
        <v>104.4</v>
      </c>
    </row>
    <row r="150" spans="1:17">
      <c r="A150" s="1477"/>
      <c r="B150" s="1485" t="s">
        <v>69</v>
      </c>
      <c r="C150" s="1486">
        <v>100.26257107875765</v>
      </c>
      <c r="D150" s="1497">
        <v>71.780476034375184</v>
      </c>
      <c r="E150" s="1514">
        <v>4081</v>
      </c>
      <c r="F150" s="1514">
        <v>11131</v>
      </c>
      <c r="G150" s="1514">
        <v>12576</v>
      </c>
      <c r="H150" s="1514">
        <v>61</v>
      </c>
      <c r="I150" s="1488">
        <v>106.77800000000001</v>
      </c>
      <c r="K150" s="1499">
        <v>100.26257107875765</v>
      </c>
      <c r="L150" s="1500">
        <v>71.780476034375184</v>
      </c>
      <c r="M150" s="1501">
        <v>3821</v>
      </c>
      <c r="N150" s="1501">
        <v>14214</v>
      </c>
      <c r="O150" s="1501">
        <v>14041</v>
      </c>
      <c r="P150" s="1501">
        <v>58</v>
      </c>
      <c r="Q150" s="1502">
        <v>103.4</v>
      </c>
    </row>
    <row r="151" spans="1:17">
      <c r="A151" s="1520" t="s">
        <v>80</v>
      </c>
      <c r="B151" s="1478" t="s">
        <v>58</v>
      </c>
      <c r="C151" s="1479">
        <v>97.280402297953572</v>
      </c>
      <c r="D151" s="1491">
        <v>71.032113121766585</v>
      </c>
      <c r="E151" s="1512">
        <v>3549</v>
      </c>
      <c r="F151" s="1512">
        <v>14682</v>
      </c>
      <c r="G151" s="1512">
        <v>10222</v>
      </c>
      <c r="H151" s="1512">
        <v>52</v>
      </c>
      <c r="I151" s="1481">
        <v>105.809</v>
      </c>
      <c r="K151" s="1493">
        <v>97.280402297953572</v>
      </c>
      <c r="L151" s="1494">
        <v>71.032113121766585</v>
      </c>
      <c r="M151" s="1495">
        <v>3718</v>
      </c>
      <c r="N151" s="1495">
        <v>12707</v>
      </c>
      <c r="O151" s="1495">
        <v>13267</v>
      </c>
      <c r="P151" s="1495">
        <v>58</v>
      </c>
      <c r="Q151" s="1496">
        <v>101.1</v>
      </c>
    </row>
    <row r="152" spans="1:17">
      <c r="A152" s="1477">
        <v>2001</v>
      </c>
      <c r="B152" s="1478" t="s">
        <v>59</v>
      </c>
      <c r="C152" s="1479">
        <v>95.737901204434209</v>
      </c>
      <c r="D152" s="1491">
        <v>68.974115112092932</v>
      </c>
      <c r="E152" s="1512">
        <v>3260</v>
      </c>
      <c r="F152" s="1512">
        <v>13382</v>
      </c>
      <c r="G152" s="1512">
        <v>15273</v>
      </c>
      <c r="H152" s="1512">
        <v>51</v>
      </c>
      <c r="I152" s="1481">
        <v>105.453</v>
      </c>
      <c r="K152" s="1493">
        <v>95.737901204434209</v>
      </c>
      <c r="L152" s="1494">
        <v>68.974115112092932</v>
      </c>
      <c r="M152" s="1495">
        <v>3532</v>
      </c>
      <c r="N152" s="1495">
        <v>12848</v>
      </c>
      <c r="O152" s="1495">
        <v>13674</v>
      </c>
      <c r="P152" s="1495">
        <v>58</v>
      </c>
      <c r="Q152" s="1496">
        <v>100.2</v>
      </c>
    </row>
    <row r="153" spans="1:17">
      <c r="A153" s="1477"/>
      <c r="B153" s="1478" t="s">
        <v>60</v>
      </c>
      <c r="C153" s="1479">
        <v>90.596230892703048</v>
      </c>
      <c r="D153" s="1491">
        <v>70.408477361259415</v>
      </c>
      <c r="E153" s="1512">
        <v>3759</v>
      </c>
      <c r="F153" s="1512">
        <v>13685</v>
      </c>
      <c r="G153" s="1512">
        <v>22434</v>
      </c>
      <c r="H153" s="1512">
        <v>87</v>
      </c>
      <c r="I153" s="1481">
        <v>106.399</v>
      </c>
      <c r="K153" s="1493">
        <v>90.596230892703048</v>
      </c>
      <c r="L153" s="1494">
        <v>70.408477361259415</v>
      </c>
      <c r="M153" s="1495">
        <v>3999</v>
      </c>
      <c r="N153" s="1495">
        <v>13114</v>
      </c>
      <c r="O153" s="1495">
        <v>13256</v>
      </c>
      <c r="P153" s="1495">
        <v>83</v>
      </c>
      <c r="Q153" s="1496">
        <v>102.5</v>
      </c>
    </row>
    <row r="154" spans="1:17">
      <c r="A154" s="1477"/>
      <c r="B154" s="1478" t="s">
        <v>61</v>
      </c>
      <c r="C154" s="1479">
        <v>93.372732861037889</v>
      </c>
      <c r="D154" s="1491">
        <v>73.526656163795266</v>
      </c>
      <c r="E154" s="1512">
        <v>3927</v>
      </c>
      <c r="F154" s="1512">
        <v>12661</v>
      </c>
      <c r="G154" s="1512">
        <v>10513</v>
      </c>
      <c r="H154" s="1512">
        <v>75</v>
      </c>
      <c r="I154" s="1481">
        <v>106.495</v>
      </c>
      <c r="K154" s="1493">
        <v>93.372732861037889</v>
      </c>
      <c r="L154" s="1494">
        <v>73.526656163795266</v>
      </c>
      <c r="M154" s="1495">
        <v>3793</v>
      </c>
      <c r="N154" s="1495">
        <v>13131</v>
      </c>
      <c r="O154" s="1495">
        <v>13194</v>
      </c>
      <c r="P154" s="1495">
        <v>74</v>
      </c>
      <c r="Q154" s="1496">
        <v>102.5</v>
      </c>
    </row>
    <row r="155" spans="1:17">
      <c r="A155" s="1477"/>
      <c r="B155" s="1478" t="s">
        <v>62</v>
      </c>
      <c r="C155" s="1479">
        <v>90.596230892703048</v>
      </c>
      <c r="D155" s="1491">
        <v>76.956652846584689</v>
      </c>
      <c r="E155" s="1512">
        <v>3870</v>
      </c>
      <c r="F155" s="1512">
        <v>11475</v>
      </c>
      <c r="G155" s="1512">
        <v>11074</v>
      </c>
      <c r="H155" s="1512">
        <v>65</v>
      </c>
      <c r="I155" s="1481">
        <v>105.592</v>
      </c>
      <c r="K155" s="1493">
        <v>90.596230892703048</v>
      </c>
      <c r="L155" s="1494">
        <v>76.956652846584689</v>
      </c>
      <c r="M155" s="1495">
        <v>4043</v>
      </c>
      <c r="N155" s="1495">
        <v>12331</v>
      </c>
      <c r="O155" s="1495">
        <v>13246</v>
      </c>
      <c r="P155" s="1495">
        <v>64</v>
      </c>
      <c r="Q155" s="1496">
        <v>101.2</v>
      </c>
    </row>
    <row r="156" spans="1:17">
      <c r="A156" s="1477"/>
      <c r="B156" s="1478" t="s">
        <v>63</v>
      </c>
      <c r="C156" s="1479">
        <v>90.082063861529946</v>
      </c>
      <c r="D156" s="1491">
        <v>77.705015759193287</v>
      </c>
      <c r="E156" s="1512">
        <v>4444</v>
      </c>
      <c r="F156" s="1512">
        <v>12301</v>
      </c>
      <c r="G156" s="1512">
        <v>14300</v>
      </c>
      <c r="H156" s="1512">
        <v>54</v>
      </c>
      <c r="I156" s="1481">
        <v>105.062</v>
      </c>
      <c r="K156" s="1493">
        <v>90.082063861529946</v>
      </c>
      <c r="L156" s="1494">
        <v>77.705015759193287</v>
      </c>
      <c r="M156" s="1495">
        <v>3975</v>
      </c>
      <c r="N156" s="1495">
        <v>12634</v>
      </c>
      <c r="O156" s="1495">
        <v>13354</v>
      </c>
      <c r="P156" s="1495">
        <v>57</v>
      </c>
      <c r="Q156" s="1496">
        <v>100.5</v>
      </c>
    </row>
    <row r="157" spans="1:17">
      <c r="A157" s="1477"/>
      <c r="B157" s="1478" t="s">
        <v>64</v>
      </c>
      <c r="C157" s="1479">
        <v>88.848062986714467</v>
      </c>
      <c r="D157" s="1491">
        <v>77.82974291129473</v>
      </c>
      <c r="E157" s="1512">
        <v>4309</v>
      </c>
      <c r="F157" s="1512">
        <v>12389</v>
      </c>
      <c r="G157" s="1512">
        <v>15215</v>
      </c>
      <c r="H157" s="1512">
        <v>51</v>
      </c>
      <c r="I157" s="1481">
        <v>103.05200000000001</v>
      </c>
      <c r="K157" s="1493">
        <v>88.848062986714467</v>
      </c>
      <c r="L157" s="1494">
        <v>77.82974291129473</v>
      </c>
      <c r="M157" s="1495">
        <v>4095</v>
      </c>
      <c r="N157" s="1495">
        <v>12175</v>
      </c>
      <c r="O157" s="1495">
        <v>14015</v>
      </c>
      <c r="P157" s="1495">
        <v>47</v>
      </c>
      <c r="Q157" s="1496">
        <v>97.5</v>
      </c>
    </row>
    <row r="158" spans="1:17">
      <c r="A158" s="1477"/>
      <c r="B158" s="1478" t="s">
        <v>65</v>
      </c>
      <c r="C158" s="1479">
        <v>83.089392237575566</v>
      </c>
      <c r="D158" s="1491">
        <v>76.270653510026804</v>
      </c>
      <c r="E158" s="1512">
        <v>3545</v>
      </c>
      <c r="F158" s="1512">
        <v>12403</v>
      </c>
      <c r="G158" s="1512">
        <v>9662</v>
      </c>
      <c r="H158" s="1512">
        <v>91</v>
      </c>
      <c r="I158" s="1481">
        <v>102.176</v>
      </c>
      <c r="K158" s="1493">
        <v>83.089392237575566</v>
      </c>
      <c r="L158" s="1494">
        <v>76.270653510026804</v>
      </c>
      <c r="M158" s="1495">
        <v>3777</v>
      </c>
      <c r="N158" s="1495">
        <v>12294</v>
      </c>
      <c r="O158" s="1495">
        <v>13353</v>
      </c>
      <c r="P158" s="1495">
        <v>86</v>
      </c>
      <c r="Q158" s="1496">
        <v>96.5</v>
      </c>
    </row>
    <row r="159" spans="1:17">
      <c r="A159" s="1477"/>
      <c r="B159" s="1478" t="s">
        <v>66</v>
      </c>
      <c r="C159" s="1479">
        <v>87.408395299429742</v>
      </c>
      <c r="D159" s="1491">
        <v>77.892106487345444</v>
      </c>
      <c r="E159" s="1512">
        <v>4195</v>
      </c>
      <c r="F159" s="1512">
        <v>12758</v>
      </c>
      <c r="G159" s="1512">
        <v>14104</v>
      </c>
      <c r="H159" s="1512">
        <v>62</v>
      </c>
      <c r="I159" s="1481">
        <v>100.376</v>
      </c>
      <c r="K159" s="1493">
        <v>87.408395299429742</v>
      </c>
      <c r="L159" s="1494">
        <v>77.892106487345444</v>
      </c>
      <c r="M159" s="1495">
        <v>4158</v>
      </c>
      <c r="N159" s="1495">
        <v>12797</v>
      </c>
      <c r="O159" s="1495">
        <v>12793</v>
      </c>
      <c r="P159" s="1495">
        <v>63</v>
      </c>
      <c r="Q159" s="1496">
        <v>93.4</v>
      </c>
    </row>
    <row r="160" spans="1:17">
      <c r="A160" s="1477"/>
      <c r="B160" s="1478" t="s">
        <v>67</v>
      </c>
      <c r="C160" s="1479">
        <v>89.465063424122206</v>
      </c>
      <c r="D160" s="1491">
        <v>78.952287280207628</v>
      </c>
      <c r="E160" s="1512">
        <v>4004</v>
      </c>
      <c r="F160" s="1512">
        <v>12893</v>
      </c>
      <c r="G160" s="1512">
        <v>11852</v>
      </c>
      <c r="H160" s="1512">
        <v>95</v>
      </c>
      <c r="I160" s="1481">
        <v>100.179</v>
      </c>
      <c r="K160" s="1493">
        <v>89.465063424122206</v>
      </c>
      <c r="L160" s="1494">
        <v>78.952287280207628</v>
      </c>
      <c r="M160" s="1495">
        <v>4014</v>
      </c>
      <c r="N160" s="1495">
        <v>11369</v>
      </c>
      <c r="O160" s="1495">
        <v>12725</v>
      </c>
      <c r="P160" s="1495">
        <v>91</v>
      </c>
      <c r="Q160" s="1496">
        <v>93.6</v>
      </c>
    </row>
    <row r="161" spans="1:17">
      <c r="A161" s="1477"/>
      <c r="B161" s="1478" t="s">
        <v>68</v>
      </c>
      <c r="C161" s="1479">
        <v>87.408395299429742</v>
      </c>
      <c r="D161" s="1491">
        <v>84.128464092417133</v>
      </c>
      <c r="E161" s="1492">
        <v>4398</v>
      </c>
      <c r="F161" s="1512">
        <v>11491</v>
      </c>
      <c r="G161" s="1492">
        <v>12177</v>
      </c>
      <c r="H161" s="1512">
        <v>60</v>
      </c>
      <c r="I161" s="1481">
        <v>99.203000000000003</v>
      </c>
      <c r="K161" s="1493">
        <v>87.408395299429742</v>
      </c>
      <c r="L161" s="1494">
        <v>84.128464092417133</v>
      </c>
      <c r="M161" s="1495">
        <v>4241</v>
      </c>
      <c r="N161" s="1495">
        <v>11788</v>
      </c>
      <c r="O161" s="1495">
        <v>12518</v>
      </c>
      <c r="P161" s="1495">
        <v>62</v>
      </c>
      <c r="Q161" s="1496">
        <v>92.6</v>
      </c>
    </row>
    <row r="162" spans="1:17">
      <c r="A162" s="1521"/>
      <c r="B162" s="1478" t="s">
        <v>69</v>
      </c>
      <c r="C162" s="1479">
        <v>86.688561455787379</v>
      </c>
      <c r="D162" s="1491">
        <v>77.455561454990431</v>
      </c>
      <c r="E162" s="1512">
        <v>4727</v>
      </c>
      <c r="F162" s="1512">
        <v>9619</v>
      </c>
      <c r="G162" s="1512">
        <v>11507</v>
      </c>
      <c r="H162" s="1512">
        <v>72</v>
      </c>
      <c r="I162" s="1481">
        <v>100.218</v>
      </c>
      <c r="K162" s="1493">
        <v>86.688561455787379</v>
      </c>
      <c r="L162" s="1494">
        <v>77.455561454990431</v>
      </c>
      <c r="M162" s="1495">
        <v>4445</v>
      </c>
      <c r="N162" s="1495">
        <v>12431</v>
      </c>
      <c r="O162" s="1495">
        <v>12858</v>
      </c>
      <c r="P162" s="1495">
        <v>71</v>
      </c>
      <c r="Q162" s="1496">
        <v>93.9</v>
      </c>
    </row>
    <row r="163" spans="1:17">
      <c r="A163" s="1522" t="s">
        <v>81</v>
      </c>
      <c r="B163" s="1504" t="s">
        <v>58</v>
      </c>
      <c r="C163" s="1519">
        <v>85.454560580971886</v>
      </c>
      <c r="D163" s="1505">
        <v>74.150291924302437</v>
      </c>
      <c r="E163" s="1517">
        <v>3924</v>
      </c>
      <c r="F163" s="1517">
        <v>11890</v>
      </c>
      <c r="G163" s="1517">
        <v>10004</v>
      </c>
      <c r="H163" s="1517">
        <v>57</v>
      </c>
      <c r="I163" s="1507">
        <v>100.928</v>
      </c>
      <c r="K163" s="1508">
        <v>85.454560580971886</v>
      </c>
      <c r="L163" s="1509">
        <v>74.150291924302437</v>
      </c>
      <c r="M163" s="1510">
        <v>4152</v>
      </c>
      <c r="N163" s="1510">
        <v>10310</v>
      </c>
      <c r="O163" s="1510">
        <v>12847</v>
      </c>
      <c r="P163" s="1510">
        <v>62</v>
      </c>
      <c r="Q163" s="1511">
        <v>95.4</v>
      </c>
    </row>
    <row r="164" spans="1:17">
      <c r="A164" s="1477">
        <v>2002</v>
      </c>
      <c r="B164" s="1478" t="s">
        <v>59</v>
      </c>
      <c r="C164" s="1479">
        <v>89.156563205418337</v>
      </c>
      <c r="D164" s="1491">
        <v>78.328651519700458</v>
      </c>
      <c r="E164" s="1512">
        <v>3791</v>
      </c>
      <c r="F164" s="1512">
        <v>12216</v>
      </c>
      <c r="G164" s="1512">
        <v>14040</v>
      </c>
      <c r="H164" s="1512">
        <v>62</v>
      </c>
      <c r="I164" s="1481">
        <v>100.776</v>
      </c>
      <c r="K164" s="1493">
        <v>89.156563205418337</v>
      </c>
      <c r="L164" s="1494">
        <v>78.328651519700458</v>
      </c>
      <c r="M164" s="1495">
        <v>4017</v>
      </c>
      <c r="N164" s="1495">
        <v>11614</v>
      </c>
      <c r="O164" s="1495">
        <v>12425</v>
      </c>
      <c r="P164" s="1495">
        <v>68</v>
      </c>
      <c r="Q164" s="1496">
        <v>95.6</v>
      </c>
    </row>
    <row r="165" spans="1:17">
      <c r="A165" s="1477"/>
      <c r="B165" s="1478" t="s">
        <v>60</v>
      </c>
      <c r="C165" s="1479">
        <v>90.287730673999178</v>
      </c>
      <c r="D165" s="1491">
        <v>75.085745565063178</v>
      </c>
      <c r="E165" s="1512">
        <v>3360</v>
      </c>
      <c r="F165" s="1512">
        <v>11496</v>
      </c>
      <c r="G165" s="1512">
        <v>20274</v>
      </c>
      <c r="H165" s="1512">
        <v>69</v>
      </c>
      <c r="I165" s="1481">
        <v>101.155</v>
      </c>
      <c r="K165" s="1493">
        <v>90.287730673999178</v>
      </c>
      <c r="L165" s="1494">
        <v>75.085745565063178</v>
      </c>
      <c r="M165" s="1495">
        <v>3661</v>
      </c>
      <c r="N165" s="1495">
        <v>11445</v>
      </c>
      <c r="O165" s="1495">
        <v>12417</v>
      </c>
      <c r="P165" s="1495">
        <v>66</v>
      </c>
      <c r="Q165" s="1496">
        <v>95.1</v>
      </c>
    </row>
    <row r="166" spans="1:17">
      <c r="A166" s="1477"/>
      <c r="B166" s="1478" t="s">
        <v>61</v>
      </c>
      <c r="C166" s="1479">
        <v>91.727398361283917</v>
      </c>
      <c r="D166" s="1491">
        <v>73.526656163795266</v>
      </c>
      <c r="E166" s="1512">
        <v>4040</v>
      </c>
      <c r="F166" s="1512">
        <v>11401</v>
      </c>
      <c r="G166" s="1512">
        <v>10238</v>
      </c>
      <c r="H166" s="1512">
        <v>59</v>
      </c>
      <c r="I166" s="1481">
        <v>101.649</v>
      </c>
      <c r="K166" s="1493">
        <v>91.727398361283917</v>
      </c>
      <c r="L166" s="1494">
        <v>73.526656163795266</v>
      </c>
      <c r="M166" s="1495">
        <v>3973</v>
      </c>
      <c r="N166" s="1495">
        <v>11389</v>
      </c>
      <c r="O166" s="1495">
        <v>12676</v>
      </c>
      <c r="P166" s="1495">
        <v>58</v>
      </c>
      <c r="Q166" s="1496">
        <v>95.4</v>
      </c>
    </row>
    <row r="167" spans="1:17">
      <c r="A167" s="1477"/>
      <c r="B167" s="1478" t="s">
        <v>62</v>
      </c>
      <c r="C167" s="1479">
        <v>93.681233079741745</v>
      </c>
      <c r="D167" s="1491">
        <v>70.034295904955115</v>
      </c>
      <c r="E167" s="1512">
        <v>2929</v>
      </c>
      <c r="F167" s="1512">
        <v>11318</v>
      </c>
      <c r="G167" s="1512">
        <v>11098</v>
      </c>
      <c r="H167" s="1512">
        <v>61</v>
      </c>
      <c r="I167" s="1481">
        <v>102.619</v>
      </c>
      <c r="K167" s="1493">
        <v>93.681233079741745</v>
      </c>
      <c r="L167" s="1494">
        <v>70.034295904955115</v>
      </c>
      <c r="M167" s="1495">
        <v>3099</v>
      </c>
      <c r="N167" s="1495">
        <v>12081</v>
      </c>
      <c r="O167" s="1495">
        <v>12935</v>
      </c>
      <c r="P167" s="1495">
        <v>60</v>
      </c>
      <c r="Q167" s="1496">
        <v>97.2</v>
      </c>
    </row>
    <row r="168" spans="1:17">
      <c r="A168" s="1477"/>
      <c r="B168" s="1478" t="s">
        <v>63</v>
      </c>
      <c r="C168" s="1479">
        <v>95.223734173261107</v>
      </c>
      <c r="D168" s="1491">
        <v>71.905203186476626</v>
      </c>
      <c r="E168" s="1512">
        <v>4052</v>
      </c>
      <c r="F168" s="1512">
        <v>11248</v>
      </c>
      <c r="G168" s="1512">
        <v>13019</v>
      </c>
      <c r="H168" s="1512">
        <v>61</v>
      </c>
      <c r="I168" s="1481">
        <v>103.917</v>
      </c>
      <c r="K168" s="1493">
        <v>95.223734173261107</v>
      </c>
      <c r="L168" s="1494">
        <v>71.905203186476626</v>
      </c>
      <c r="M168" s="1495">
        <v>3551</v>
      </c>
      <c r="N168" s="1495">
        <v>12054</v>
      </c>
      <c r="O168" s="1495">
        <v>12859</v>
      </c>
      <c r="P168" s="1495">
        <v>64</v>
      </c>
      <c r="Q168" s="1496">
        <v>98.9</v>
      </c>
    </row>
    <row r="169" spans="1:17">
      <c r="A169" s="1477"/>
      <c r="B169" s="1478" t="s">
        <v>64</v>
      </c>
      <c r="C169" s="1479">
        <v>95.6350677981996</v>
      </c>
      <c r="D169" s="1491">
        <v>68.849387959991489</v>
      </c>
      <c r="E169" s="1512">
        <v>3434</v>
      </c>
      <c r="F169" s="1512">
        <v>12550</v>
      </c>
      <c r="G169" s="1512">
        <v>14316</v>
      </c>
      <c r="H169" s="1512">
        <v>70</v>
      </c>
      <c r="I169" s="1481">
        <v>101.53</v>
      </c>
      <c r="K169" s="1493">
        <v>95.6350677981996</v>
      </c>
      <c r="L169" s="1494">
        <v>68.849387959991489</v>
      </c>
      <c r="M169" s="1495">
        <v>3253</v>
      </c>
      <c r="N169" s="1495">
        <v>12034</v>
      </c>
      <c r="O169" s="1495">
        <v>12847</v>
      </c>
      <c r="P169" s="1495">
        <v>65</v>
      </c>
      <c r="Q169" s="1496">
        <v>98.5</v>
      </c>
    </row>
    <row r="170" spans="1:17">
      <c r="A170" s="1477"/>
      <c r="B170" s="1478" t="s">
        <v>65</v>
      </c>
      <c r="C170" s="1479">
        <v>96.869068673015079</v>
      </c>
      <c r="D170" s="1491">
        <v>68.038661471332162</v>
      </c>
      <c r="E170" s="1512">
        <v>3433</v>
      </c>
      <c r="F170" s="1512">
        <v>12563</v>
      </c>
      <c r="G170" s="1512">
        <v>9365</v>
      </c>
      <c r="H170" s="1512">
        <v>66</v>
      </c>
      <c r="I170" s="1481">
        <v>102.277</v>
      </c>
      <c r="K170" s="1493">
        <v>96.869068673015079</v>
      </c>
      <c r="L170" s="1494">
        <v>68.038661471332162</v>
      </c>
      <c r="M170" s="1495">
        <v>3555</v>
      </c>
      <c r="N170" s="1495">
        <v>12529</v>
      </c>
      <c r="O170" s="1495">
        <v>12883</v>
      </c>
      <c r="P170" s="1495">
        <v>64</v>
      </c>
      <c r="Q170" s="1496">
        <v>100.1</v>
      </c>
    </row>
    <row r="171" spans="1:17">
      <c r="A171" s="1477"/>
      <c r="B171" s="1478" t="s">
        <v>66</v>
      </c>
      <c r="C171" s="1479">
        <v>98.103069547830572</v>
      </c>
      <c r="D171" s="1491">
        <v>68.724660807890061</v>
      </c>
      <c r="E171" s="1512">
        <v>3605</v>
      </c>
      <c r="F171" s="1512">
        <v>12882</v>
      </c>
      <c r="G171" s="1512">
        <v>15058</v>
      </c>
      <c r="H171" s="1512">
        <v>67</v>
      </c>
      <c r="I171" s="1481">
        <v>102.306</v>
      </c>
      <c r="K171" s="1493">
        <v>98.103069547830572</v>
      </c>
      <c r="L171" s="1494">
        <v>68.724660807890061</v>
      </c>
      <c r="M171" s="1495">
        <v>3588</v>
      </c>
      <c r="N171" s="1495">
        <v>12768</v>
      </c>
      <c r="O171" s="1495">
        <v>13306</v>
      </c>
      <c r="P171" s="1495">
        <v>67</v>
      </c>
      <c r="Q171" s="1496">
        <v>101.9</v>
      </c>
    </row>
    <row r="172" spans="1:17">
      <c r="A172" s="1477"/>
      <c r="B172" s="1478" t="s">
        <v>67</v>
      </c>
      <c r="C172" s="1479">
        <v>101.80507217227699</v>
      </c>
      <c r="D172" s="1491">
        <v>67.165571406622135</v>
      </c>
      <c r="E172" s="1512">
        <v>3479</v>
      </c>
      <c r="F172" s="1512">
        <v>13987</v>
      </c>
      <c r="G172" s="1512">
        <v>11903</v>
      </c>
      <c r="H172" s="1512">
        <v>59</v>
      </c>
      <c r="I172" s="1481">
        <v>104.02800000000001</v>
      </c>
      <c r="K172" s="1493">
        <v>101.80507217227699</v>
      </c>
      <c r="L172" s="1494">
        <v>67.165571406622135</v>
      </c>
      <c r="M172" s="1495">
        <v>3477</v>
      </c>
      <c r="N172" s="1495">
        <v>12484</v>
      </c>
      <c r="O172" s="1495">
        <v>13071</v>
      </c>
      <c r="P172" s="1495">
        <v>56</v>
      </c>
      <c r="Q172" s="1496">
        <v>103.8</v>
      </c>
    </row>
    <row r="173" spans="1:17">
      <c r="A173" s="1477"/>
      <c r="B173" s="1478" t="s">
        <v>68</v>
      </c>
      <c r="C173" s="1479">
        <v>102.11357239098086</v>
      </c>
      <c r="D173" s="1491">
        <v>69.348296568397231</v>
      </c>
      <c r="E173" s="1512">
        <v>3587</v>
      </c>
      <c r="F173" s="1512">
        <v>11567</v>
      </c>
      <c r="G173" s="1512">
        <v>12622</v>
      </c>
      <c r="H173" s="1512">
        <v>62</v>
      </c>
      <c r="I173" s="1481">
        <v>104.953</v>
      </c>
      <c r="K173" s="1493">
        <v>102.11357239098086</v>
      </c>
      <c r="L173" s="1494">
        <v>69.348296568397231</v>
      </c>
      <c r="M173" s="1495">
        <v>3443</v>
      </c>
      <c r="N173" s="1495">
        <v>11849</v>
      </c>
      <c r="O173" s="1495">
        <v>13103</v>
      </c>
      <c r="P173" s="1495">
        <v>64</v>
      </c>
      <c r="Q173" s="1496">
        <v>105.8</v>
      </c>
    </row>
    <row r="174" spans="1:17">
      <c r="A174" s="1477"/>
      <c r="B174" s="1485" t="s">
        <v>69</v>
      </c>
      <c r="C174" s="1486">
        <v>103.45040667203095</v>
      </c>
      <c r="D174" s="1497">
        <v>70.034295904955115</v>
      </c>
      <c r="E174" s="1514">
        <v>3891</v>
      </c>
      <c r="F174" s="1514">
        <v>10297</v>
      </c>
      <c r="G174" s="1514">
        <v>11422</v>
      </c>
      <c r="H174" s="1514">
        <v>54</v>
      </c>
      <c r="I174" s="1488">
        <v>105.515</v>
      </c>
      <c r="K174" s="1499">
        <v>103.45040667203095</v>
      </c>
      <c r="L174" s="1500">
        <v>70.034295904955115</v>
      </c>
      <c r="M174" s="1501">
        <v>3712</v>
      </c>
      <c r="N174" s="1501">
        <v>13025</v>
      </c>
      <c r="O174" s="1501">
        <v>12897</v>
      </c>
      <c r="P174" s="1501">
        <v>54</v>
      </c>
      <c r="Q174" s="1502">
        <v>105.3</v>
      </c>
    </row>
    <row r="175" spans="1:17">
      <c r="A175" s="1520" t="s">
        <v>82</v>
      </c>
      <c r="B175" s="1478" t="s">
        <v>58</v>
      </c>
      <c r="C175" s="1479">
        <v>92.652899017395526</v>
      </c>
      <c r="D175" s="1491">
        <v>68.911751536042203</v>
      </c>
      <c r="E175" s="1512">
        <v>3381</v>
      </c>
      <c r="F175" s="1512">
        <v>14973</v>
      </c>
      <c r="G175" s="1512">
        <v>10242</v>
      </c>
      <c r="H175" s="1512">
        <v>58</v>
      </c>
      <c r="I175" s="1481">
        <v>106.752</v>
      </c>
      <c r="K175" s="1493">
        <v>92.652899017395526</v>
      </c>
      <c r="L175" s="1494">
        <v>68.911751536042203</v>
      </c>
      <c r="M175" s="1495">
        <v>3634</v>
      </c>
      <c r="N175" s="1495">
        <v>13051</v>
      </c>
      <c r="O175" s="1495">
        <v>12551</v>
      </c>
      <c r="P175" s="1495">
        <v>62</v>
      </c>
      <c r="Q175" s="1496">
        <v>105.8</v>
      </c>
    </row>
    <row r="176" spans="1:17">
      <c r="A176" s="1477">
        <v>2003</v>
      </c>
      <c r="B176" s="1478" t="s">
        <v>59</v>
      </c>
      <c r="C176" s="1479">
        <v>92.75573242363015</v>
      </c>
      <c r="D176" s="1491">
        <v>67.726843591078577</v>
      </c>
      <c r="E176" s="1512">
        <v>3832</v>
      </c>
      <c r="F176" s="1512">
        <v>14314</v>
      </c>
      <c r="G176" s="1512">
        <v>15032</v>
      </c>
      <c r="H176" s="1512">
        <v>59</v>
      </c>
      <c r="I176" s="1481">
        <v>108.276</v>
      </c>
      <c r="K176" s="1493">
        <v>92.75573242363015</v>
      </c>
      <c r="L176" s="1494">
        <v>67.726843591078577</v>
      </c>
      <c r="M176" s="1495">
        <v>3921</v>
      </c>
      <c r="N176" s="1495">
        <v>13535</v>
      </c>
      <c r="O176" s="1495">
        <v>13221</v>
      </c>
      <c r="P176" s="1495">
        <v>62</v>
      </c>
      <c r="Q176" s="1496">
        <v>107.4</v>
      </c>
    </row>
    <row r="177" spans="1:17">
      <c r="A177" s="1477"/>
      <c r="B177" s="1478" t="s">
        <v>60</v>
      </c>
      <c r="C177" s="1479">
        <v>98.205902954065181</v>
      </c>
      <c r="D177" s="1491">
        <v>68.412842927636476</v>
      </c>
      <c r="E177" s="1512">
        <v>3325</v>
      </c>
      <c r="F177" s="1512">
        <v>13161</v>
      </c>
      <c r="G177" s="1512">
        <v>22005</v>
      </c>
      <c r="H177" s="1512">
        <v>55</v>
      </c>
      <c r="I177" s="1481">
        <v>108.91800000000001</v>
      </c>
      <c r="K177" s="1493">
        <v>98.205902954065181</v>
      </c>
      <c r="L177" s="1494">
        <v>68.412842927636476</v>
      </c>
      <c r="M177" s="1495">
        <v>3728</v>
      </c>
      <c r="N177" s="1495">
        <v>13255</v>
      </c>
      <c r="O177" s="1495">
        <v>13414</v>
      </c>
      <c r="P177" s="1495">
        <v>54</v>
      </c>
      <c r="Q177" s="1496">
        <v>107.7</v>
      </c>
    </row>
    <row r="178" spans="1:17">
      <c r="A178" s="1477"/>
      <c r="B178" s="1478" t="s">
        <v>61</v>
      </c>
      <c r="C178" s="1479">
        <v>92.858565829864759</v>
      </c>
      <c r="D178" s="1491">
        <v>67.789207167129305</v>
      </c>
      <c r="E178" s="1512">
        <v>3677</v>
      </c>
      <c r="F178" s="1512">
        <v>12926</v>
      </c>
      <c r="G178" s="1512">
        <v>9521</v>
      </c>
      <c r="H178" s="1512">
        <v>61</v>
      </c>
      <c r="I178" s="1481">
        <v>108.065</v>
      </c>
      <c r="K178" s="1493">
        <v>92.858565829864759</v>
      </c>
      <c r="L178" s="1494">
        <v>67.789207167129305</v>
      </c>
      <c r="M178" s="1495">
        <v>3709</v>
      </c>
      <c r="N178" s="1495">
        <v>13017</v>
      </c>
      <c r="O178" s="1495">
        <v>12046</v>
      </c>
      <c r="P178" s="1495">
        <v>61</v>
      </c>
      <c r="Q178" s="1496">
        <v>106.3</v>
      </c>
    </row>
    <row r="179" spans="1:17">
      <c r="A179" s="1477"/>
      <c r="B179" s="1478" t="s">
        <v>62</v>
      </c>
      <c r="C179" s="1479">
        <v>93.167066048568628</v>
      </c>
      <c r="D179" s="1491">
        <v>64.858119092745596</v>
      </c>
      <c r="E179" s="1512">
        <v>3254</v>
      </c>
      <c r="F179" s="1512">
        <v>13424</v>
      </c>
      <c r="G179" s="1512">
        <v>11138</v>
      </c>
      <c r="H179" s="1512">
        <v>64</v>
      </c>
      <c r="I179" s="1481">
        <v>107.14700000000001</v>
      </c>
      <c r="K179" s="1493">
        <v>93.167066048568628</v>
      </c>
      <c r="L179" s="1494">
        <v>64.858119092745596</v>
      </c>
      <c r="M179" s="1495">
        <v>3508</v>
      </c>
      <c r="N179" s="1495">
        <v>14356</v>
      </c>
      <c r="O179" s="1495">
        <v>13111</v>
      </c>
      <c r="P179" s="1495">
        <v>64</v>
      </c>
      <c r="Q179" s="1496">
        <v>104.4</v>
      </c>
    </row>
    <row r="180" spans="1:17">
      <c r="A180" s="1477"/>
      <c r="B180" s="1478" t="s">
        <v>63</v>
      </c>
      <c r="C180" s="1479">
        <v>92.447232204926294</v>
      </c>
      <c r="D180" s="1491">
        <v>65.731209157455652</v>
      </c>
      <c r="E180" s="1512">
        <v>4182</v>
      </c>
      <c r="F180" s="1512">
        <v>12609</v>
      </c>
      <c r="G180" s="1512">
        <v>13105</v>
      </c>
      <c r="H180" s="1512">
        <v>53</v>
      </c>
      <c r="I180" s="1481">
        <v>107.54300000000001</v>
      </c>
      <c r="K180" s="1493">
        <v>92.447232204926294</v>
      </c>
      <c r="L180" s="1494">
        <v>65.731209157455652</v>
      </c>
      <c r="M180" s="1495">
        <v>3598</v>
      </c>
      <c r="N180" s="1495">
        <v>13258</v>
      </c>
      <c r="O180" s="1495">
        <v>12787</v>
      </c>
      <c r="P180" s="1495">
        <v>54</v>
      </c>
      <c r="Q180" s="1496">
        <v>103.5</v>
      </c>
    </row>
    <row r="181" spans="1:17">
      <c r="A181" s="1477"/>
      <c r="B181" s="1478" t="s">
        <v>64</v>
      </c>
      <c r="C181" s="1479">
        <v>93.269899454803266</v>
      </c>
      <c r="D181" s="1491">
        <v>63.42375684357912</v>
      </c>
      <c r="E181" s="1512">
        <v>3757</v>
      </c>
      <c r="F181" s="1512">
        <v>14545</v>
      </c>
      <c r="G181" s="1512">
        <v>14143</v>
      </c>
      <c r="H181" s="1512">
        <v>62</v>
      </c>
      <c r="I181" s="1481">
        <v>108.985</v>
      </c>
      <c r="K181" s="1493">
        <v>93.269899454803266</v>
      </c>
      <c r="L181" s="1494">
        <v>63.42375684357912</v>
      </c>
      <c r="M181" s="1495">
        <v>3550</v>
      </c>
      <c r="N181" s="1495">
        <v>14023</v>
      </c>
      <c r="O181" s="1495">
        <v>13048</v>
      </c>
      <c r="P181" s="1495">
        <v>59</v>
      </c>
      <c r="Q181" s="1496">
        <v>107.3</v>
      </c>
    </row>
    <row r="182" spans="1:17">
      <c r="A182" s="1477"/>
      <c r="B182" s="1478" t="s">
        <v>65</v>
      </c>
      <c r="C182" s="1479">
        <v>93.064232642334019</v>
      </c>
      <c r="D182" s="1491">
        <v>68.350479351585747</v>
      </c>
      <c r="E182" s="1512">
        <v>3299</v>
      </c>
      <c r="F182" s="1512">
        <v>13897</v>
      </c>
      <c r="G182" s="1512">
        <v>8718</v>
      </c>
      <c r="H182" s="1512">
        <v>55</v>
      </c>
      <c r="I182" s="1481">
        <v>108.262</v>
      </c>
      <c r="K182" s="1493">
        <v>93.064232642334019</v>
      </c>
      <c r="L182" s="1494">
        <v>68.350479351585747</v>
      </c>
      <c r="M182" s="1495">
        <v>3294</v>
      </c>
      <c r="N182" s="1495">
        <v>14268</v>
      </c>
      <c r="O182" s="1495">
        <v>12273</v>
      </c>
      <c r="P182" s="1495">
        <v>55</v>
      </c>
      <c r="Q182" s="1496">
        <v>105.9</v>
      </c>
    </row>
    <row r="183" spans="1:17">
      <c r="A183" s="1477"/>
      <c r="B183" s="1478" t="s">
        <v>66</v>
      </c>
      <c r="C183" s="1479">
        <v>93.886899892211005</v>
      </c>
      <c r="D183" s="1491">
        <v>65.731209157455652</v>
      </c>
      <c r="E183" s="1512">
        <v>3352</v>
      </c>
      <c r="F183" s="1512">
        <v>15233</v>
      </c>
      <c r="G183" s="1512">
        <v>14862</v>
      </c>
      <c r="H183" s="1512">
        <v>54</v>
      </c>
      <c r="I183" s="1481">
        <v>108.282</v>
      </c>
      <c r="K183" s="1493">
        <v>93.886899892211005</v>
      </c>
      <c r="L183" s="1494">
        <v>65.731209157455652</v>
      </c>
      <c r="M183" s="1495">
        <v>3325</v>
      </c>
      <c r="N183" s="1495">
        <v>14529</v>
      </c>
      <c r="O183" s="1495">
        <v>12674</v>
      </c>
      <c r="P183" s="1495">
        <v>54</v>
      </c>
      <c r="Q183" s="1496">
        <v>105.8</v>
      </c>
    </row>
    <row r="184" spans="1:17">
      <c r="A184" s="1477"/>
      <c r="B184" s="1478" t="s">
        <v>67</v>
      </c>
      <c r="C184" s="1479">
        <v>96.971902079249702</v>
      </c>
      <c r="D184" s="1491">
        <v>60.367941617093983</v>
      </c>
      <c r="E184" s="1512">
        <v>4191</v>
      </c>
      <c r="F184" s="1512">
        <v>16378</v>
      </c>
      <c r="G184" s="1512">
        <v>11622</v>
      </c>
      <c r="H184" s="1512">
        <v>52</v>
      </c>
      <c r="I184" s="1481">
        <v>111.27500000000001</v>
      </c>
      <c r="K184" s="1493">
        <v>96.971902079249702</v>
      </c>
      <c r="L184" s="1494">
        <v>60.367941617093983</v>
      </c>
      <c r="M184" s="1495">
        <v>4165</v>
      </c>
      <c r="N184" s="1495">
        <v>14780</v>
      </c>
      <c r="O184" s="1495">
        <v>12584</v>
      </c>
      <c r="P184" s="1495">
        <v>49</v>
      </c>
      <c r="Q184" s="1496">
        <v>107</v>
      </c>
    </row>
    <row r="185" spans="1:17">
      <c r="A185" s="1477"/>
      <c r="B185" s="1478" t="s">
        <v>68</v>
      </c>
      <c r="C185" s="1479">
        <v>97.691735922892065</v>
      </c>
      <c r="D185" s="1491">
        <v>62.051758170463351</v>
      </c>
      <c r="E185" s="1512">
        <v>2868</v>
      </c>
      <c r="F185" s="1512">
        <v>14708</v>
      </c>
      <c r="G185" s="1512">
        <v>11598</v>
      </c>
      <c r="H185" s="1512">
        <v>49</v>
      </c>
      <c r="I185" s="1481">
        <v>110.46</v>
      </c>
      <c r="K185" s="1493">
        <v>97.691735922892065</v>
      </c>
      <c r="L185" s="1494">
        <v>62.051758170463351</v>
      </c>
      <c r="M185" s="1495">
        <v>2735</v>
      </c>
      <c r="N185" s="1495">
        <v>15549</v>
      </c>
      <c r="O185" s="1495">
        <v>12595</v>
      </c>
      <c r="P185" s="1495">
        <v>50</v>
      </c>
      <c r="Q185" s="1496">
        <v>105.2</v>
      </c>
    </row>
    <row r="186" spans="1:17">
      <c r="A186" s="1484"/>
      <c r="B186" s="1478" t="s">
        <v>69</v>
      </c>
      <c r="C186" s="1479">
        <v>103.86174029696946</v>
      </c>
      <c r="D186" s="1491">
        <v>59.931396584738962</v>
      </c>
      <c r="E186" s="1512">
        <v>3142</v>
      </c>
      <c r="F186" s="1512">
        <v>12204</v>
      </c>
      <c r="G186" s="1512">
        <v>11802</v>
      </c>
      <c r="H186" s="1512">
        <v>56</v>
      </c>
      <c r="I186" s="1481">
        <v>111.26</v>
      </c>
      <c r="K186" s="1493">
        <v>103.86174029696946</v>
      </c>
      <c r="L186" s="1494">
        <v>59.931396584738962</v>
      </c>
      <c r="M186" s="1495">
        <v>3053</v>
      </c>
      <c r="N186" s="1495">
        <v>14970</v>
      </c>
      <c r="O186" s="1495">
        <v>12913</v>
      </c>
      <c r="P186" s="1495">
        <v>57</v>
      </c>
      <c r="Q186" s="1496">
        <v>105.4</v>
      </c>
    </row>
    <row r="187" spans="1:17">
      <c r="A187" s="1522" t="s">
        <v>83</v>
      </c>
      <c r="B187" s="1504" t="s">
        <v>58</v>
      </c>
      <c r="C187" s="1519">
        <v>99.954070860053776</v>
      </c>
      <c r="D187" s="1505">
        <v>60.866850225499725</v>
      </c>
      <c r="E187" s="1517">
        <v>3271</v>
      </c>
      <c r="F187" s="1517">
        <v>17644</v>
      </c>
      <c r="G187" s="1517">
        <v>10841</v>
      </c>
      <c r="H187" s="1517">
        <v>56</v>
      </c>
      <c r="I187" s="1507">
        <v>113.551</v>
      </c>
      <c r="K187" s="1508">
        <v>99.954070860053776</v>
      </c>
      <c r="L187" s="1509">
        <v>60.866850225499725</v>
      </c>
      <c r="M187" s="1510">
        <v>3633</v>
      </c>
      <c r="N187" s="1510">
        <v>15620</v>
      </c>
      <c r="O187" s="1510">
        <v>13137</v>
      </c>
      <c r="P187" s="1510">
        <v>60</v>
      </c>
      <c r="Q187" s="1511">
        <v>106.4</v>
      </c>
    </row>
    <row r="188" spans="1:17">
      <c r="A188" s="1477">
        <v>2004</v>
      </c>
      <c r="B188" s="1478" t="s">
        <v>59</v>
      </c>
      <c r="C188" s="1479">
        <v>96.354901641841963</v>
      </c>
      <c r="D188" s="1491">
        <v>62.051758170463351</v>
      </c>
      <c r="E188" s="1512">
        <v>3068</v>
      </c>
      <c r="F188" s="1512">
        <v>16017</v>
      </c>
      <c r="G188" s="1512">
        <v>15134</v>
      </c>
      <c r="H188" s="1512">
        <v>56</v>
      </c>
      <c r="I188" s="1481">
        <v>116.821</v>
      </c>
      <c r="K188" s="1493">
        <v>96.354901641841963</v>
      </c>
      <c r="L188" s="1494">
        <v>62.051758170463351</v>
      </c>
      <c r="M188" s="1495">
        <v>3268</v>
      </c>
      <c r="N188" s="1495">
        <v>15548</v>
      </c>
      <c r="O188" s="1495">
        <v>13720</v>
      </c>
      <c r="P188" s="1495">
        <v>57</v>
      </c>
      <c r="Q188" s="1496">
        <v>107.9</v>
      </c>
    </row>
    <row r="189" spans="1:17">
      <c r="A189" s="1477"/>
      <c r="B189" s="1478" t="s">
        <v>60</v>
      </c>
      <c r="C189" s="1479">
        <v>96.766235266780456</v>
      </c>
      <c r="D189" s="1491">
        <v>61.552849562057609</v>
      </c>
      <c r="E189" s="1512">
        <v>3522</v>
      </c>
      <c r="F189" s="1512">
        <v>16062</v>
      </c>
      <c r="G189" s="1512">
        <v>22699</v>
      </c>
      <c r="H189" s="1512">
        <v>48</v>
      </c>
      <c r="I189" s="1481">
        <v>119.73099999999999</v>
      </c>
      <c r="K189" s="1493">
        <v>96.766235266780456</v>
      </c>
      <c r="L189" s="1494">
        <v>61.552849562057609</v>
      </c>
      <c r="M189" s="1495">
        <v>4060</v>
      </c>
      <c r="N189" s="1495">
        <v>15331</v>
      </c>
      <c r="O189" s="1495">
        <v>13313</v>
      </c>
      <c r="P189" s="1495">
        <v>47</v>
      </c>
      <c r="Q189" s="1496">
        <v>109.9</v>
      </c>
    </row>
    <row r="190" spans="1:17">
      <c r="A190" s="1477"/>
      <c r="B190" s="1478" t="s">
        <v>61</v>
      </c>
      <c r="C190" s="1479">
        <v>99.645570641349906</v>
      </c>
      <c r="D190" s="1491">
        <v>59.74430585658682</v>
      </c>
      <c r="E190" s="1512">
        <v>3235</v>
      </c>
      <c r="F190" s="1512">
        <v>16161</v>
      </c>
      <c r="G190" s="1512">
        <v>9518</v>
      </c>
      <c r="H190" s="1512">
        <v>62</v>
      </c>
      <c r="I190" s="1481">
        <v>119.795</v>
      </c>
      <c r="K190" s="1493">
        <v>99.645570641349906</v>
      </c>
      <c r="L190" s="1494">
        <v>59.74430585658682</v>
      </c>
      <c r="M190" s="1495">
        <v>3364</v>
      </c>
      <c r="N190" s="1495">
        <v>16318</v>
      </c>
      <c r="O190" s="1495">
        <v>11993</v>
      </c>
      <c r="P190" s="1495">
        <v>62</v>
      </c>
      <c r="Q190" s="1496">
        <v>110.9</v>
      </c>
    </row>
    <row r="191" spans="1:17">
      <c r="A191" s="1477"/>
      <c r="B191" s="1478" t="s">
        <v>62</v>
      </c>
      <c r="C191" s="1479">
        <v>101.90790557851162</v>
      </c>
      <c r="D191" s="1491">
        <v>61.116304529702589</v>
      </c>
      <c r="E191" s="1512">
        <v>3446</v>
      </c>
      <c r="F191" s="1512">
        <v>14501</v>
      </c>
      <c r="G191" s="1512">
        <v>10423</v>
      </c>
      <c r="H191" s="1512">
        <v>50</v>
      </c>
      <c r="I191" s="1481">
        <v>122.794</v>
      </c>
      <c r="K191" s="1493">
        <v>101.90790557851162</v>
      </c>
      <c r="L191" s="1494">
        <v>61.116304529702589</v>
      </c>
      <c r="M191" s="1495">
        <v>3729</v>
      </c>
      <c r="N191" s="1495">
        <v>16062</v>
      </c>
      <c r="O191" s="1495">
        <v>12714</v>
      </c>
      <c r="P191" s="1495">
        <v>49</v>
      </c>
      <c r="Q191" s="1496">
        <v>114.6</v>
      </c>
    </row>
    <row r="192" spans="1:17">
      <c r="A192" s="1477"/>
      <c r="B192" s="1478" t="s">
        <v>63</v>
      </c>
      <c r="C192" s="1479">
        <v>100.05690426628838</v>
      </c>
      <c r="D192" s="1491">
        <v>58.497034335572479</v>
      </c>
      <c r="E192" s="1512">
        <v>4268</v>
      </c>
      <c r="F192" s="1512">
        <v>16837</v>
      </c>
      <c r="G192" s="1512">
        <v>13149</v>
      </c>
      <c r="H192" s="1512">
        <v>45</v>
      </c>
      <c r="I192" s="1481">
        <v>122.926</v>
      </c>
      <c r="K192" s="1493">
        <v>100.05690426628838</v>
      </c>
      <c r="L192" s="1494">
        <v>58.497034335572479</v>
      </c>
      <c r="M192" s="1495">
        <v>3610</v>
      </c>
      <c r="N192" s="1495">
        <v>16983</v>
      </c>
      <c r="O192" s="1495">
        <v>12691</v>
      </c>
      <c r="P192" s="1495">
        <v>45</v>
      </c>
      <c r="Q192" s="1496">
        <v>114.3</v>
      </c>
    </row>
    <row r="193" spans="1:17">
      <c r="A193" s="1477"/>
      <c r="B193" s="1478" t="s">
        <v>64</v>
      </c>
      <c r="C193" s="1479">
        <v>100.36540448499227</v>
      </c>
      <c r="D193" s="1491">
        <v>59.681942280536106</v>
      </c>
      <c r="E193" s="1512">
        <v>4455</v>
      </c>
      <c r="F193" s="1512">
        <v>15899</v>
      </c>
      <c r="G193" s="1512">
        <v>14151</v>
      </c>
      <c r="H193" s="1512">
        <v>58</v>
      </c>
      <c r="I193" s="1481">
        <v>123.54300000000001</v>
      </c>
      <c r="K193" s="1493">
        <v>100.36540448499227</v>
      </c>
      <c r="L193" s="1494">
        <v>59.681942280536106</v>
      </c>
      <c r="M193" s="1495">
        <v>4239</v>
      </c>
      <c r="N193" s="1495">
        <v>15515</v>
      </c>
      <c r="O193" s="1495">
        <v>13086</v>
      </c>
      <c r="P193" s="1495">
        <v>57</v>
      </c>
      <c r="Q193" s="1496">
        <v>113.4</v>
      </c>
    </row>
    <row r="194" spans="1:17">
      <c r="A194" s="1477"/>
      <c r="B194" s="1478" t="s">
        <v>65</v>
      </c>
      <c r="C194" s="1479">
        <v>100.5710712974615</v>
      </c>
      <c r="D194" s="1491">
        <v>61.802303866260473</v>
      </c>
      <c r="E194" s="1512">
        <v>4386</v>
      </c>
      <c r="F194" s="1512">
        <v>16556</v>
      </c>
      <c r="G194" s="1512">
        <v>10022</v>
      </c>
      <c r="H194" s="1512">
        <v>75</v>
      </c>
      <c r="I194" s="1481">
        <v>125.081</v>
      </c>
      <c r="K194" s="1493">
        <v>100.5710712974615</v>
      </c>
      <c r="L194" s="1494">
        <v>61.802303866260473</v>
      </c>
      <c r="M194" s="1495">
        <v>4236</v>
      </c>
      <c r="N194" s="1495">
        <v>16602</v>
      </c>
      <c r="O194" s="1495">
        <v>13934</v>
      </c>
      <c r="P194" s="1495">
        <v>77</v>
      </c>
      <c r="Q194" s="1496">
        <v>115.5</v>
      </c>
    </row>
    <row r="195" spans="1:17">
      <c r="A195" s="1477"/>
      <c r="B195" s="1478" t="s">
        <v>66</v>
      </c>
      <c r="C195" s="1479">
        <v>98.103069547830572</v>
      </c>
      <c r="D195" s="1491">
        <v>58.871215791876786</v>
      </c>
      <c r="E195" s="1512">
        <v>4890</v>
      </c>
      <c r="F195" s="1512">
        <v>17017</v>
      </c>
      <c r="G195" s="1512">
        <v>15570</v>
      </c>
      <c r="H195" s="1512">
        <v>57</v>
      </c>
      <c r="I195" s="1481">
        <v>126.178</v>
      </c>
      <c r="K195" s="1493">
        <v>98.103069547830572</v>
      </c>
      <c r="L195" s="1494">
        <v>58.871215791876786</v>
      </c>
      <c r="M195" s="1495">
        <v>4823</v>
      </c>
      <c r="N195" s="1495">
        <v>16577</v>
      </c>
      <c r="O195" s="1495">
        <v>13113</v>
      </c>
      <c r="P195" s="1495">
        <v>57</v>
      </c>
      <c r="Q195" s="1496">
        <v>116.5</v>
      </c>
    </row>
    <row r="196" spans="1:17">
      <c r="A196" s="1477"/>
      <c r="B196" s="1478" t="s">
        <v>67</v>
      </c>
      <c r="C196" s="1479">
        <v>100.67390470369615</v>
      </c>
      <c r="D196" s="1491">
        <v>60.056123736840405</v>
      </c>
      <c r="E196" s="1512">
        <v>4046</v>
      </c>
      <c r="F196" s="1512">
        <v>19222</v>
      </c>
      <c r="G196" s="1512">
        <v>12140</v>
      </c>
      <c r="H196" s="1512">
        <v>60</v>
      </c>
      <c r="I196" s="1481">
        <v>126.294</v>
      </c>
      <c r="K196" s="1493">
        <v>100.67390470369615</v>
      </c>
      <c r="L196" s="1494">
        <v>60.056123736840405</v>
      </c>
      <c r="M196" s="1495">
        <v>4024</v>
      </c>
      <c r="N196" s="1495">
        <v>18228</v>
      </c>
      <c r="O196" s="1495">
        <v>13832</v>
      </c>
      <c r="P196" s="1495">
        <v>55</v>
      </c>
      <c r="Q196" s="1496">
        <v>113.5</v>
      </c>
    </row>
    <row r="197" spans="1:17">
      <c r="A197" s="1477"/>
      <c r="B197" s="1478" t="s">
        <v>68</v>
      </c>
      <c r="C197" s="1479">
        <v>102.93623964085785</v>
      </c>
      <c r="D197" s="1491">
        <v>59.869033008688248</v>
      </c>
      <c r="E197" s="1512">
        <v>3344</v>
      </c>
      <c r="F197" s="1512">
        <v>18399</v>
      </c>
      <c r="G197" s="1512">
        <v>14772</v>
      </c>
      <c r="H197" s="1512">
        <v>51</v>
      </c>
      <c r="I197" s="1481">
        <v>127.01300000000001</v>
      </c>
      <c r="K197" s="1493">
        <v>102.93623964085785</v>
      </c>
      <c r="L197" s="1494">
        <v>59.869033008688248</v>
      </c>
      <c r="M197" s="1495">
        <v>3153</v>
      </c>
      <c r="N197" s="1495">
        <v>18240</v>
      </c>
      <c r="O197" s="1495">
        <v>15247</v>
      </c>
      <c r="P197" s="1495">
        <v>52</v>
      </c>
      <c r="Q197" s="1496">
        <v>115</v>
      </c>
    </row>
    <row r="198" spans="1:17">
      <c r="A198" s="1477"/>
      <c r="B198" s="1485" t="s">
        <v>69</v>
      </c>
      <c r="C198" s="1486">
        <v>102.01073898474624</v>
      </c>
      <c r="D198" s="1497">
        <v>58.060489303217459</v>
      </c>
      <c r="E198" s="1514">
        <v>3856</v>
      </c>
      <c r="F198" s="1514">
        <v>14788</v>
      </c>
      <c r="G198" s="1514">
        <v>13804</v>
      </c>
      <c r="H198" s="1514">
        <v>46</v>
      </c>
      <c r="I198" s="1488">
        <v>126.864</v>
      </c>
      <c r="K198" s="1499">
        <v>102.01073898474624</v>
      </c>
      <c r="L198" s="1500">
        <v>58.060489303217459</v>
      </c>
      <c r="M198" s="1501">
        <v>3825</v>
      </c>
      <c r="N198" s="1501">
        <v>18135</v>
      </c>
      <c r="O198" s="1501">
        <v>15184</v>
      </c>
      <c r="P198" s="1501">
        <v>47</v>
      </c>
      <c r="Q198" s="1502">
        <v>114</v>
      </c>
    </row>
    <row r="199" spans="1:17">
      <c r="A199" s="1520" t="s">
        <v>84</v>
      </c>
      <c r="B199" s="1478" t="s">
        <v>58</v>
      </c>
      <c r="C199" s="1479">
        <v>102.7305728283886</v>
      </c>
      <c r="D199" s="1491">
        <v>60.305578041043269</v>
      </c>
      <c r="E199" s="1512">
        <v>3213</v>
      </c>
      <c r="F199" s="1512">
        <v>20127</v>
      </c>
      <c r="G199" s="1512">
        <v>11167</v>
      </c>
      <c r="H199" s="1512">
        <v>47</v>
      </c>
      <c r="I199" s="1481">
        <v>126.146</v>
      </c>
      <c r="K199" s="1493">
        <v>102.7305728283886</v>
      </c>
      <c r="L199" s="1494">
        <v>60.305578041043269</v>
      </c>
      <c r="M199" s="1495">
        <v>3689</v>
      </c>
      <c r="N199" s="1495">
        <v>18668</v>
      </c>
      <c r="O199" s="1495">
        <v>13724</v>
      </c>
      <c r="P199" s="1495">
        <v>49</v>
      </c>
      <c r="Q199" s="1496">
        <v>111.1</v>
      </c>
    </row>
    <row r="200" spans="1:17">
      <c r="A200" s="1477">
        <v>2005</v>
      </c>
      <c r="B200" s="1478" t="s">
        <v>59</v>
      </c>
      <c r="C200" s="1479">
        <v>100.77673810993076</v>
      </c>
      <c r="D200" s="1491">
        <v>61.365758833905467</v>
      </c>
      <c r="E200" s="1512">
        <v>3726</v>
      </c>
      <c r="F200" s="1512">
        <v>19753</v>
      </c>
      <c r="G200" s="1512">
        <v>15418</v>
      </c>
      <c r="H200" s="1512">
        <v>53</v>
      </c>
      <c r="I200" s="1481">
        <v>127.502</v>
      </c>
      <c r="K200" s="1493">
        <v>100.77673810993076</v>
      </c>
      <c r="L200" s="1494">
        <v>61.365758833905467</v>
      </c>
      <c r="M200" s="1495">
        <v>3535</v>
      </c>
      <c r="N200" s="1495">
        <v>18658</v>
      </c>
      <c r="O200" s="1495">
        <v>13505</v>
      </c>
      <c r="P200" s="1495">
        <v>54</v>
      </c>
      <c r="Q200" s="1496">
        <v>109.1</v>
      </c>
    </row>
    <row r="201" spans="1:17">
      <c r="A201" s="1477"/>
      <c r="B201" s="1478" t="s">
        <v>60</v>
      </c>
      <c r="C201" s="1479">
        <v>102.62773942215397</v>
      </c>
      <c r="D201" s="1491">
        <v>61.615213138108331</v>
      </c>
      <c r="E201" s="1512">
        <v>2775</v>
      </c>
      <c r="F201" s="1512">
        <v>20653</v>
      </c>
      <c r="G201" s="1512">
        <v>22298</v>
      </c>
      <c r="H201" s="1512">
        <v>57</v>
      </c>
      <c r="I201" s="1481">
        <v>129.28100000000001</v>
      </c>
      <c r="K201" s="1493">
        <v>102.62773942215397</v>
      </c>
      <c r="L201" s="1494">
        <v>61.615213138108331</v>
      </c>
      <c r="M201" s="1495">
        <v>3239</v>
      </c>
      <c r="N201" s="1495">
        <v>19795</v>
      </c>
      <c r="O201" s="1495">
        <v>13278</v>
      </c>
      <c r="P201" s="1495">
        <v>56</v>
      </c>
      <c r="Q201" s="1496">
        <v>108</v>
      </c>
    </row>
    <row r="202" spans="1:17">
      <c r="A202" s="1477"/>
      <c r="B202" s="1478" t="s">
        <v>61</v>
      </c>
      <c r="C202" s="1479">
        <v>103.75890689073483</v>
      </c>
      <c r="D202" s="1491">
        <v>62.425939626767651</v>
      </c>
      <c r="E202" s="1512">
        <v>3503</v>
      </c>
      <c r="F202" s="1512">
        <v>18446</v>
      </c>
      <c r="G202" s="1512">
        <v>10840</v>
      </c>
      <c r="H202" s="1512">
        <v>53</v>
      </c>
      <c r="I202" s="1481">
        <v>129.816</v>
      </c>
      <c r="K202" s="1493">
        <v>103.75890689073483</v>
      </c>
      <c r="L202" s="1494">
        <v>62.425939626767651</v>
      </c>
      <c r="M202" s="1495">
        <v>3712</v>
      </c>
      <c r="N202" s="1495">
        <v>18898</v>
      </c>
      <c r="O202" s="1495">
        <v>13885</v>
      </c>
      <c r="P202" s="1495">
        <v>55</v>
      </c>
      <c r="Q202" s="1496">
        <v>108.4</v>
      </c>
    </row>
    <row r="203" spans="1:17">
      <c r="A203" s="1477"/>
      <c r="B203" s="1478" t="s">
        <v>62</v>
      </c>
      <c r="C203" s="1479">
        <v>101.08523832863463</v>
      </c>
      <c r="D203" s="1491">
        <v>63.236666115426964</v>
      </c>
      <c r="E203" s="1512">
        <v>3574</v>
      </c>
      <c r="F203" s="1512">
        <v>17496</v>
      </c>
      <c r="G203" s="1512">
        <v>11650</v>
      </c>
      <c r="H203" s="1512">
        <v>45</v>
      </c>
      <c r="I203" s="1481">
        <v>128.58600000000001</v>
      </c>
      <c r="K203" s="1493">
        <v>101.08523832863463</v>
      </c>
      <c r="L203" s="1494">
        <v>63.236666115426964</v>
      </c>
      <c r="M203" s="1495">
        <v>3846</v>
      </c>
      <c r="N203" s="1495">
        <v>18801</v>
      </c>
      <c r="O203" s="1495">
        <v>14352</v>
      </c>
      <c r="P203" s="1495">
        <v>44</v>
      </c>
      <c r="Q203" s="1496">
        <v>104.7</v>
      </c>
    </row>
    <row r="204" spans="1:17">
      <c r="A204" s="1477"/>
      <c r="B204" s="1478" t="s">
        <v>63</v>
      </c>
      <c r="C204" s="1479">
        <v>103.03907304709247</v>
      </c>
      <c r="D204" s="1491">
        <v>61.98939459441263</v>
      </c>
      <c r="E204" s="1512">
        <v>4793</v>
      </c>
      <c r="F204" s="1512">
        <v>18703</v>
      </c>
      <c r="G204" s="1512">
        <v>14527</v>
      </c>
      <c r="H204" s="1512">
        <v>61</v>
      </c>
      <c r="I204" s="1481">
        <v>128.66</v>
      </c>
      <c r="K204" s="1493">
        <v>103.03907304709247</v>
      </c>
      <c r="L204" s="1494">
        <v>61.98939459441263</v>
      </c>
      <c r="M204" s="1495">
        <v>4048</v>
      </c>
      <c r="N204" s="1495">
        <v>19032</v>
      </c>
      <c r="O204" s="1495">
        <v>13911</v>
      </c>
      <c r="P204" s="1495">
        <v>59</v>
      </c>
      <c r="Q204" s="1496">
        <v>104.7</v>
      </c>
    </row>
    <row r="205" spans="1:17">
      <c r="A205" s="1477"/>
      <c r="B205" s="1478" t="s">
        <v>64</v>
      </c>
      <c r="C205" s="1479">
        <v>103.75890689073483</v>
      </c>
      <c r="D205" s="1491">
        <v>63.111938963325535</v>
      </c>
      <c r="E205" s="1512">
        <v>3760</v>
      </c>
      <c r="F205" s="1512">
        <v>18689</v>
      </c>
      <c r="G205" s="1512">
        <v>13883</v>
      </c>
      <c r="H205" s="1512">
        <v>53</v>
      </c>
      <c r="I205" s="1481">
        <v>130.96700000000001</v>
      </c>
      <c r="K205" s="1493">
        <v>103.75890689073483</v>
      </c>
      <c r="L205" s="1494">
        <v>63.111938963325535</v>
      </c>
      <c r="M205" s="1495">
        <v>3621</v>
      </c>
      <c r="N205" s="1495">
        <v>18807</v>
      </c>
      <c r="O205" s="1495">
        <v>13474</v>
      </c>
      <c r="P205" s="1495">
        <v>54</v>
      </c>
      <c r="Q205" s="1496">
        <v>106</v>
      </c>
    </row>
    <row r="206" spans="1:17">
      <c r="A206" s="1477"/>
      <c r="B206" s="1478" t="s">
        <v>65</v>
      </c>
      <c r="C206" s="1479">
        <v>103.96457370320407</v>
      </c>
      <c r="D206" s="1491">
        <v>62.862484659122671</v>
      </c>
      <c r="E206" s="1512">
        <v>4101</v>
      </c>
      <c r="F206" s="1512">
        <v>18852</v>
      </c>
      <c r="G206" s="1512">
        <v>10322</v>
      </c>
      <c r="H206" s="1512">
        <v>49</v>
      </c>
      <c r="I206" s="1481">
        <v>131.60499999999999</v>
      </c>
      <c r="K206" s="1493">
        <v>103.96457370320407</v>
      </c>
      <c r="L206" s="1494">
        <v>62.862484659122671</v>
      </c>
      <c r="M206" s="1495">
        <v>3886</v>
      </c>
      <c r="N206" s="1495">
        <v>18261</v>
      </c>
      <c r="O206" s="1495">
        <v>13560</v>
      </c>
      <c r="P206" s="1495">
        <v>52</v>
      </c>
      <c r="Q206" s="1496">
        <v>105.2</v>
      </c>
    </row>
    <row r="207" spans="1:17">
      <c r="A207" s="1477"/>
      <c r="B207" s="1478" t="s">
        <v>66</v>
      </c>
      <c r="C207" s="1479">
        <v>104.37590732814257</v>
      </c>
      <c r="D207" s="1491">
        <v>63.361393267528399</v>
      </c>
      <c r="E207" s="1512">
        <v>3490</v>
      </c>
      <c r="F207" s="1512">
        <v>18664</v>
      </c>
      <c r="G207" s="1512">
        <v>15839</v>
      </c>
      <c r="H207" s="1512">
        <v>53</v>
      </c>
      <c r="I207" s="1481">
        <v>132.202</v>
      </c>
      <c r="K207" s="1493">
        <v>104.37590732814257</v>
      </c>
      <c r="L207" s="1494">
        <v>63.361393267528399</v>
      </c>
      <c r="M207" s="1495">
        <v>3432</v>
      </c>
      <c r="N207" s="1495">
        <v>18028</v>
      </c>
      <c r="O207" s="1495">
        <v>13135</v>
      </c>
      <c r="P207" s="1495">
        <v>54</v>
      </c>
      <c r="Q207" s="1496">
        <v>104.8</v>
      </c>
    </row>
    <row r="208" spans="1:17">
      <c r="A208" s="1477"/>
      <c r="B208" s="1478" t="s">
        <v>67</v>
      </c>
      <c r="C208" s="1479">
        <v>103.65607348450021</v>
      </c>
      <c r="D208" s="1491">
        <v>64.047392604086284</v>
      </c>
      <c r="E208" s="1512">
        <v>3633</v>
      </c>
      <c r="F208" s="1512">
        <v>18768</v>
      </c>
      <c r="G208" s="1512">
        <v>11431</v>
      </c>
      <c r="H208" s="1512">
        <v>68</v>
      </c>
      <c r="I208" s="1481">
        <v>134.82499999999999</v>
      </c>
      <c r="K208" s="1493">
        <v>103.65607348450021</v>
      </c>
      <c r="L208" s="1494">
        <v>64.047392604086284</v>
      </c>
      <c r="M208" s="1495">
        <v>3578</v>
      </c>
      <c r="N208" s="1495">
        <v>17929</v>
      </c>
      <c r="O208" s="1495">
        <v>12893</v>
      </c>
      <c r="P208" s="1495">
        <v>60</v>
      </c>
      <c r="Q208" s="1496">
        <v>106.8</v>
      </c>
    </row>
    <row r="209" spans="1:17">
      <c r="A209" s="1477"/>
      <c r="B209" s="1478" t="s">
        <v>68</v>
      </c>
      <c r="C209" s="1479">
        <v>103.34757326579634</v>
      </c>
      <c r="D209" s="1491">
        <v>62.301212474666215</v>
      </c>
      <c r="E209" s="1512">
        <v>5031</v>
      </c>
      <c r="F209" s="1512">
        <v>19067</v>
      </c>
      <c r="G209" s="1512">
        <v>12592</v>
      </c>
      <c r="H209" s="1512">
        <v>54</v>
      </c>
      <c r="I209" s="1481">
        <v>135.78700000000001</v>
      </c>
      <c r="K209" s="1493">
        <v>103.34757326579634</v>
      </c>
      <c r="L209" s="1494">
        <v>62.301212474666215</v>
      </c>
      <c r="M209" s="1495">
        <v>4714</v>
      </c>
      <c r="N209" s="1495">
        <v>19091</v>
      </c>
      <c r="O209" s="1495">
        <v>13001</v>
      </c>
      <c r="P209" s="1495">
        <v>54</v>
      </c>
      <c r="Q209" s="1496">
        <v>106.9</v>
      </c>
    </row>
    <row r="210" spans="1:17">
      <c r="A210" s="1484"/>
      <c r="B210" s="1478" t="s">
        <v>69</v>
      </c>
      <c r="C210" s="1479">
        <v>104.58157414061182</v>
      </c>
      <c r="D210" s="1491">
        <v>61.927031018361909</v>
      </c>
      <c r="E210" s="1512">
        <v>2829</v>
      </c>
      <c r="F210" s="1512">
        <v>14699</v>
      </c>
      <c r="G210" s="1512">
        <v>11495</v>
      </c>
      <c r="H210" s="1512">
        <v>56</v>
      </c>
      <c r="I210" s="1481">
        <v>138.398</v>
      </c>
      <c r="K210" s="1493">
        <v>104.58157414061182</v>
      </c>
      <c r="L210" s="1494">
        <v>61.927031018361909</v>
      </c>
      <c r="M210" s="1495">
        <v>2804</v>
      </c>
      <c r="N210" s="1495">
        <v>18066</v>
      </c>
      <c r="O210" s="1495">
        <v>12948</v>
      </c>
      <c r="P210" s="1495">
        <v>58</v>
      </c>
      <c r="Q210" s="1496">
        <v>109.1</v>
      </c>
    </row>
    <row r="211" spans="1:17">
      <c r="A211" s="1522" t="s">
        <v>85</v>
      </c>
      <c r="B211" s="1504" t="s">
        <v>58</v>
      </c>
      <c r="C211" s="1516">
        <v>107.76940973388513</v>
      </c>
      <c r="D211" s="1516">
        <v>60.056123736840405</v>
      </c>
      <c r="E211" s="1517">
        <v>3186</v>
      </c>
      <c r="F211" s="1517">
        <v>21131</v>
      </c>
      <c r="G211" s="1517">
        <v>11163</v>
      </c>
      <c r="H211" s="1517">
        <v>50</v>
      </c>
      <c r="I211" s="1507">
        <v>142.06</v>
      </c>
      <c r="K211" s="1508">
        <v>107.76940973388513</v>
      </c>
      <c r="L211" s="1509">
        <v>60.056123736840405</v>
      </c>
      <c r="M211" s="1510">
        <v>3818</v>
      </c>
      <c r="N211" s="1510">
        <v>19215</v>
      </c>
      <c r="O211" s="1510">
        <v>13616</v>
      </c>
      <c r="P211" s="1510">
        <v>52</v>
      </c>
      <c r="Q211" s="1511">
        <v>112.6</v>
      </c>
    </row>
    <row r="212" spans="1:17">
      <c r="A212" s="1477">
        <v>2006</v>
      </c>
      <c r="B212" s="1478" t="s">
        <v>59</v>
      </c>
      <c r="C212" s="1515">
        <v>106.94674248400815</v>
      </c>
      <c r="D212" s="1515">
        <v>59.307760824231799</v>
      </c>
      <c r="E212" s="1512">
        <v>4741</v>
      </c>
      <c r="F212" s="1512">
        <v>20310</v>
      </c>
      <c r="G212" s="1512">
        <v>15103</v>
      </c>
      <c r="H212" s="1512">
        <v>49</v>
      </c>
      <c r="I212" s="1481">
        <v>142.571</v>
      </c>
      <c r="K212" s="1493">
        <v>106.94674248400815</v>
      </c>
      <c r="L212" s="1494">
        <v>59.307760824231799</v>
      </c>
      <c r="M212" s="1495">
        <v>4445</v>
      </c>
      <c r="N212" s="1495">
        <v>19257</v>
      </c>
      <c r="O212" s="1495">
        <v>13292</v>
      </c>
      <c r="P212" s="1495">
        <v>49</v>
      </c>
      <c r="Q212" s="1496">
        <v>111.8</v>
      </c>
    </row>
    <row r="213" spans="1:17">
      <c r="A213" s="1477"/>
      <c r="B213" s="1478" t="s">
        <v>60</v>
      </c>
      <c r="C213" s="1515">
        <v>109.62041104610834</v>
      </c>
      <c r="D213" s="1515">
        <v>57.748671422963874</v>
      </c>
      <c r="E213" s="1512">
        <v>3286</v>
      </c>
      <c r="F213" s="1512">
        <v>20613</v>
      </c>
      <c r="G213" s="1512">
        <v>22793</v>
      </c>
      <c r="H213" s="1512">
        <v>52</v>
      </c>
      <c r="I213" s="1481">
        <v>143.471</v>
      </c>
      <c r="K213" s="1493">
        <v>109.62041104610834</v>
      </c>
      <c r="L213" s="1494">
        <v>57.748671422963874</v>
      </c>
      <c r="M213" s="1495">
        <v>3782</v>
      </c>
      <c r="N213" s="1495">
        <v>19810</v>
      </c>
      <c r="O213" s="1495">
        <v>13444</v>
      </c>
      <c r="P213" s="1495">
        <v>50</v>
      </c>
      <c r="Q213" s="1496">
        <v>111</v>
      </c>
    </row>
    <row r="214" spans="1:17">
      <c r="A214" s="1477"/>
      <c r="B214" s="1478" t="s">
        <v>61</v>
      </c>
      <c r="C214" s="1515">
        <v>108.18074335882363</v>
      </c>
      <c r="D214" s="1515">
        <v>60.555032345246133</v>
      </c>
      <c r="E214" s="1512">
        <v>3772</v>
      </c>
      <c r="F214" s="1512">
        <v>18931</v>
      </c>
      <c r="G214" s="1512">
        <v>9629</v>
      </c>
      <c r="H214" s="1512">
        <v>47</v>
      </c>
      <c r="I214" s="1481">
        <v>148.40600000000001</v>
      </c>
      <c r="K214" s="1493">
        <v>108.18074335882363</v>
      </c>
      <c r="L214" s="1494">
        <v>60.555032345246133</v>
      </c>
      <c r="M214" s="1495">
        <v>4014</v>
      </c>
      <c r="N214" s="1495">
        <v>20220</v>
      </c>
      <c r="O214" s="1495">
        <v>13019</v>
      </c>
      <c r="P214" s="1495">
        <v>49</v>
      </c>
      <c r="Q214" s="1496">
        <v>114.3</v>
      </c>
    </row>
    <row r="215" spans="1:17">
      <c r="A215" s="1477"/>
      <c r="B215" s="1478" t="s">
        <v>62</v>
      </c>
      <c r="C215" s="1491">
        <v>108.900577202466</v>
      </c>
      <c r="D215" s="1491">
        <v>61.053940953651875</v>
      </c>
      <c r="E215" s="1512">
        <v>4000</v>
      </c>
      <c r="F215" s="1512">
        <v>19452</v>
      </c>
      <c r="G215" s="1512">
        <v>10741</v>
      </c>
      <c r="H215" s="1512">
        <v>53</v>
      </c>
      <c r="I215" s="1481">
        <v>150.488</v>
      </c>
      <c r="K215" s="1493">
        <v>108.900577202466</v>
      </c>
      <c r="L215" s="1494">
        <v>61.053940953651875</v>
      </c>
      <c r="M215" s="1495">
        <v>4268</v>
      </c>
      <c r="N215" s="1495">
        <v>20299</v>
      </c>
      <c r="O215" s="1495">
        <v>12744</v>
      </c>
      <c r="P215" s="1495">
        <v>52</v>
      </c>
      <c r="Q215" s="1496">
        <v>117</v>
      </c>
    </row>
    <row r="216" spans="1:17">
      <c r="A216" s="1477"/>
      <c r="B216" s="1478" t="s">
        <v>63</v>
      </c>
      <c r="C216" s="1491">
        <v>108.07790995258901</v>
      </c>
      <c r="D216" s="1491">
        <v>61.98939459441263</v>
      </c>
      <c r="E216" s="1512">
        <v>5481</v>
      </c>
      <c r="F216" s="1512">
        <v>20067</v>
      </c>
      <c r="G216" s="1512">
        <v>13814</v>
      </c>
      <c r="H216" s="1512">
        <v>52</v>
      </c>
      <c r="I216" s="1481">
        <v>149.77500000000001</v>
      </c>
      <c r="K216" s="1493">
        <v>108.07790995258901</v>
      </c>
      <c r="L216" s="1494">
        <v>61.98939459441263</v>
      </c>
      <c r="M216" s="1495">
        <v>4664</v>
      </c>
      <c r="N216" s="1495">
        <v>20128</v>
      </c>
      <c r="O216" s="1495">
        <v>13157</v>
      </c>
      <c r="P216" s="1495">
        <v>50</v>
      </c>
      <c r="Q216" s="1496">
        <v>116.4</v>
      </c>
    </row>
    <row r="217" spans="1:17">
      <c r="A217" s="1477"/>
      <c r="B217" s="1478" t="s">
        <v>64</v>
      </c>
      <c r="C217" s="1491">
        <v>106.74107567153891</v>
      </c>
      <c r="D217" s="1491">
        <v>65.85593630955708</v>
      </c>
      <c r="E217" s="1512">
        <v>4525</v>
      </c>
      <c r="F217" s="1512">
        <v>19652</v>
      </c>
      <c r="G217" s="1512">
        <v>12941</v>
      </c>
      <c r="H217" s="1512">
        <v>45</v>
      </c>
      <c r="I217" s="1481">
        <v>151.78700000000001</v>
      </c>
      <c r="K217" s="1493">
        <v>106.74107567153891</v>
      </c>
      <c r="L217" s="1494">
        <v>65.85593630955708</v>
      </c>
      <c r="M217" s="1495">
        <v>4415</v>
      </c>
      <c r="N217" s="1495">
        <v>19810</v>
      </c>
      <c r="O217" s="1495">
        <v>12488</v>
      </c>
      <c r="P217" s="1495">
        <v>47</v>
      </c>
      <c r="Q217" s="1496">
        <v>115.9</v>
      </c>
    </row>
    <row r="218" spans="1:17">
      <c r="A218" s="1477"/>
      <c r="B218" s="1478" t="s">
        <v>65</v>
      </c>
      <c r="C218" s="1491">
        <v>104.27307392190795</v>
      </c>
      <c r="D218" s="1491">
        <v>63.174302539376242</v>
      </c>
      <c r="E218" s="1512">
        <v>4480</v>
      </c>
      <c r="F218" s="1512">
        <v>21400</v>
      </c>
      <c r="G218" s="1512">
        <v>9639</v>
      </c>
      <c r="H218" s="1512">
        <v>44</v>
      </c>
      <c r="I218" s="1481">
        <v>152.65899999999999</v>
      </c>
      <c r="K218" s="1493">
        <v>104.27307392190795</v>
      </c>
      <c r="L218" s="1494">
        <v>63.174302539376242</v>
      </c>
      <c r="M218" s="1495">
        <v>4230</v>
      </c>
      <c r="N218" s="1495">
        <v>20694</v>
      </c>
      <c r="O218" s="1495">
        <v>12615</v>
      </c>
      <c r="P218" s="1495">
        <v>47</v>
      </c>
      <c r="Q218" s="1496">
        <v>116</v>
      </c>
    </row>
    <row r="219" spans="1:17">
      <c r="A219" s="1477"/>
      <c r="B219" s="1478" t="s">
        <v>66</v>
      </c>
      <c r="C219" s="1491">
        <v>109.72324445234298</v>
      </c>
      <c r="D219" s="1491">
        <v>62.924848235173386</v>
      </c>
      <c r="E219" s="1512">
        <v>5100</v>
      </c>
      <c r="F219" s="1512">
        <v>21151</v>
      </c>
      <c r="G219" s="1512">
        <v>15036</v>
      </c>
      <c r="H219" s="1512">
        <v>48</v>
      </c>
      <c r="I219" s="1481">
        <v>152.471</v>
      </c>
      <c r="K219" s="1493">
        <v>109.72324445234298</v>
      </c>
      <c r="L219" s="1494">
        <v>62.924848235173386</v>
      </c>
      <c r="M219" s="1495">
        <v>5063</v>
      </c>
      <c r="N219" s="1495">
        <v>20690</v>
      </c>
      <c r="O219" s="1495">
        <v>12486</v>
      </c>
      <c r="P219" s="1495">
        <v>50</v>
      </c>
      <c r="Q219" s="1496">
        <v>115.3</v>
      </c>
    </row>
    <row r="220" spans="1:17">
      <c r="A220" s="1477"/>
      <c r="B220" s="1478" t="s">
        <v>67</v>
      </c>
      <c r="C220" s="1491">
        <v>108.59207698376211</v>
      </c>
      <c r="D220" s="1491">
        <v>62.425939626767651</v>
      </c>
      <c r="E220" s="1512">
        <v>4766</v>
      </c>
      <c r="F220" s="1512">
        <v>21157</v>
      </c>
      <c r="G220" s="1512">
        <v>10713</v>
      </c>
      <c r="H220" s="1512">
        <v>60</v>
      </c>
      <c r="I220" s="1481">
        <v>155.51599999999999</v>
      </c>
      <c r="K220" s="1493">
        <v>108.59207698376211</v>
      </c>
      <c r="L220" s="1494">
        <v>62.425939626767651</v>
      </c>
      <c r="M220" s="1495">
        <v>4668</v>
      </c>
      <c r="N220" s="1495">
        <v>19714</v>
      </c>
      <c r="O220" s="1495">
        <v>12038</v>
      </c>
      <c r="P220" s="1495">
        <v>52</v>
      </c>
      <c r="Q220" s="1496">
        <v>115.3</v>
      </c>
    </row>
    <row r="221" spans="1:17">
      <c r="A221" s="1477"/>
      <c r="B221" s="1478" t="s">
        <v>68</v>
      </c>
      <c r="C221" s="1491">
        <v>110.75157851468921</v>
      </c>
      <c r="D221" s="1491">
        <v>61.802303866260473</v>
      </c>
      <c r="E221" s="1512">
        <v>5198</v>
      </c>
      <c r="F221" s="1512">
        <v>19544</v>
      </c>
      <c r="G221" s="1512">
        <v>11754</v>
      </c>
      <c r="H221" s="1512">
        <v>54</v>
      </c>
      <c r="I221" s="1481">
        <v>156.554</v>
      </c>
      <c r="K221" s="1493">
        <v>110.75157851468921</v>
      </c>
      <c r="L221" s="1494">
        <v>61.802303866260473</v>
      </c>
      <c r="M221" s="1495">
        <v>4873</v>
      </c>
      <c r="N221" s="1495">
        <v>20044</v>
      </c>
      <c r="O221" s="1495">
        <v>11879</v>
      </c>
      <c r="P221" s="1495">
        <v>53</v>
      </c>
      <c r="Q221" s="1496">
        <v>115.3</v>
      </c>
    </row>
    <row r="222" spans="1:17">
      <c r="A222" s="1477"/>
      <c r="B222" s="1485" t="s">
        <v>69</v>
      </c>
      <c r="C222" s="1497">
        <v>114.55641454537027</v>
      </c>
      <c r="D222" s="1497">
        <v>61.241031681804031</v>
      </c>
      <c r="E222" s="1514">
        <v>4111</v>
      </c>
      <c r="F222" s="1514">
        <v>16536</v>
      </c>
      <c r="G222" s="1514">
        <v>10065</v>
      </c>
      <c r="H222" s="1514">
        <v>50</v>
      </c>
      <c r="I222" s="1488">
        <v>158.92099999999999</v>
      </c>
      <c r="K222" s="1499">
        <v>114.55641454537027</v>
      </c>
      <c r="L222" s="1500">
        <v>61.241031681804031</v>
      </c>
      <c r="M222" s="1501">
        <v>3996</v>
      </c>
      <c r="N222" s="1501">
        <v>20826</v>
      </c>
      <c r="O222" s="1501">
        <v>11901</v>
      </c>
      <c r="P222" s="1501">
        <v>52</v>
      </c>
      <c r="Q222" s="1502">
        <v>114.8</v>
      </c>
    </row>
    <row r="223" spans="1:17">
      <c r="A223" s="1520" t="s">
        <v>86</v>
      </c>
      <c r="B223" s="1478" t="s">
        <v>58</v>
      </c>
      <c r="C223" s="1491">
        <v>112.49974642067781</v>
      </c>
      <c r="D223" s="1491">
        <v>60.991577377601153</v>
      </c>
      <c r="E223" s="1512">
        <v>2783</v>
      </c>
      <c r="F223" s="1512">
        <v>21561</v>
      </c>
      <c r="G223" s="1512">
        <v>11153</v>
      </c>
      <c r="H223" s="1512">
        <v>60</v>
      </c>
      <c r="I223" s="1481">
        <v>158.71600000000001</v>
      </c>
      <c r="K223" s="1493">
        <v>112.49974642067781</v>
      </c>
      <c r="L223" s="1494">
        <v>60.991577377601153</v>
      </c>
      <c r="M223" s="1495">
        <v>3435</v>
      </c>
      <c r="N223" s="1495">
        <v>19040</v>
      </c>
      <c r="O223" s="1495">
        <v>12919</v>
      </c>
      <c r="P223" s="1495">
        <v>63</v>
      </c>
      <c r="Q223" s="1496">
        <v>111.7</v>
      </c>
    </row>
    <row r="224" spans="1:17">
      <c r="A224" s="1477">
        <v>2007</v>
      </c>
      <c r="B224" s="1478" t="s">
        <v>59</v>
      </c>
      <c r="C224" s="1491">
        <v>113.73374729549327</v>
      </c>
      <c r="D224" s="1491">
        <v>61.490485986006888</v>
      </c>
      <c r="E224" s="1512">
        <v>4572</v>
      </c>
      <c r="F224" s="1512">
        <v>20985</v>
      </c>
      <c r="G224" s="1512">
        <v>13350</v>
      </c>
      <c r="H224" s="1512">
        <v>50</v>
      </c>
      <c r="I224" s="1481">
        <v>159.42400000000001</v>
      </c>
      <c r="K224" s="1493">
        <v>113.73374729549327</v>
      </c>
      <c r="L224" s="1494">
        <v>61.490485986006888</v>
      </c>
      <c r="M224" s="1495">
        <v>4234</v>
      </c>
      <c r="N224" s="1495">
        <v>20017</v>
      </c>
      <c r="O224" s="1495">
        <v>11883</v>
      </c>
      <c r="P224" s="1495">
        <v>50</v>
      </c>
      <c r="Q224" s="1496">
        <v>111.8</v>
      </c>
    </row>
    <row r="225" spans="1:17">
      <c r="A225" s="1477"/>
      <c r="B225" s="1478" t="s">
        <v>60</v>
      </c>
      <c r="C225" s="1491">
        <v>116.40741585759349</v>
      </c>
      <c r="D225" s="1491">
        <v>60.866850225499725</v>
      </c>
      <c r="E225" s="1512">
        <v>3364</v>
      </c>
      <c r="F225" s="1512">
        <v>19374</v>
      </c>
      <c r="G225" s="1512">
        <v>19199</v>
      </c>
      <c r="H225" s="1512">
        <v>53</v>
      </c>
      <c r="I225" s="1481">
        <v>163.06299999999999</v>
      </c>
      <c r="K225" s="1493">
        <v>116.40741585759349</v>
      </c>
      <c r="L225" s="1494">
        <v>60.866850225499725</v>
      </c>
      <c r="M225" s="1495">
        <v>3733</v>
      </c>
      <c r="N225" s="1495">
        <v>18761</v>
      </c>
      <c r="O225" s="1495">
        <v>11618</v>
      </c>
      <c r="P225" s="1495">
        <v>49</v>
      </c>
      <c r="Q225" s="1496">
        <v>113.7</v>
      </c>
    </row>
    <row r="226" spans="1:17">
      <c r="A226" s="1477"/>
      <c r="B226" s="1478" t="s">
        <v>61</v>
      </c>
      <c r="C226" s="1491">
        <v>114.14508092043178</v>
      </c>
      <c r="D226" s="1491">
        <v>63.111938963325535</v>
      </c>
      <c r="E226" s="1512">
        <v>3563</v>
      </c>
      <c r="F226" s="1512">
        <v>17806</v>
      </c>
      <c r="G226" s="1512">
        <v>8266</v>
      </c>
      <c r="H226" s="1512">
        <v>50</v>
      </c>
      <c r="I226" s="1481">
        <v>168.185</v>
      </c>
      <c r="K226" s="1493">
        <v>114.14508092043178</v>
      </c>
      <c r="L226" s="1494">
        <v>63.111938963325535</v>
      </c>
      <c r="M226" s="1495">
        <v>3790</v>
      </c>
      <c r="N226" s="1495">
        <v>18700</v>
      </c>
      <c r="O226" s="1495">
        <v>11006</v>
      </c>
      <c r="P226" s="1495">
        <v>52</v>
      </c>
      <c r="Q226" s="1496">
        <v>113.3</v>
      </c>
    </row>
    <row r="227" spans="1:17">
      <c r="A227" s="1477"/>
      <c r="B227" s="1478" t="s">
        <v>62</v>
      </c>
      <c r="C227" s="1491">
        <v>110.95724532715847</v>
      </c>
      <c r="D227" s="1491">
        <v>62.051758170463351</v>
      </c>
      <c r="E227" s="1512">
        <v>4691</v>
      </c>
      <c r="F227" s="1512">
        <v>19343</v>
      </c>
      <c r="G227" s="1512">
        <v>9375</v>
      </c>
      <c r="H227" s="1512">
        <v>62</v>
      </c>
      <c r="I227" s="1481">
        <v>169.648</v>
      </c>
      <c r="K227" s="1493">
        <v>110.95724532715847</v>
      </c>
      <c r="L227" s="1494">
        <v>62.051758170463351</v>
      </c>
      <c r="M227" s="1495">
        <v>5045</v>
      </c>
      <c r="N227" s="1495">
        <v>20252</v>
      </c>
      <c r="O227" s="1495">
        <v>11357</v>
      </c>
      <c r="P227" s="1495">
        <v>61</v>
      </c>
      <c r="Q227" s="1496">
        <v>112.7</v>
      </c>
    </row>
    <row r="228" spans="1:17">
      <c r="A228" s="1477"/>
      <c r="B228" s="1478" t="s">
        <v>63</v>
      </c>
      <c r="C228" s="1479">
        <v>109.31191082740449</v>
      </c>
      <c r="D228" s="1491">
        <v>63.79793829988342</v>
      </c>
      <c r="E228" s="1512">
        <v>3960</v>
      </c>
      <c r="F228" s="1512">
        <v>17569</v>
      </c>
      <c r="G228" s="1512">
        <v>11350</v>
      </c>
      <c r="H228" s="1512">
        <v>74</v>
      </c>
      <c r="I228" s="1481">
        <v>171.893</v>
      </c>
      <c r="K228" s="1493">
        <v>109.31191082740449</v>
      </c>
      <c r="L228" s="1494">
        <v>63.79793829988342</v>
      </c>
      <c r="M228" s="1495">
        <v>3446</v>
      </c>
      <c r="N228" s="1495">
        <v>17832</v>
      </c>
      <c r="O228" s="1495">
        <v>10869</v>
      </c>
      <c r="P228" s="1495">
        <v>70</v>
      </c>
      <c r="Q228" s="1496">
        <v>114.8</v>
      </c>
    </row>
    <row r="229" spans="1:17">
      <c r="A229" s="1518"/>
      <c r="B229" s="1478" t="s">
        <v>64</v>
      </c>
      <c r="C229" s="1479">
        <v>108.900577202466</v>
      </c>
      <c r="D229" s="1491">
        <v>64.109756180137012</v>
      </c>
      <c r="E229" s="1512">
        <v>3533</v>
      </c>
      <c r="F229" s="1512">
        <v>19620</v>
      </c>
      <c r="G229" s="1512">
        <v>11264</v>
      </c>
      <c r="H229" s="1512">
        <v>50</v>
      </c>
      <c r="I229" s="1481">
        <v>175.31200000000001</v>
      </c>
      <c r="K229" s="1493">
        <v>108.900577202466</v>
      </c>
      <c r="L229" s="1494">
        <v>64.109756180137012</v>
      </c>
      <c r="M229" s="1495">
        <v>3467</v>
      </c>
      <c r="N229" s="1495">
        <v>19243</v>
      </c>
      <c r="O229" s="1495">
        <v>10783</v>
      </c>
      <c r="P229" s="1495">
        <v>54</v>
      </c>
      <c r="Q229" s="1496">
        <v>115.5</v>
      </c>
    </row>
    <row r="230" spans="1:17">
      <c r="A230" s="1477"/>
      <c r="B230" s="1478" t="s">
        <v>65</v>
      </c>
      <c r="C230" s="1479">
        <v>114.35074773290103</v>
      </c>
      <c r="D230" s="1491">
        <v>64.047392604086284</v>
      </c>
      <c r="E230" s="1512">
        <v>2185</v>
      </c>
      <c r="F230" s="1512">
        <v>20027</v>
      </c>
      <c r="G230" s="1512">
        <v>8685</v>
      </c>
      <c r="H230" s="1512">
        <v>55</v>
      </c>
      <c r="I230" s="1481">
        <v>171.161</v>
      </c>
      <c r="K230" s="1493">
        <v>114.35074773290103</v>
      </c>
      <c r="L230" s="1494">
        <v>64.047392604086284</v>
      </c>
      <c r="M230" s="1495">
        <v>2077</v>
      </c>
      <c r="N230" s="1495">
        <v>19449</v>
      </c>
      <c r="O230" s="1495">
        <v>10954</v>
      </c>
      <c r="P230" s="1495">
        <v>60</v>
      </c>
      <c r="Q230" s="1496">
        <v>112.1</v>
      </c>
    </row>
    <row r="231" spans="1:17">
      <c r="A231" s="1477"/>
      <c r="B231" s="1478" t="s">
        <v>66</v>
      </c>
      <c r="C231" s="1479">
        <v>106.63824226530429</v>
      </c>
      <c r="D231" s="1491">
        <v>66.105390613759937</v>
      </c>
      <c r="E231" s="1512">
        <v>2398</v>
      </c>
      <c r="F231" s="1512">
        <v>17980</v>
      </c>
      <c r="G231" s="1512">
        <v>13004</v>
      </c>
      <c r="H231" s="1512">
        <v>60</v>
      </c>
      <c r="I231" s="1481">
        <v>173.351</v>
      </c>
      <c r="K231" s="1493">
        <v>106.63824226530429</v>
      </c>
      <c r="L231" s="1494">
        <v>66.105390613759937</v>
      </c>
      <c r="M231" s="1495">
        <v>2387</v>
      </c>
      <c r="N231" s="1495">
        <v>18231</v>
      </c>
      <c r="O231" s="1495">
        <v>11280</v>
      </c>
      <c r="P231" s="1495">
        <v>63</v>
      </c>
      <c r="Q231" s="1496">
        <v>113.7</v>
      </c>
    </row>
    <row r="232" spans="1:17">
      <c r="A232" s="1477"/>
      <c r="B232" s="1478" t="s">
        <v>67</v>
      </c>
      <c r="C232" s="1479">
        <v>112.39691301444319</v>
      </c>
      <c r="D232" s="1491">
        <v>63.610847571731263</v>
      </c>
      <c r="E232" s="1512">
        <v>2704</v>
      </c>
      <c r="F232" s="1512">
        <v>20872</v>
      </c>
      <c r="G232" s="1512">
        <v>10937</v>
      </c>
      <c r="H232" s="1512">
        <v>71</v>
      </c>
      <c r="I232" s="1481">
        <v>175.721</v>
      </c>
      <c r="K232" s="1493">
        <v>112.39691301444319</v>
      </c>
      <c r="L232" s="1494">
        <v>63.610847571731263</v>
      </c>
      <c r="M232" s="1495">
        <v>2640</v>
      </c>
      <c r="N232" s="1495">
        <v>18859</v>
      </c>
      <c r="O232" s="1495">
        <v>11659</v>
      </c>
      <c r="P232" s="1495">
        <v>61</v>
      </c>
      <c r="Q232" s="1496">
        <v>113</v>
      </c>
    </row>
    <row r="233" spans="1:17">
      <c r="A233" s="1477"/>
      <c r="B233" s="1478" t="s">
        <v>68</v>
      </c>
      <c r="C233" s="1479">
        <v>111.26574554586233</v>
      </c>
      <c r="D233" s="1491">
        <v>61.927031018361909</v>
      </c>
      <c r="E233" s="1512">
        <v>3236</v>
      </c>
      <c r="F233" s="1512">
        <v>16380</v>
      </c>
      <c r="G233" s="1512">
        <v>11602</v>
      </c>
      <c r="H233" s="1512">
        <v>63</v>
      </c>
      <c r="I233" s="1481">
        <v>173.21799999999999</v>
      </c>
      <c r="K233" s="1493">
        <v>111.26574554586233</v>
      </c>
      <c r="L233" s="1494">
        <v>61.927031018361909</v>
      </c>
      <c r="M233" s="1495">
        <v>3067</v>
      </c>
      <c r="N233" s="1495">
        <v>16937</v>
      </c>
      <c r="O233" s="1495">
        <v>11552</v>
      </c>
      <c r="P233" s="1495">
        <v>61</v>
      </c>
      <c r="Q233" s="1496">
        <v>110.6</v>
      </c>
    </row>
    <row r="234" spans="1:17">
      <c r="A234" s="1484"/>
      <c r="B234" s="1478" t="s">
        <v>69</v>
      </c>
      <c r="C234" s="1479">
        <v>114.14508092043178</v>
      </c>
      <c r="D234" s="1491">
        <v>60.679759497347568</v>
      </c>
      <c r="E234" s="1512">
        <v>3497</v>
      </c>
      <c r="F234" s="1512">
        <v>13266</v>
      </c>
      <c r="G234" s="1512">
        <v>9657</v>
      </c>
      <c r="H234" s="1512">
        <v>63</v>
      </c>
      <c r="I234" s="1481">
        <v>172.334</v>
      </c>
      <c r="K234" s="1493">
        <v>114.14508092043178</v>
      </c>
      <c r="L234" s="1494">
        <v>60.679759497347568</v>
      </c>
      <c r="M234" s="1495">
        <v>3282</v>
      </c>
      <c r="N234" s="1495">
        <v>16649</v>
      </c>
      <c r="O234" s="1495">
        <v>11481</v>
      </c>
      <c r="P234" s="1495">
        <v>67</v>
      </c>
      <c r="Q234" s="1496">
        <v>108.4</v>
      </c>
    </row>
    <row r="235" spans="1:17">
      <c r="A235" s="1522" t="s">
        <v>87</v>
      </c>
      <c r="B235" s="1504" t="s">
        <v>58</v>
      </c>
      <c r="C235" s="1505">
        <v>117.00101770528373</v>
      </c>
      <c r="D235" s="1505">
        <v>61.216290967686241</v>
      </c>
      <c r="E235" s="1517">
        <v>2937</v>
      </c>
      <c r="F235" s="1517">
        <v>18128</v>
      </c>
      <c r="G235" s="1517">
        <v>10034</v>
      </c>
      <c r="H235" s="1517">
        <v>67</v>
      </c>
      <c r="I235" s="1507">
        <v>172.93799999999999</v>
      </c>
      <c r="K235" s="1508">
        <v>117.00101770528373</v>
      </c>
      <c r="L235" s="1509">
        <v>61.216290967686241</v>
      </c>
      <c r="M235" s="1510">
        <v>3699</v>
      </c>
      <c r="N235" s="1510">
        <v>15975</v>
      </c>
      <c r="O235" s="1510">
        <v>11656</v>
      </c>
      <c r="P235" s="1510">
        <v>72</v>
      </c>
      <c r="Q235" s="1511">
        <v>109</v>
      </c>
    </row>
    <row r="236" spans="1:17">
      <c r="A236" s="1477">
        <v>2008</v>
      </c>
      <c r="B236" s="1478" t="s">
        <v>59</v>
      </c>
      <c r="C236" s="1491">
        <v>117.10606440819744</v>
      </c>
      <c r="D236" s="1491">
        <v>59.615259689810948</v>
      </c>
      <c r="E236" s="1512">
        <v>3661</v>
      </c>
      <c r="F236" s="1512">
        <v>16416</v>
      </c>
      <c r="G236" s="1512">
        <v>13484</v>
      </c>
      <c r="H236" s="1512">
        <v>66</v>
      </c>
      <c r="I236" s="1481">
        <v>180.65100000000001</v>
      </c>
      <c r="K236" s="1493">
        <v>117.10606440819744</v>
      </c>
      <c r="L236" s="1494">
        <v>59.615259689810948</v>
      </c>
      <c r="M236" s="1495">
        <v>3691</v>
      </c>
      <c r="N236" s="1495">
        <v>15472</v>
      </c>
      <c r="O236" s="1495">
        <v>11973</v>
      </c>
      <c r="P236" s="1495">
        <v>66</v>
      </c>
      <c r="Q236" s="1496">
        <v>113.3</v>
      </c>
    </row>
    <row r="237" spans="1:17">
      <c r="A237" s="1477"/>
      <c r="B237" s="1478" t="s">
        <v>60</v>
      </c>
      <c r="C237" s="1491">
        <v>115.83499930294161</v>
      </c>
      <c r="D237" s="1491">
        <v>60.958273530342701</v>
      </c>
      <c r="E237" s="1512">
        <v>3530</v>
      </c>
      <c r="F237" s="1512">
        <v>14947</v>
      </c>
      <c r="G237" s="1512">
        <v>18524</v>
      </c>
      <c r="H237" s="1512">
        <v>72</v>
      </c>
      <c r="I237" s="1481">
        <v>182.14500000000001</v>
      </c>
      <c r="K237" s="1493">
        <v>115.83499930294161</v>
      </c>
      <c r="L237" s="1494">
        <v>60.958273530342701</v>
      </c>
      <c r="M237" s="1495">
        <v>3737</v>
      </c>
      <c r="N237" s="1495">
        <v>14973</v>
      </c>
      <c r="O237" s="1495">
        <v>11853</v>
      </c>
      <c r="P237" s="1495">
        <v>66</v>
      </c>
      <c r="Q237" s="1496">
        <v>111.7</v>
      </c>
    </row>
    <row r="238" spans="1:17">
      <c r="A238" s="1477"/>
      <c r="B238" s="1478" t="s">
        <v>61</v>
      </c>
      <c r="C238" s="1491">
        <v>119.67970862958319</v>
      </c>
      <c r="D238" s="1491">
        <v>61.037663511063791</v>
      </c>
      <c r="E238" s="1512">
        <v>3787</v>
      </c>
      <c r="F238" s="1512">
        <v>16438</v>
      </c>
      <c r="G238" s="1512">
        <v>9260</v>
      </c>
      <c r="H238" s="1512">
        <v>55</v>
      </c>
      <c r="I238" s="1481">
        <v>187.63399999999999</v>
      </c>
      <c r="K238" s="1493">
        <v>119.67970862958319</v>
      </c>
      <c r="L238" s="1494">
        <v>61.037663511063791</v>
      </c>
      <c r="M238" s="1495">
        <v>3998</v>
      </c>
      <c r="N238" s="1495">
        <v>16592</v>
      </c>
      <c r="O238" s="1495">
        <v>12174</v>
      </c>
      <c r="P238" s="1495">
        <v>56</v>
      </c>
      <c r="Q238" s="1496">
        <v>111.6</v>
      </c>
    </row>
    <row r="239" spans="1:17">
      <c r="A239" s="1477"/>
      <c r="B239" s="1478" t="s">
        <v>62</v>
      </c>
      <c r="C239" s="1491">
        <v>119.82677401366236</v>
      </c>
      <c r="D239" s="1491">
        <v>60.455470319109132</v>
      </c>
      <c r="E239" s="1512">
        <v>3585</v>
      </c>
      <c r="F239" s="1512">
        <v>14366</v>
      </c>
      <c r="G239" s="1512">
        <v>8762</v>
      </c>
      <c r="H239" s="1512">
        <v>53</v>
      </c>
      <c r="I239" s="1481">
        <v>193.27699999999999</v>
      </c>
      <c r="K239" s="1493">
        <v>119.82677401366236</v>
      </c>
      <c r="L239" s="1494">
        <v>60.455470319109132</v>
      </c>
      <c r="M239" s="1495">
        <v>3938</v>
      </c>
      <c r="N239" s="1495">
        <v>15370</v>
      </c>
      <c r="O239" s="1495">
        <v>10602</v>
      </c>
      <c r="P239" s="1495">
        <v>53</v>
      </c>
      <c r="Q239" s="1496">
        <v>113.9</v>
      </c>
    </row>
    <row r="240" spans="1:17">
      <c r="A240" s="1477"/>
      <c r="B240" s="1478" t="s">
        <v>63</v>
      </c>
      <c r="C240" s="1479">
        <v>116.71739160741673</v>
      </c>
      <c r="D240" s="1491">
        <v>61.017816015883518</v>
      </c>
      <c r="E240" s="1512">
        <v>4207</v>
      </c>
      <c r="F240" s="1512">
        <v>13936</v>
      </c>
      <c r="G240" s="1512">
        <v>11258</v>
      </c>
      <c r="H240" s="1512">
        <v>60</v>
      </c>
      <c r="I240" s="1481">
        <v>198.16399999999999</v>
      </c>
      <c r="K240" s="1493">
        <v>116.71739160741673</v>
      </c>
      <c r="L240" s="1494">
        <v>61.017816015883518</v>
      </c>
      <c r="M240" s="1495">
        <v>3774</v>
      </c>
      <c r="N240" s="1495">
        <v>14520</v>
      </c>
      <c r="O240" s="1495">
        <v>11037</v>
      </c>
      <c r="P240" s="1495">
        <v>57</v>
      </c>
      <c r="Q240" s="1496">
        <v>115.3</v>
      </c>
    </row>
    <row r="241" spans="1:17">
      <c r="A241" s="1477"/>
      <c r="B241" s="1478" t="s">
        <v>64</v>
      </c>
      <c r="C241" s="1479">
        <v>116.21316743343094</v>
      </c>
      <c r="D241" s="1491">
        <v>62.7445480965672</v>
      </c>
      <c r="E241" s="1512">
        <v>3467</v>
      </c>
      <c r="F241" s="1512">
        <v>15174</v>
      </c>
      <c r="G241" s="1512">
        <v>11590</v>
      </c>
      <c r="H241" s="1512">
        <v>58</v>
      </c>
      <c r="I241" s="1481">
        <v>201.91399999999999</v>
      </c>
      <c r="K241" s="1493">
        <v>116.21316743343094</v>
      </c>
      <c r="L241" s="1494">
        <v>62.7445480965672</v>
      </c>
      <c r="M241" s="1495">
        <v>3365</v>
      </c>
      <c r="N241" s="1495">
        <v>14412</v>
      </c>
      <c r="O241" s="1495">
        <v>10590</v>
      </c>
      <c r="P241" s="1495">
        <v>63</v>
      </c>
      <c r="Q241" s="1496">
        <v>115.2</v>
      </c>
    </row>
    <row r="242" spans="1:17">
      <c r="A242" s="1477"/>
      <c r="B242" s="1478" t="s">
        <v>65</v>
      </c>
      <c r="C242" s="1479">
        <v>114.23828941865331</v>
      </c>
      <c r="D242" s="1491">
        <v>63.697227865220263</v>
      </c>
      <c r="E242" s="1512">
        <v>3400</v>
      </c>
      <c r="F242" s="1512">
        <v>13617</v>
      </c>
      <c r="G242" s="1512">
        <v>7765</v>
      </c>
      <c r="H242" s="1512">
        <v>59</v>
      </c>
      <c r="I242" s="1481">
        <v>199.048</v>
      </c>
      <c r="K242" s="1493">
        <v>114.23828941865331</v>
      </c>
      <c r="L242" s="1494">
        <v>63.697227865220263</v>
      </c>
      <c r="M242" s="1495">
        <v>3219</v>
      </c>
      <c r="N242" s="1495">
        <v>13886</v>
      </c>
      <c r="O242" s="1495">
        <v>10105</v>
      </c>
      <c r="P242" s="1495">
        <v>65</v>
      </c>
      <c r="Q242" s="1496">
        <v>116.3</v>
      </c>
    </row>
    <row r="243" spans="1:17">
      <c r="A243" s="1477"/>
      <c r="B243" s="1478" t="s">
        <v>66</v>
      </c>
      <c r="C243" s="1479">
        <v>110.81376690366655</v>
      </c>
      <c r="D243" s="1491">
        <v>66.184780594481055</v>
      </c>
      <c r="E243" s="1512">
        <v>3108</v>
      </c>
      <c r="F243" s="1512">
        <v>14632</v>
      </c>
      <c r="G243" s="1512">
        <v>12500</v>
      </c>
      <c r="H243" s="1512">
        <v>56</v>
      </c>
      <c r="I243" s="1481">
        <v>191.535</v>
      </c>
      <c r="K243" s="1493">
        <v>110.81376690366655</v>
      </c>
      <c r="L243" s="1494">
        <v>66.184780594481055</v>
      </c>
      <c r="M243" s="1495">
        <v>3131</v>
      </c>
      <c r="N243" s="1495">
        <v>13944</v>
      </c>
      <c r="O243" s="1495">
        <v>10348</v>
      </c>
      <c r="P243" s="1495">
        <v>59</v>
      </c>
      <c r="Q243" s="1496">
        <v>110.5</v>
      </c>
    </row>
    <row r="244" spans="1:17">
      <c r="A244" s="1477"/>
      <c r="B244" s="1478" t="s">
        <v>67</v>
      </c>
      <c r="C244" s="1479">
        <v>108.76535619684932</v>
      </c>
      <c r="D244" s="1491">
        <v>65.91353149368399</v>
      </c>
      <c r="E244" s="1512">
        <v>3378</v>
      </c>
      <c r="F244" s="1512">
        <v>15039</v>
      </c>
      <c r="G244" s="1512">
        <v>9163</v>
      </c>
      <c r="H244" s="1512">
        <v>76</v>
      </c>
      <c r="I244" s="1481">
        <v>173.66200000000001</v>
      </c>
      <c r="K244" s="1493">
        <v>108.76535619684932</v>
      </c>
      <c r="L244" s="1494">
        <v>65.91353149368399</v>
      </c>
      <c r="M244" s="1495">
        <v>3327</v>
      </c>
      <c r="N244" s="1495">
        <v>13581</v>
      </c>
      <c r="O244" s="1495">
        <v>9607</v>
      </c>
      <c r="P244" s="1495">
        <v>65</v>
      </c>
      <c r="Q244" s="1496">
        <v>98.8</v>
      </c>
    </row>
    <row r="245" spans="1:17">
      <c r="A245" s="1477"/>
      <c r="B245" s="1478" t="s">
        <v>68</v>
      </c>
      <c r="C245" s="1479">
        <v>102.4520493517357</v>
      </c>
      <c r="D245" s="1491">
        <v>75.943132391448216</v>
      </c>
      <c r="E245" s="1512">
        <v>2963</v>
      </c>
      <c r="F245" s="1512">
        <v>12120</v>
      </c>
      <c r="G245" s="1512">
        <v>8732</v>
      </c>
      <c r="H245" s="1512">
        <v>71</v>
      </c>
      <c r="I245" s="1481">
        <v>158.65199999999999</v>
      </c>
      <c r="K245" s="1493">
        <v>102.4520493517357</v>
      </c>
      <c r="L245" s="1494">
        <v>75.943132391448216</v>
      </c>
      <c r="M245" s="1495">
        <v>2862</v>
      </c>
      <c r="N245" s="1495">
        <v>13496</v>
      </c>
      <c r="O245" s="1495">
        <v>9160</v>
      </c>
      <c r="P245" s="1495">
        <v>68</v>
      </c>
      <c r="Q245" s="1496">
        <v>91.6</v>
      </c>
    </row>
    <row r="246" spans="1:17">
      <c r="A246" s="1477"/>
      <c r="B246" s="1485" t="s">
        <v>69</v>
      </c>
      <c r="C246" s="1486">
        <v>96.937097448766224</v>
      </c>
      <c r="D246" s="1497">
        <v>90.226713089517446</v>
      </c>
      <c r="E246" s="1514">
        <v>3427</v>
      </c>
      <c r="F246" s="1514">
        <v>11990</v>
      </c>
      <c r="G246" s="1514">
        <v>7500</v>
      </c>
      <c r="H246" s="1514">
        <v>54</v>
      </c>
      <c r="I246" s="1488">
        <v>147.85400000000001</v>
      </c>
      <c r="K246" s="1499">
        <v>96.937097448766224</v>
      </c>
      <c r="L246" s="1500">
        <v>90.226713089517446</v>
      </c>
      <c r="M246" s="1501">
        <v>3103</v>
      </c>
      <c r="N246" s="1501">
        <v>14157</v>
      </c>
      <c r="O246" s="1501">
        <v>8658</v>
      </c>
      <c r="P246" s="1501">
        <v>58</v>
      </c>
      <c r="Q246" s="1502">
        <v>85.8</v>
      </c>
    </row>
    <row r="247" spans="1:17">
      <c r="A247" s="1520" t="s">
        <v>88</v>
      </c>
      <c r="B247" s="1478" t="s">
        <v>58</v>
      </c>
      <c r="C247" s="1479">
        <v>84.447044472326795</v>
      </c>
      <c r="D247" s="1491">
        <v>154.12241590654043</v>
      </c>
      <c r="E247" s="1512">
        <v>2015</v>
      </c>
      <c r="F247" s="1512">
        <v>14433</v>
      </c>
      <c r="G247" s="1512">
        <v>7117</v>
      </c>
      <c r="H247" s="1512">
        <v>59</v>
      </c>
      <c r="I247" s="1481">
        <v>143.107</v>
      </c>
      <c r="K247" s="1493">
        <v>84.447044472326795</v>
      </c>
      <c r="L247" s="1494">
        <v>154.12241590654043</v>
      </c>
      <c r="M247" s="1495">
        <v>2534</v>
      </c>
      <c r="N247" s="1495">
        <v>12812</v>
      </c>
      <c r="O247" s="1495">
        <v>8060</v>
      </c>
      <c r="P247" s="1495">
        <v>65</v>
      </c>
      <c r="Q247" s="1496">
        <v>82.8</v>
      </c>
    </row>
    <row r="248" spans="1:17">
      <c r="A248" s="1477">
        <v>2009</v>
      </c>
      <c r="B248" s="1478" t="s">
        <v>59</v>
      </c>
      <c r="C248" s="1479">
        <v>76.799644500209141</v>
      </c>
      <c r="D248" s="1491">
        <v>112.97194256610939</v>
      </c>
      <c r="E248" s="1512">
        <v>2500</v>
      </c>
      <c r="F248" s="1512">
        <v>11816</v>
      </c>
      <c r="G248" s="1512">
        <v>9165</v>
      </c>
      <c r="H248" s="1512">
        <v>67</v>
      </c>
      <c r="I248" s="1481">
        <v>139.69900000000001</v>
      </c>
      <c r="K248" s="1493">
        <v>76.799644500209141</v>
      </c>
      <c r="L248" s="1494">
        <v>112.97194256610939</v>
      </c>
      <c r="M248" s="1495">
        <v>2361</v>
      </c>
      <c r="N248" s="1495">
        <v>11279</v>
      </c>
      <c r="O248" s="1495">
        <v>8301</v>
      </c>
      <c r="P248" s="1495">
        <v>66</v>
      </c>
      <c r="Q248" s="1496">
        <v>77.3</v>
      </c>
    </row>
    <row r="249" spans="1:17">
      <c r="A249" s="1518"/>
      <c r="B249" s="1478" t="s">
        <v>60</v>
      </c>
      <c r="C249" s="1479">
        <v>92.157472466192687</v>
      </c>
      <c r="D249" s="1491">
        <v>100.26292981900843</v>
      </c>
      <c r="E249" s="1512">
        <v>3019</v>
      </c>
      <c r="F249" s="1512">
        <v>12425</v>
      </c>
      <c r="G249" s="1512">
        <v>13075</v>
      </c>
      <c r="H249" s="1512">
        <v>74</v>
      </c>
      <c r="I249" s="1481">
        <v>139.827</v>
      </c>
      <c r="K249" s="1493">
        <v>92.157472466192687</v>
      </c>
      <c r="L249" s="1494">
        <v>100.26292981900843</v>
      </c>
      <c r="M249" s="1495">
        <v>3047</v>
      </c>
      <c r="N249" s="1495">
        <v>12005</v>
      </c>
      <c r="O249" s="1495">
        <v>8556</v>
      </c>
      <c r="P249" s="1495">
        <v>67</v>
      </c>
      <c r="Q249" s="1496">
        <v>76.8</v>
      </c>
    </row>
    <row r="250" spans="1:17">
      <c r="A250" s="1477"/>
      <c r="B250" s="1478" t="s">
        <v>61</v>
      </c>
      <c r="C250" s="1479">
        <v>80.234671685487257</v>
      </c>
      <c r="D250" s="1491">
        <v>99.82628492504243</v>
      </c>
      <c r="E250" s="1512">
        <v>2991</v>
      </c>
      <c r="F250" s="1512">
        <v>11384</v>
      </c>
      <c r="G250" s="1512">
        <v>6905</v>
      </c>
      <c r="H250" s="1512">
        <v>68</v>
      </c>
      <c r="I250" s="1481">
        <v>143.33600000000001</v>
      </c>
      <c r="K250" s="1493">
        <v>80.234671685487257</v>
      </c>
      <c r="L250" s="1494">
        <v>99.82628492504243</v>
      </c>
      <c r="M250" s="1495">
        <v>3156</v>
      </c>
      <c r="N250" s="1495">
        <v>11590</v>
      </c>
      <c r="O250" s="1495">
        <v>9038</v>
      </c>
      <c r="P250" s="1495">
        <v>68</v>
      </c>
      <c r="Q250" s="1496">
        <v>76.400000000000006</v>
      </c>
    </row>
    <row r="251" spans="1:17">
      <c r="A251" s="1477"/>
      <c r="B251" s="1478" t="s">
        <v>62</v>
      </c>
      <c r="C251" s="1479">
        <v>81.316652725498415</v>
      </c>
      <c r="D251" s="1491">
        <v>94.18298046211838</v>
      </c>
      <c r="E251" s="1512">
        <v>2139</v>
      </c>
      <c r="F251" s="1512">
        <v>9273</v>
      </c>
      <c r="G251" s="1512">
        <v>7271</v>
      </c>
      <c r="H251" s="1512">
        <v>67</v>
      </c>
      <c r="I251" s="1481">
        <v>141.84</v>
      </c>
      <c r="K251" s="1493">
        <v>81.316652725498415</v>
      </c>
      <c r="L251" s="1494">
        <v>94.18298046211838</v>
      </c>
      <c r="M251" s="1495">
        <v>2400</v>
      </c>
      <c r="N251" s="1495">
        <v>10342</v>
      </c>
      <c r="O251" s="1495">
        <v>9257</v>
      </c>
      <c r="P251" s="1495">
        <v>69</v>
      </c>
      <c r="Q251" s="1496">
        <v>73.400000000000006</v>
      </c>
    </row>
    <row r="252" spans="1:17">
      <c r="A252" s="1477"/>
      <c r="B252" s="1478" t="s">
        <v>63</v>
      </c>
      <c r="C252" s="1479">
        <v>81.600278823365429</v>
      </c>
      <c r="D252" s="1491">
        <v>88.380896037752137</v>
      </c>
      <c r="E252" s="1512">
        <v>2582</v>
      </c>
      <c r="F252" s="1512">
        <v>11461</v>
      </c>
      <c r="G252" s="1512">
        <v>9942</v>
      </c>
      <c r="H252" s="1512">
        <v>61</v>
      </c>
      <c r="I252" s="1481">
        <v>144.971</v>
      </c>
      <c r="K252" s="1493">
        <v>81.600278823365429</v>
      </c>
      <c r="L252" s="1494">
        <v>88.380896037752137</v>
      </c>
      <c r="M252" s="1495">
        <v>2384</v>
      </c>
      <c r="N252" s="1495">
        <v>11420</v>
      </c>
      <c r="O252" s="1495">
        <v>9424</v>
      </c>
      <c r="P252" s="1495">
        <v>57</v>
      </c>
      <c r="Q252" s="1496">
        <v>73.2</v>
      </c>
    </row>
    <row r="253" spans="1:17">
      <c r="A253" s="1477"/>
      <c r="B253" s="1478" t="s">
        <v>64</v>
      </c>
      <c r="C253" s="1479">
        <v>87.461884845950109</v>
      </c>
      <c r="D253" s="1491">
        <v>83.008840675625123</v>
      </c>
      <c r="E253" s="1512">
        <v>2631</v>
      </c>
      <c r="F253" s="1512">
        <v>11595</v>
      </c>
      <c r="G253" s="1512">
        <v>11665</v>
      </c>
      <c r="H253" s="1512">
        <v>55</v>
      </c>
      <c r="I253" s="1481">
        <v>146.32</v>
      </c>
      <c r="K253" s="1493">
        <v>87.461884845950109</v>
      </c>
      <c r="L253" s="1494">
        <v>83.008840675625123</v>
      </c>
      <c r="M253" s="1495">
        <v>2489</v>
      </c>
      <c r="N253" s="1495">
        <v>11078</v>
      </c>
      <c r="O253" s="1495">
        <v>10276</v>
      </c>
      <c r="P253" s="1495">
        <v>58</v>
      </c>
      <c r="Q253" s="1496">
        <v>72.5</v>
      </c>
    </row>
    <row r="254" spans="1:17">
      <c r="A254" s="1477"/>
      <c r="B254" s="1478" t="s">
        <v>65</v>
      </c>
      <c r="C254" s="1479">
        <v>94.584051303499265</v>
      </c>
      <c r="D254" s="1491">
        <v>76.84950133801398</v>
      </c>
      <c r="E254" s="1512">
        <v>2149</v>
      </c>
      <c r="F254" s="1512">
        <v>10122</v>
      </c>
      <c r="G254" s="1512">
        <v>7866</v>
      </c>
      <c r="H254" s="1512">
        <v>65</v>
      </c>
      <c r="I254" s="1481">
        <v>150.13300000000001</v>
      </c>
      <c r="K254" s="1493">
        <v>94.584051303499265</v>
      </c>
      <c r="L254" s="1494">
        <v>76.84950133801398</v>
      </c>
      <c r="M254" s="1495">
        <v>2034</v>
      </c>
      <c r="N254" s="1495">
        <v>10490</v>
      </c>
      <c r="O254" s="1495">
        <v>10047</v>
      </c>
      <c r="P254" s="1495">
        <v>72</v>
      </c>
      <c r="Q254" s="1496">
        <v>75.400000000000006</v>
      </c>
    </row>
    <row r="255" spans="1:17">
      <c r="A255" s="1477"/>
      <c r="B255" s="1478" t="s">
        <v>66</v>
      </c>
      <c r="C255" s="1479">
        <v>89.867454342673938</v>
      </c>
      <c r="D255" s="1491">
        <v>71.133422726095588</v>
      </c>
      <c r="E255" s="1512">
        <v>2502</v>
      </c>
      <c r="F255" s="1512">
        <v>11298</v>
      </c>
      <c r="G255" s="1512">
        <v>13953</v>
      </c>
      <c r="H255" s="1512">
        <v>51</v>
      </c>
      <c r="I255" s="1481">
        <v>148.88999999999999</v>
      </c>
      <c r="K255" s="1493">
        <v>89.867454342673938</v>
      </c>
      <c r="L255" s="1494">
        <v>71.133422726095588</v>
      </c>
      <c r="M255" s="1495">
        <v>2555</v>
      </c>
      <c r="N255" s="1495">
        <v>10821</v>
      </c>
      <c r="O255" s="1495">
        <v>11683</v>
      </c>
      <c r="P255" s="1495">
        <v>54</v>
      </c>
      <c r="Q255" s="1496">
        <v>77.7</v>
      </c>
    </row>
    <row r="256" spans="1:17">
      <c r="A256" s="1477"/>
      <c r="B256" s="1478" t="s">
        <v>67</v>
      </c>
      <c r="C256" s="1479">
        <v>92.546145266973383</v>
      </c>
      <c r="D256" s="1491">
        <v>70.643851178315543</v>
      </c>
      <c r="E256" s="1512">
        <v>2888</v>
      </c>
      <c r="F256" s="1512">
        <v>11585</v>
      </c>
      <c r="G256" s="1512">
        <v>10993</v>
      </c>
      <c r="H256" s="1512">
        <v>61</v>
      </c>
      <c r="I256" s="1481">
        <v>151.72800000000001</v>
      </c>
      <c r="K256" s="1493">
        <v>92.546145266973383</v>
      </c>
      <c r="L256" s="1494">
        <v>70.643851178315543</v>
      </c>
      <c r="M256" s="1495">
        <v>2849</v>
      </c>
      <c r="N256" s="1495">
        <v>10534</v>
      </c>
      <c r="O256" s="1495">
        <v>11634</v>
      </c>
      <c r="P256" s="1495">
        <v>53</v>
      </c>
      <c r="Q256" s="1496">
        <v>87.4</v>
      </c>
    </row>
    <row r="257" spans="1:17">
      <c r="A257" s="1477"/>
      <c r="B257" s="1478" t="s">
        <v>68</v>
      </c>
      <c r="C257" s="1479">
        <v>98.817433430921525</v>
      </c>
      <c r="D257" s="1491">
        <v>66.250938911748619</v>
      </c>
      <c r="E257" s="1512">
        <v>2873</v>
      </c>
      <c r="F257" s="1512">
        <v>9317</v>
      </c>
      <c r="G257" s="1512">
        <v>12269</v>
      </c>
      <c r="H257" s="1512">
        <v>56</v>
      </c>
      <c r="I257" s="1481">
        <v>151.37</v>
      </c>
      <c r="K257" s="1493">
        <v>98.817433430921525</v>
      </c>
      <c r="L257" s="1494">
        <v>66.250938911748619</v>
      </c>
      <c r="M257" s="1495">
        <v>2833</v>
      </c>
      <c r="N257" s="1495">
        <v>10321</v>
      </c>
      <c r="O257" s="1495">
        <v>12656</v>
      </c>
      <c r="P257" s="1495">
        <v>53</v>
      </c>
      <c r="Q257" s="1496">
        <v>95.4</v>
      </c>
    </row>
    <row r="258" spans="1:17">
      <c r="A258" s="1484"/>
      <c r="B258" s="1478" t="s">
        <v>69</v>
      </c>
      <c r="C258" s="1479">
        <v>94.951714763697225</v>
      </c>
      <c r="D258" s="1491">
        <v>67.183771185221417</v>
      </c>
      <c r="E258" s="1512">
        <v>3001</v>
      </c>
      <c r="F258" s="1512">
        <v>9294</v>
      </c>
      <c r="G258" s="1512">
        <v>10483</v>
      </c>
      <c r="H258" s="1512">
        <v>67</v>
      </c>
      <c r="I258" s="1481">
        <v>153.22800000000001</v>
      </c>
      <c r="K258" s="1493">
        <v>94.951714763697225</v>
      </c>
      <c r="L258" s="1494">
        <v>67.183771185221417</v>
      </c>
      <c r="M258" s="1495">
        <v>2613</v>
      </c>
      <c r="N258" s="1495">
        <v>10938</v>
      </c>
      <c r="O258" s="1495">
        <v>12320</v>
      </c>
      <c r="P258" s="1495">
        <v>72</v>
      </c>
      <c r="Q258" s="1496">
        <v>103.6</v>
      </c>
    </row>
    <row r="259" spans="1:17">
      <c r="A259" s="1522" t="s">
        <v>89</v>
      </c>
      <c r="B259" s="1504" t="s">
        <v>58</v>
      </c>
      <c r="C259" s="1519">
        <v>101.25451693851947</v>
      </c>
      <c r="D259" s="1505">
        <v>64.914540902943628</v>
      </c>
      <c r="E259" s="1517">
        <v>2291</v>
      </c>
      <c r="F259" s="1517">
        <v>12191</v>
      </c>
      <c r="G259" s="1517">
        <v>10058</v>
      </c>
      <c r="H259" s="1517">
        <v>46</v>
      </c>
      <c r="I259" s="1507">
        <v>153.39099999999999</v>
      </c>
      <c r="K259" s="1508">
        <v>101.25451693851947</v>
      </c>
      <c r="L259" s="1509">
        <v>64.914540902943628</v>
      </c>
      <c r="M259" s="1510">
        <v>2871</v>
      </c>
      <c r="N259" s="1510">
        <v>11128</v>
      </c>
      <c r="O259" s="1510">
        <v>11617</v>
      </c>
      <c r="P259" s="1510">
        <v>51</v>
      </c>
      <c r="Q259" s="1511">
        <v>107.2</v>
      </c>
    </row>
    <row r="260" spans="1:17">
      <c r="A260" s="1477">
        <v>2010</v>
      </c>
      <c r="B260" s="1478" t="s">
        <v>59</v>
      </c>
      <c r="C260" s="1479">
        <v>102.59911473581489</v>
      </c>
      <c r="D260" s="1491">
        <v>67.071302045866531</v>
      </c>
      <c r="E260" s="1512">
        <v>3387</v>
      </c>
      <c r="F260" s="1512">
        <v>11405</v>
      </c>
      <c r="G260" s="1512">
        <v>12425</v>
      </c>
      <c r="H260" s="1512">
        <v>43</v>
      </c>
      <c r="I260" s="1481">
        <v>154.89699999999999</v>
      </c>
      <c r="K260" s="1493">
        <v>102.59911473581489</v>
      </c>
      <c r="L260" s="1494">
        <v>67.071302045866531</v>
      </c>
      <c r="M260" s="1495">
        <v>3308</v>
      </c>
      <c r="N260" s="1495">
        <v>10850</v>
      </c>
      <c r="O260" s="1495">
        <v>11232</v>
      </c>
      <c r="P260" s="1495">
        <v>42</v>
      </c>
      <c r="Q260" s="1496">
        <v>110.9</v>
      </c>
    </row>
    <row r="261" spans="1:17">
      <c r="A261" s="1477"/>
      <c r="B261" s="1478" t="s">
        <v>60</v>
      </c>
      <c r="C261" s="1479">
        <v>98.638854035968237</v>
      </c>
      <c r="D261" s="1491">
        <v>66.244323080021857</v>
      </c>
      <c r="E261" s="1512">
        <v>4120</v>
      </c>
      <c r="F261" s="1512">
        <v>12484</v>
      </c>
      <c r="G261" s="1512">
        <v>18558</v>
      </c>
      <c r="H261" s="1512">
        <v>73</v>
      </c>
      <c r="I261" s="1481">
        <v>159.78200000000001</v>
      </c>
      <c r="K261" s="1493">
        <v>98.638854035968237</v>
      </c>
      <c r="L261" s="1494">
        <v>66.244323080021857</v>
      </c>
      <c r="M261" s="1495">
        <v>4026</v>
      </c>
      <c r="N261" s="1495">
        <v>11568</v>
      </c>
      <c r="O261" s="1495">
        <v>11834</v>
      </c>
      <c r="P261" s="1495">
        <v>67</v>
      </c>
      <c r="Q261" s="1496">
        <v>114.3</v>
      </c>
    </row>
    <row r="262" spans="1:17">
      <c r="A262" s="1477"/>
      <c r="B262" s="1478" t="s">
        <v>61</v>
      </c>
      <c r="C262" s="1479">
        <v>103.0928342395093</v>
      </c>
      <c r="D262" s="1491">
        <v>62.751163928293956</v>
      </c>
      <c r="E262" s="1512">
        <v>2618</v>
      </c>
      <c r="F262" s="1512">
        <v>11481</v>
      </c>
      <c r="G262" s="1512">
        <v>8883</v>
      </c>
      <c r="H262" s="1512">
        <v>69</v>
      </c>
      <c r="I262" s="1481">
        <v>165.893</v>
      </c>
      <c r="K262" s="1493">
        <v>103.0928342395093</v>
      </c>
      <c r="L262" s="1494">
        <v>62.751163928293956</v>
      </c>
      <c r="M262" s="1495">
        <v>2768</v>
      </c>
      <c r="N262" s="1495">
        <v>11542</v>
      </c>
      <c r="O262" s="1495">
        <v>11605</v>
      </c>
      <c r="P262" s="1495">
        <v>68</v>
      </c>
      <c r="Q262" s="1496">
        <v>115.7</v>
      </c>
    </row>
    <row r="263" spans="1:17">
      <c r="A263" s="1477"/>
      <c r="B263" s="1478" t="s">
        <v>62</v>
      </c>
      <c r="C263" s="1479">
        <v>107.16864631256101</v>
      </c>
      <c r="D263" s="1491">
        <v>63.57814289413863</v>
      </c>
      <c r="E263" s="1512">
        <v>2511</v>
      </c>
      <c r="F263" s="1512">
        <v>9932</v>
      </c>
      <c r="G263" s="1512">
        <v>8979</v>
      </c>
      <c r="H263" s="1512">
        <v>62</v>
      </c>
      <c r="I263" s="1481">
        <v>162.44399999999999</v>
      </c>
      <c r="K263" s="1493">
        <v>107.16864631256101</v>
      </c>
      <c r="L263" s="1494">
        <v>63.57814289413863</v>
      </c>
      <c r="M263" s="1495">
        <v>2857</v>
      </c>
      <c r="N263" s="1495">
        <v>11231</v>
      </c>
      <c r="O263" s="1495">
        <v>11468</v>
      </c>
      <c r="P263" s="1495">
        <v>65</v>
      </c>
      <c r="Q263" s="1496">
        <v>114.5</v>
      </c>
    </row>
    <row r="264" spans="1:17">
      <c r="A264" s="1477"/>
      <c r="B264" s="1478" t="s">
        <v>63</v>
      </c>
      <c r="C264" s="1479">
        <v>107.90397323295694</v>
      </c>
      <c r="D264" s="1491">
        <v>63.961861134290565</v>
      </c>
      <c r="E264" s="1512">
        <v>2426</v>
      </c>
      <c r="F264" s="1512">
        <v>11739</v>
      </c>
      <c r="G264" s="1512">
        <v>11674</v>
      </c>
      <c r="H264" s="1512">
        <v>73</v>
      </c>
      <c r="I264" s="1481">
        <v>160.524</v>
      </c>
      <c r="K264" s="1493">
        <v>107.90397323295694</v>
      </c>
      <c r="L264" s="1494">
        <v>63.961861134290565</v>
      </c>
      <c r="M264" s="1495">
        <v>2283</v>
      </c>
      <c r="N264" s="1495">
        <v>11759</v>
      </c>
      <c r="O264" s="1495">
        <v>11072</v>
      </c>
      <c r="P264" s="1495">
        <v>68</v>
      </c>
      <c r="Q264" s="1496">
        <v>110.7</v>
      </c>
    </row>
    <row r="265" spans="1:17">
      <c r="A265" s="1477"/>
      <c r="B265" s="1478" t="s">
        <v>64</v>
      </c>
      <c r="C265" s="1479">
        <v>105.62445977972956</v>
      </c>
      <c r="D265" s="1491">
        <v>63.27381463470779</v>
      </c>
      <c r="E265" s="1512">
        <v>3293</v>
      </c>
      <c r="F265" s="1512">
        <v>11969</v>
      </c>
      <c r="G265" s="1512">
        <v>13067</v>
      </c>
      <c r="H265" s="1512">
        <v>55</v>
      </c>
      <c r="I265" s="1481">
        <v>159.90700000000001</v>
      </c>
      <c r="K265" s="1493">
        <v>105.62445977972956</v>
      </c>
      <c r="L265" s="1494">
        <v>63.27381463470779</v>
      </c>
      <c r="M265" s="1495">
        <v>3047</v>
      </c>
      <c r="N265" s="1495">
        <v>11602</v>
      </c>
      <c r="O265" s="1495">
        <v>11582</v>
      </c>
      <c r="P265" s="1495">
        <v>57</v>
      </c>
      <c r="Q265" s="1496">
        <v>109.3</v>
      </c>
    </row>
    <row r="266" spans="1:17">
      <c r="A266" s="1477"/>
      <c r="B266" s="1478" t="s">
        <v>65</v>
      </c>
      <c r="C266" s="1479">
        <v>104.048759236024</v>
      </c>
      <c r="D266" s="1491">
        <v>74.315637786665889</v>
      </c>
      <c r="E266" s="1512">
        <v>3107</v>
      </c>
      <c r="F266" s="1512">
        <v>11797</v>
      </c>
      <c r="G266" s="1512">
        <v>11763</v>
      </c>
      <c r="H266" s="1512">
        <v>53</v>
      </c>
      <c r="I266" s="1481">
        <v>159.511</v>
      </c>
      <c r="K266" s="1493">
        <v>104.048759236024</v>
      </c>
      <c r="L266" s="1494">
        <v>74.315637786665889</v>
      </c>
      <c r="M266" s="1495">
        <v>2953</v>
      </c>
      <c r="N266" s="1495">
        <v>12038</v>
      </c>
      <c r="O266" s="1495">
        <v>14922</v>
      </c>
      <c r="P266" s="1495">
        <v>59</v>
      </c>
      <c r="Q266" s="1496">
        <v>106.2</v>
      </c>
    </row>
    <row r="267" spans="1:17">
      <c r="A267" s="1477"/>
      <c r="B267" s="1478" t="s">
        <v>66</v>
      </c>
      <c r="C267" s="1479">
        <v>109.23806635996098</v>
      </c>
      <c r="D267" s="1491">
        <v>67.660111069547952</v>
      </c>
      <c r="E267" s="1512">
        <v>2836</v>
      </c>
      <c r="F267" s="1512">
        <v>12448</v>
      </c>
      <c r="G267" s="1512">
        <v>12906</v>
      </c>
      <c r="H267" s="1512">
        <v>57</v>
      </c>
      <c r="I267" s="1481">
        <v>161.89099999999999</v>
      </c>
      <c r="K267" s="1493">
        <v>109.23806635996098</v>
      </c>
      <c r="L267" s="1494">
        <v>67.660111069547952</v>
      </c>
      <c r="M267" s="1495">
        <v>2967</v>
      </c>
      <c r="N267" s="1495">
        <v>12101</v>
      </c>
      <c r="O267" s="1495">
        <v>10739</v>
      </c>
      <c r="P267" s="1495">
        <v>58</v>
      </c>
      <c r="Q267" s="1496">
        <v>108.7</v>
      </c>
    </row>
    <row r="268" spans="1:17">
      <c r="A268" s="1477"/>
      <c r="B268" s="1478" t="s">
        <v>67</v>
      </c>
      <c r="C268" s="1479">
        <v>105.10973093545242</v>
      </c>
      <c r="D268" s="1491">
        <v>64.524206831064944</v>
      </c>
      <c r="E268" s="1512">
        <v>2372</v>
      </c>
      <c r="F268" s="1512">
        <v>13128</v>
      </c>
      <c r="G268" s="1512">
        <v>7783</v>
      </c>
      <c r="H268" s="1512">
        <v>74</v>
      </c>
      <c r="I268" s="1481">
        <v>163.50399999999999</v>
      </c>
      <c r="K268" s="1493">
        <v>105.10973093545242</v>
      </c>
      <c r="L268" s="1494">
        <v>64.524206831064944</v>
      </c>
      <c r="M268" s="1495">
        <v>2321</v>
      </c>
      <c r="N268" s="1495">
        <v>12332</v>
      </c>
      <c r="O268" s="1495">
        <v>8617</v>
      </c>
      <c r="P268" s="1495">
        <v>66</v>
      </c>
      <c r="Q268" s="1496">
        <v>107.8</v>
      </c>
    </row>
    <row r="269" spans="1:17">
      <c r="A269" s="1477"/>
      <c r="B269" s="1478" t="s">
        <v>68</v>
      </c>
      <c r="C269" s="1479">
        <v>105.06771225428693</v>
      </c>
      <c r="D269" s="1491">
        <v>66.456029695278104</v>
      </c>
      <c r="E269" s="1512">
        <v>2522</v>
      </c>
      <c r="F269" s="1512">
        <v>11379</v>
      </c>
      <c r="G269" s="1512">
        <v>8290</v>
      </c>
      <c r="H269" s="1512">
        <v>73</v>
      </c>
      <c r="I269" s="1481">
        <v>164.57599999999999</v>
      </c>
      <c r="K269" s="1493">
        <v>105.06771225428693</v>
      </c>
      <c r="L269" s="1494">
        <v>66.456029695278104</v>
      </c>
      <c r="M269" s="1495">
        <v>2471</v>
      </c>
      <c r="N269" s="1495">
        <v>12079</v>
      </c>
      <c r="O269" s="1495">
        <v>8414</v>
      </c>
      <c r="P269" s="1495">
        <v>70</v>
      </c>
      <c r="Q269" s="1496">
        <v>108.7</v>
      </c>
    </row>
    <row r="270" spans="1:17">
      <c r="A270" s="1484"/>
      <c r="B270" s="1485" t="s">
        <v>69</v>
      </c>
      <c r="C270" s="1486">
        <v>115.30976578837308</v>
      </c>
      <c r="D270" s="1497">
        <v>65.801062354329119</v>
      </c>
      <c r="E270" s="1514">
        <v>3273</v>
      </c>
      <c r="F270" s="1514">
        <v>10286</v>
      </c>
      <c r="G270" s="1514">
        <v>7045</v>
      </c>
      <c r="H270" s="1514">
        <v>52</v>
      </c>
      <c r="I270" s="1488">
        <v>168.232</v>
      </c>
      <c r="K270" s="1499">
        <v>115.30976578837308</v>
      </c>
      <c r="L270" s="1500">
        <v>65.801062354329119</v>
      </c>
      <c r="M270" s="1501">
        <v>2765</v>
      </c>
      <c r="N270" s="1501">
        <v>12106</v>
      </c>
      <c r="O270" s="1501">
        <v>8103</v>
      </c>
      <c r="P270" s="1501">
        <v>55</v>
      </c>
      <c r="Q270" s="1502">
        <v>109.8</v>
      </c>
    </row>
    <row r="271" spans="1:17">
      <c r="A271" s="1477" t="s">
        <v>90</v>
      </c>
      <c r="B271" s="1478" t="s">
        <v>58</v>
      </c>
      <c r="C271" s="1479">
        <v>108.00901993587064</v>
      </c>
      <c r="D271" s="1491">
        <v>63.346588783702124</v>
      </c>
      <c r="E271" s="1512">
        <v>2232</v>
      </c>
      <c r="F271" s="1512">
        <v>14256</v>
      </c>
      <c r="G271" s="1512">
        <v>7666</v>
      </c>
      <c r="H271" s="1512">
        <v>40</v>
      </c>
      <c r="I271" s="1481">
        <v>171.84200000000001</v>
      </c>
      <c r="K271" s="1493">
        <v>108.00901993587064</v>
      </c>
      <c r="L271" s="1494">
        <v>63.346588783702124</v>
      </c>
      <c r="M271" s="1495">
        <v>2780</v>
      </c>
      <c r="N271" s="1495">
        <v>13036</v>
      </c>
      <c r="O271" s="1495">
        <v>8644</v>
      </c>
      <c r="P271" s="1495">
        <v>44</v>
      </c>
      <c r="Q271" s="1496">
        <v>112</v>
      </c>
    </row>
    <row r="272" spans="1:17">
      <c r="A272" s="1518">
        <v>2011</v>
      </c>
      <c r="B272" s="1478" t="s">
        <v>59</v>
      </c>
      <c r="C272" s="1479">
        <v>111.84322459222085</v>
      </c>
      <c r="D272" s="1491">
        <v>62.804090582108017</v>
      </c>
      <c r="E272" s="1512">
        <v>2615</v>
      </c>
      <c r="F272" s="1512">
        <v>13218</v>
      </c>
      <c r="G272" s="1512">
        <v>10270</v>
      </c>
      <c r="H272" s="1512">
        <v>55</v>
      </c>
      <c r="I272" s="1481">
        <v>176.137</v>
      </c>
      <c r="K272" s="1493">
        <v>111.84322459222085</v>
      </c>
      <c r="L272" s="1494">
        <v>62.804090582108017</v>
      </c>
      <c r="M272" s="1495">
        <v>2617</v>
      </c>
      <c r="N272" s="1495">
        <v>12529</v>
      </c>
      <c r="O272" s="1495">
        <v>9202</v>
      </c>
      <c r="P272" s="1495">
        <v>54</v>
      </c>
      <c r="Q272" s="1496">
        <v>113.7</v>
      </c>
    </row>
    <row r="273" spans="1:17">
      <c r="A273" s="1477"/>
      <c r="B273" s="1478" t="s">
        <v>60</v>
      </c>
      <c r="C273" s="1479">
        <v>108.84939355918029</v>
      </c>
      <c r="D273" s="1491">
        <v>63.068723851178312</v>
      </c>
      <c r="E273" s="1512">
        <v>2685</v>
      </c>
      <c r="F273" s="1512">
        <v>13535</v>
      </c>
      <c r="G273" s="1512">
        <v>12204</v>
      </c>
      <c r="H273" s="1512">
        <v>55</v>
      </c>
      <c r="I273" s="1481">
        <v>178.95099999999999</v>
      </c>
      <c r="K273" s="1493">
        <v>108.84939355918029</v>
      </c>
      <c r="L273" s="1494">
        <v>63.068723851178312</v>
      </c>
      <c r="M273" s="1495">
        <v>2626</v>
      </c>
      <c r="N273" s="1495">
        <v>12465</v>
      </c>
      <c r="O273" s="1495">
        <v>7910</v>
      </c>
      <c r="P273" s="1495">
        <v>51</v>
      </c>
      <c r="Q273" s="1496">
        <v>112</v>
      </c>
    </row>
    <row r="274" spans="1:17">
      <c r="A274" s="1477"/>
      <c r="B274" s="1478" t="s">
        <v>61</v>
      </c>
      <c r="C274" s="1479">
        <v>114.0281960128259</v>
      </c>
      <c r="D274" s="1491">
        <v>66.575114666359738</v>
      </c>
      <c r="E274" s="1512">
        <v>2607</v>
      </c>
      <c r="F274" s="1512">
        <v>11975</v>
      </c>
      <c r="G274" s="1512">
        <v>4305</v>
      </c>
      <c r="H274" s="1512">
        <v>57</v>
      </c>
      <c r="I274" s="1481">
        <v>180.965</v>
      </c>
      <c r="K274" s="1493">
        <v>114.0281960128259</v>
      </c>
      <c r="L274" s="1494">
        <v>66.575114666359738</v>
      </c>
      <c r="M274" s="1495">
        <v>2793</v>
      </c>
      <c r="N274" s="1495">
        <v>12165</v>
      </c>
      <c r="O274" s="1495">
        <v>5679</v>
      </c>
      <c r="P274" s="1495">
        <v>56</v>
      </c>
      <c r="Q274" s="1496">
        <v>109.1</v>
      </c>
    </row>
    <row r="275" spans="1:17">
      <c r="A275" s="1477"/>
      <c r="B275" s="1478" t="s">
        <v>62</v>
      </c>
      <c r="C275" s="1479">
        <v>108.64980482364426</v>
      </c>
      <c r="D275" s="1491">
        <v>68.057060973153398</v>
      </c>
      <c r="E275" s="1512">
        <v>2093</v>
      </c>
      <c r="F275" s="1512">
        <v>10954</v>
      </c>
      <c r="G275" s="1512">
        <v>5643</v>
      </c>
      <c r="H275" s="1512">
        <v>45</v>
      </c>
      <c r="I275" s="1481">
        <v>179.80099999999999</v>
      </c>
      <c r="K275" s="1493">
        <v>108.64980482364426</v>
      </c>
      <c r="L275" s="1494">
        <v>68.057060973153398</v>
      </c>
      <c r="M275" s="1495">
        <v>2398</v>
      </c>
      <c r="N275" s="1495">
        <v>12080</v>
      </c>
      <c r="O275" s="1495">
        <v>7264</v>
      </c>
      <c r="P275" s="1495">
        <v>48</v>
      </c>
      <c r="Q275" s="1496">
        <v>110.7</v>
      </c>
    </row>
    <row r="276" spans="1:17">
      <c r="A276" s="1477"/>
      <c r="B276" s="1478" t="s">
        <v>63</v>
      </c>
      <c r="C276" s="1479">
        <v>111.21294437473864</v>
      </c>
      <c r="D276" s="1491">
        <v>67.501331108105774</v>
      </c>
      <c r="E276" s="1512">
        <v>2817</v>
      </c>
      <c r="F276" s="1512">
        <v>12182</v>
      </c>
      <c r="G276" s="1512">
        <v>8868</v>
      </c>
      <c r="H276" s="1512">
        <v>61</v>
      </c>
      <c r="I276" s="1481">
        <v>178.005</v>
      </c>
      <c r="K276" s="1493">
        <v>111.21294437473864</v>
      </c>
      <c r="L276" s="1494">
        <v>67.501331108105774</v>
      </c>
      <c r="M276" s="1495">
        <v>2680</v>
      </c>
      <c r="N276" s="1495">
        <v>12386</v>
      </c>
      <c r="O276" s="1495">
        <v>8282</v>
      </c>
      <c r="P276" s="1495">
        <v>56</v>
      </c>
      <c r="Q276" s="1496">
        <v>110.9</v>
      </c>
    </row>
    <row r="277" spans="1:17">
      <c r="A277" s="1477"/>
      <c r="B277" s="1478" t="s">
        <v>64</v>
      </c>
      <c r="C277" s="1479">
        <v>107.89346856266557</v>
      </c>
      <c r="D277" s="1491">
        <v>71.087111904008282</v>
      </c>
      <c r="E277" s="1512">
        <v>3046</v>
      </c>
      <c r="F277" s="1512">
        <v>12459</v>
      </c>
      <c r="G277" s="1512">
        <v>9218</v>
      </c>
      <c r="H277" s="1512">
        <v>56</v>
      </c>
      <c r="I277" s="1481">
        <v>177.51499999999999</v>
      </c>
      <c r="K277" s="1493">
        <v>107.89346856266557</v>
      </c>
      <c r="L277" s="1494">
        <v>71.087111904008282</v>
      </c>
      <c r="M277" s="1495">
        <v>2780</v>
      </c>
      <c r="N277" s="1495">
        <v>12581</v>
      </c>
      <c r="O277" s="1495">
        <v>8523</v>
      </c>
      <c r="P277" s="1495">
        <v>57</v>
      </c>
      <c r="Q277" s="1496">
        <v>111</v>
      </c>
    </row>
    <row r="278" spans="1:17">
      <c r="A278" s="1477"/>
      <c r="B278" s="1478" t="s">
        <v>65</v>
      </c>
      <c r="C278" s="1479">
        <v>109.44815976578839</v>
      </c>
      <c r="D278" s="1491">
        <v>68.639254165108042</v>
      </c>
      <c r="E278" s="1512">
        <v>3334</v>
      </c>
      <c r="F278" s="1512">
        <v>12891</v>
      </c>
      <c r="G278" s="1512">
        <v>8191</v>
      </c>
      <c r="H278" s="1512">
        <v>45</v>
      </c>
      <c r="I278" s="1481">
        <v>174.50299999999999</v>
      </c>
      <c r="K278" s="1493">
        <v>109.44815976578839</v>
      </c>
      <c r="L278" s="1494">
        <v>68.639254165108042</v>
      </c>
      <c r="M278" s="1495">
        <v>3198</v>
      </c>
      <c r="N278" s="1495">
        <v>12860</v>
      </c>
      <c r="O278" s="1495">
        <v>9957</v>
      </c>
      <c r="P278" s="1495">
        <v>51</v>
      </c>
      <c r="Q278" s="1496">
        <v>109.4</v>
      </c>
    </row>
    <row r="279" spans="1:17">
      <c r="A279" s="1477"/>
      <c r="B279" s="1478" t="s">
        <v>66</v>
      </c>
      <c r="C279" s="1479">
        <v>105.05720758399556</v>
      </c>
      <c r="D279" s="1491">
        <v>69.605165597214622</v>
      </c>
      <c r="E279" s="1512">
        <v>2475</v>
      </c>
      <c r="F279" s="1512">
        <v>12963</v>
      </c>
      <c r="G279" s="1512">
        <v>12418</v>
      </c>
      <c r="H279" s="1512">
        <v>56</v>
      </c>
      <c r="I279" s="1481">
        <v>168.89699999999999</v>
      </c>
      <c r="K279" s="1493">
        <v>105.05720758399556</v>
      </c>
      <c r="L279" s="1494">
        <v>69.605165597214622</v>
      </c>
      <c r="M279" s="1495">
        <v>2593</v>
      </c>
      <c r="N279" s="1495">
        <v>12517</v>
      </c>
      <c r="O279" s="1495">
        <v>10322</v>
      </c>
      <c r="P279" s="1495">
        <v>55</v>
      </c>
      <c r="Q279" s="1496">
        <v>104.3</v>
      </c>
    </row>
    <row r="280" spans="1:17">
      <c r="A280" s="1477"/>
      <c r="B280" s="1478" t="s">
        <v>67</v>
      </c>
      <c r="C280" s="1479">
        <v>106.84300153352852</v>
      </c>
      <c r="D280" s="1491">
        <v>73.303415532472016</v>
      </c>
      <c r="E280" s="1512">
        <v>2480</v>
      </c>
      <c r="F280" s="1512">
        <v>13716</v>
      </c>
      <c r="G280" s="1512">
        <v>9663</v>
      </c>
      <c r="H280" s="1512">
        <v>56</v>
      </c>
      <c r="I280" s="1481">
        <v>169.095</v>
      </c>
      <c r="K280" s="1493">
        <v>106.84300153352852</v>
      </c>
      <c r="L280" s="1494">
        <v>73.303415532472016</v>
      </c>
      <c r="M280" s="1495">
        <v>2376</v>
      </c>
      <c r="N280" s="1495">
        <v>12983</v>
      </c>
      <c r="O280" s="1495">
        <v>10784</v>
      </c>
      <c r="P280" s="1495">
        <v>51</v>
      </c>
      <c r="Q280" s="1496">
        <v>103.4</v>
      </c>
    </row>
    <row r="281" spans="1:17">
      <c r="A281" s="1477"/>
      <c r="B281" s="1478" t="s">
        <v>68</v>
      </c>
      <c r="C281" s="1479">
        <v>109.22756168966963</v>
      </c>
      <c r="D281" s="1491">
        <v>73.045398095128476</v>
      </c>
      <c r="E281" s="1512">
        <v>2703</v>
      </c>
      <c r="F281" s="1512">
        <v>12427</v>
      </c>
      <c r="G281" s="1512">
        <v>10281</v>
      </c>
      <c r="H281" s="1512">
        <v>53</v>
      </c>
      <c r="I281" s="1481">
        <v>166.65100000000001</v>
      </c>
      <c r="K281" s="1493">
        <v>109.22756168966963</v>
      </c>
      <c r="L281" s="1494">
        <v>73.045398095128476</v>
      </c>
      <c r="M281" s="1495">
        <v>2580</v>
      </c>
      <c r="N281" s="1495">
        <v>13188</v>
      </c>
      <c r="O281" s="1495">
        <v>10687</v>
      </c>
      <c r="P281" s="1495">
        <v>52</v>
      </c>
      <c r="Q281" s="1496">
        <v>101.3</v>
      </c>
    </row>
    <row r="282" spans="1:17">
      <c r="A282" s="1477"/>
      <c r="B282" s="1478" t="s">
        <v>69</v>
      </c>
      <c r="C282" s="1479">
        <v>105.63496445002095</v>
      </c>
      <c r="D282" s="1491">
        <v>71.23266020199695</v>
      </c>
      <c r="E282" s="1512">
        <v>3398</v>
      </c>
      <c r="F282" s="1512">
        <v>10887</v>
      </c>
      <c r="G282" s="1512">
        <v>9044</v>
      </c>
      <c r="H282" s="1512">
        <v>47</v>
      </c>
      <c r="I282" s="1481">
        <v>165.19499999999999</v>
      </c>
      <c r="K282" s="1493">
        <v>105.63496445002095</v>
      </c>
      <c r="L282" s="1494">
        <v>71.23266020199695</v>
      </c>
      <c r="M282" s="1495">
        <v>2846</v>
      </c>
      <c r="N282" s="1495">
        <v>12886</v>
      </c>
      <c r="O282" s="1495">
        <v>10463</v>
      </c>
      <c r="P282" s="1495">
        <v>49</v>
      </c>
      <c r="Q282" s="1496">
        <v>98.2</v>
      </c>
    </row>
    <row r="283" spans="1:17">
      <c r="A283" s="1503" t="s">
        <v>91</v>
      </c>
      <c r="B283" s="1504" t="s">
        <v>58</v>
      </c>
      <c r="C283" s="1519">
        <v>107.86195455179147</v>
      </c>
      <c r="D283" s="1505">
        <v>74.275942796305344</v>
      </c>
      <c r="E283" s="1517">
        <v>2823</v>
      </c>
      <c r="F283" s="1517">
        <v>14923</v>
      </c>
      <c r="G283" s="1517">
        <v>10663</v>
      </c>
      <c r="H283" s="1517">
        <v>56</v>
      </c>
      <c r="I283" s="1507">
        <v>169.1</v>
      </c>
      <c r="K283" s="1508">
        <v>107.86195455179147</v>
      </c>
      <c r="L283" s="1509">
        <v>74.275942796305344</v>
      </c>
      <c r="M283" s="1510">
        <v>3542</v>
      </c>
      <c r="N283" s="1510">
        <v>13282</v>
      </c>
      <c r="O283" s="1510">
        <v>11852</v>
      </c>
      <c r="P283" s="1510">
        <v>63</v>
      </c>
      <c r="Q283" s="1511">
        <v>98.4</v>
      </c>
    </row>
    <row r="284" spans="1:17">
      <c r="A284" s="1477">
        <v>2012</v>
      </c>
      <c r="B284" s="1478" t="s">
        <v>59</v>
      </c>
      <c r="C284" s="1479">
        <v>102.70416143872859</v>
      </c>
      <c r="D284" s="1491">
        <v>75.784352430006038</v>
      </c>
      <c r="E284" s="1512">
        <v>2314</v>
      </c>
      <c r="F284" s="1512">
        <v>14292</v>
      </c>
      <c r="G284" s="1512">
        <v>13643</v>
      </c>
      <c r="H284" s="1512">
        <v>54</v>
      </c>
      <c r="I284" s="1481">
        <v>171.37200000000001</v>
      </c>
      <c r="K284" s="1493">
        <v>102.70416143872859</v>
      </c>
      <c r="L284" s="1494">
        <v>75.784352430006038</v>
      </c>
      <c r="M284" s="1495">
        <v>2597</v>
      </c>
      <c r="N284" s="1495">
        <v>13449</v>
      </c>
      <c r="O284" s="1495">
        <v>11932</v>
      </c>
      <c r="P284" s="1495">
        <v>54</v>
      </c>
      <c r="Q284" s="1496">
        <v>97.3</v>
      </c>
    </row>
    <row r="285" spans="1:17">
      <c r="A285" s="1477"/>
      <c r="B285" s="1478" t="s">
        <v>60</v>
      </c>
      <c r="C285" s="1479">
        <v>103.44999302941589</v>
      </c>
      <c r="D285" s="1491">
        <v>75.80419992518631</v>
      </c>
      <c r="E285" s="1512">
        <v>2923</v>
      </c>
      <c r="F285" s="1512">
        <v>14565</v>
      </c>
      <c r="G285" s="1512">
        <v>20212</v>
      </c>
      <c r="H285" s="1512">
        <v>49</v>
      </c>
      <c r="I285" s="1481">
        <v>173.10599999999999</v>
      </c>
      <c r="K285" s="1493">
        <v>103.44999302941589</v>
      </c>
      <c r="L285" s="1494">
        <v>75.80419992518631</v>
      </c>
      <c r="M285" s="1495">
        <v>2898</v>
      </c>
      <c r="N285" s="1495">
        <v>13653</v>
      </c>
      <c r="O285" s="1495">
        <v>12954</v>
      </c>
      <c r="P285" s="1495">
        <v>47</v>
      </c>
      <c r="Q285" s="1496">
        <v>96.7</v>
      </c>
    </row>
    <row r="286" spans="1:17">
      <c r="A286" s="1477"/>
      <c r="B286" s="1478" t="s">
        <v>61</v>
      </c>
      <c r="C286" s="1479">
        <v>104.21683396068592</v>
      </c>
      <c r="D286" s="1491">
        <v>76.604715564123964</v>
      </c>
      <c r="E286" s="1512">
        <v>2579</v>
      </c>
      <c r="F286" s="1512">
        <v>12829</v>
      </c>
      <c r="G286" s="1512">
        <v>8091</v>
      </c>
      <c r="H286" s="1512">
        <v>45</v>
      </c>
      <c r="I286" s="1481">
        <v>172.52600000000001</v>
      </c>
      <c r="K286" s="1493">
        <v>104.21683396068592</v>
      </c>
      <c r="L286" s="1494">
        <v>76.604715564123964</v>
      </c>
      <c r="M286" s="1495">
        <v>2803</v>
      </c>
      <c r="N286" s="1495">
        <v>13296</v>
      </c>
      <c r="O286" s="1495">
        <v>10944</v>
      </c>
      <c r="P286" s="1495">
        <v>44</v>
      </c>
      <c r="Q286" s="1496">
        <v>95.3</v>
      </c>
    </row>
    <row r="287" spans="1:17">
      <c r="A287" s="1477"/>
      <c r="B287" s="1478" t="s">
        <v>62</v>
      </c>
      <c r="C287" s="1479">
        <v>102.56760072494077</v>
      </c>
      <c r="D287" s="1491">
        <v>71.834700889131867</v>
      </c>
      <c r="E287" s="1512">
        <v>2581</v>
      </c>
      <c r="F287" s="1512">
        <v>13417</v>
      </c>
      <c r="G287" s="1512">
        <v>9038</v>
      </c>
      <c r="H287" s="1512">
        <v>45</v>
      </c>
      <c r="I287" s="1481">
        <v>166.96799999999999</v>
      </c>
      <c r="K287" s="1493">
        <v>102.56760072494077</v>
      </c>
      <c r="L287" s="1494">
        <v>71.834700889131867</v>
      </c>
      <c r="M287" s="1495">
        <v>2917</v>
      </c>
      <c r="N287" s="1495">
        <v>14323</v>
      </c>
      <c r="O287" s="1495">
        <v>11241</v>
      </c>
      <c r="P287" s="1495">
        <v>48</v>
      </c>
      <c r="Q287" s="1496">
        <v>92.9</v>
      </c>
    </row>
    <row r="288" spans="1:17">
      <c r="A288" s="1477"/>
      <c r="B288" s="1478" t="s">
        <v>63</v>
      </c>
      <c r="C288" s="1479">
        <v>103.89118918165346</v>
      </c>
      <c r="D288" s="1491">
        <v>75.665267458924404</v>
      </c>
      <c r="E288" s="1512">
        <v>3066</v>
      </c>
      <c r="F288" s="1512">
        <v>13139</v>
      </c>
      <c r="G288" s="1512">
        <v>12489</v>
      </c>
      <c r="H288" s="1512">
        <v>53</v>
      </c>
      <c r="I288" s="1481">
        <v>164.232</v>
      </c>
      <c r="K288" s="1493">
        <v>103.89118918165346</v>
      </c>
      <c r="L288" s="1494">
        <v>75.665267458924404</v>
      </c>
      <c r="M288" s="1495">
        <v>2906</v>
      </c>
      <c r="N288" s="1495">
        <v>13492</v>
      </c>
      <c r="O288" s="1495">
        <v>11706</v>
      </c>
      <c r="P288" s="1495">
        <v>48</v>
      </c>
      <c r="Q288" s="1496">
        <v>92.3</v>
      </c>
    </row>
    <row r="289" spans="1:17">
      <c r="A289" s="1477"/>
      <c r="B289" s="1478" t="s">
        <v>64</v>
      </c>
      <c r="C289" s="1479">
        <v>99.468722988986499</v>
      </c>
      <c r="D289" s="1491">
        <v>73.131403907576328</v>
      </c>
      <c r="E289" s="1512">
        <v>3152</v>
      </c>
      <c r="F289" s="1512">
        <v>13620</v>
      </c>
      <c r="G289" s="1512">
        <v>12380</v>
      </c>
      <c r="H289" s="1512">
        <v>62</v>
      </c>
      <c r="I289" s="1481">
        <v>163.41999999999999</v>
      </c>
      <c r="K289" s="1493">
        <v>99.468722988986499</v>
      </c>
      <c r="L289" s="1494">
        <v>73.131403907576328</v>
      </c>
      <c r="M289" s="1495">
        <v>2908</v>
      </c>
      <c r="N289" s="1495">
        <v>13565</v>
      </c>
      <c r="O289" s="1495">
        <v>11687</v>
      </c>
      <c r="P289" s="1495">
        <v>62</v>
      </c>
      <c r="Q289" s="1496">
        <v>92.1</v>
      </c>
    </row>
    <row r="290" spans="1:17">
      <c r="A290" s="1477"/>
      <c r="B290" s="1478" t="s">
        <v>65</v>
      </c>
      <c r="C290" s="1479">
        <v>100.62423672103725</v>
      </c>
      <c r="D290" s="1491">
        <v>75.268317555318959</v>
      </c>
      <c r="E290" s="1512">
        <v>2699</v>
      </c>
      <c r="F290" s="1512">
        <v>13436</v>
      </c>
      <c r="G290" s="1512">
        <v>8722</v>
      </c>
      <c r="H290" s="1512">
        <v>61</v>
      </c>
      <c r="I290" s="1481">
        <v>164.42400000000001</v>
      </c>
      <c r="K290" s="1493">
        <v>100.62423672103725</v>
      </c>
      <c r="L290" s="1494">
        <v>75.268317555318959</v>
      </c>
      <c r="M290" s="1495">
        <v>2559</v>
      </c>
      <c r="N290" s="1495">
        <v>13484</v>
      </c>
      <c r="O290" s="1495">
        <v>10533</v>
      </c>
      <c r="P290" s="1495">
        <v>69</v>
      </c>
      <c r="Q290" s="1496">
        <v>94.2</v>
      </c>
    </row>
    <row r="291" spans="1:17">
      <c r="A291" s="1477"/>
      <c r="B291" s="1478" t="s">
        <v>66</v>
      </c>
      <c r="C291" s="1479">
        <v>100.85533946744741</v>
      </c>
      <c r="D291" s="1491">
        <v>78.344679308261149</v>
      </c>
      <c r="E291" s="1512">
        <v>2534</v>
      </c>
      <c r="F291" s="1512">
        <v>13527</v>
      </c>
      <c r="G291" s="1512">
        <v>11447</v>
      </c>
      <c r="H291" s="1512">
        <v>43</v>
      </c>
      <c r="I291" s="1481">
        <v>166.262</v>
      </c>
      <c r="K291" s="1493">
        <v>100.85533946744741</v>
      </c>
      <c r="L291" s="1494">
        <v>78.344679308261149</v>
      </c>
      <c r="M291" s="1495">
        <v>2676</v>
      </c>
      <c r="N291" s="1495">
        <v>13939</v>
      </c>
      <c r="O291" s="1495">
        <v>10071</v>
      </c>
      <c r="P291" s="1495">
        <v>41</v>
      </c>
      <c r="Q291" s="1496">
        <v>98.4</v>
      </c>
    </row>
    <row r="292" spans="1:17">
      <c r="A292" s="1477"/>
      <c r="B292" s="1478" t="s">
        <v>67</v>
      </c>
      <c r="C292" s="1479">
        <v>97.619901017705317</v>
      </c>
      <c r="D292" s="1491">
        <v>74.189936983857507</v>
      </c>
      <c r="E292" s="1512">
        <v>3051</v>
      </c>
      <c r="F292" s="1512">
        <v>14279</v>
      </c>
      <c r="G292" s="1512">
        <v>8748</v>
      </c>
      <c r="H292" s="1512">
        <v>52</v>
      </c>
      <c r="I292" s="1481">
        <v>163.82400000000001</v>
      </c>
      <c r="K292" s="1493">
        <v>97.619901017705317</v>
      </c>
      <c r="L292" s="1494">
        <v>74.189936983857507</v>
      </c>
      <c r="M292" s="1495">
        <v>2876</v>
      </c>
      <c r="N292" s="1495">
        <v>12755</v>
      </c>
      <c r="O292" s="1495">
        <v>9493</v>
      </c>
      <c r="P292" s="1495">
        <v>48</v>
      </c>
      <c r="Q292" s="1496">
        <v>96.9</v>
      </c>
    </row>
    <row r="293" spans="1:17">
      <c r="A293" s="1477"/>
      <c r="B293" s="1478" t="s">
        <v>68</v>
      </c>
      <c r="C293" s="1479">
        <v>93.953771086017028</v>
      </c>
      <c r="D293" s="1491">
        <v>941.61148217420077</v>
      </c>
      <c r="E293" s="1512">
        <v>2780</v>
      </c>
      <c r="F293" s="1512">
        <v>12812</v>
      </c>
      <c r="G293" s="1512">
        <v>9704</v>
      </c>
      <c r="H293" s="1512">
        <v>46</v>
      </c>
      <c r="I293" s="1481">
        <v>166.279</v>
      </c>
      <c r="K293" s="1493">
        <v>93.953771086017028</v>
      </c>
      <c r="L293" s="1494">
        <v>941.61148217420077</v>
      </c>
      <c r="M293" s="1495">
        <v>2546</v>
      </c>
      <c r="N293" s="1495">
        <v>13479</v>
      </c>
      <c r="O293" s="1495">
        <v>10077</v>
      </c>
      <c r="P293" s="1495">
        <v>46</v>
      </c>
      <c r="Q293" s="1496">
        <v>99.8</v>
      </c>
    </row>
    <row r="294" spans="1:17">
      <c r="A294" s="1484"/>
      <c r="B294" s="1485" t="s">
        <v>69</v>
      </c>
      <c r="C294" s="1486">
        <v>96.180761187787567</v>
      </c>
      <c r="D294" s="1497">
        <v>1209.9297695163007</v>
      </c>
      <c r="E294" s="1514">
        <v>3193</v>
      </c>
      <c r="F294" s="1514">
        <v>11067</v>
      </c>
      <c r="G294" s="1514">
        <v>8444</v>
      </c>
      <c r="H294" s="1514">
        <v>57</v>
      </c>
      <c r="I294" s="1488">
        <v>169.679</v>
      </c>
      <c r="K294" s="1499">
        <v>96.180761187787567</v>
      </c>
      <c r="L294" s="1500">
        <v>1209.9297695163007</v>
      </c>
      <c r="M294" s="1501">
        <v>2718</v>
      </c>
      <c r="N294" s="1501">
        <v>13565</v>
      </c>
      <c r="O294" s="1501">
        <v>10012</v>
      </c>
      <c r="P294" s="1501">
        <v>58</v>
      </c>
      <c r="Q294" s="1502">
        <v>102.7</v>
      </c>
    </row>
    <row r="295" spans="1:17">
      <c r="A295" s="1477" t="s">
        <v>92</v>
      </c>
      <c r="B295" s="1478" t="s">
        <v>58</v>
      </c>
      <c r="C295" s="1479">
        <v>97</v>
      </c>
      <c r="D295" s="1491">
        <v>102.8</v>
      </c>
      <c r="E295" s="1512">
        <v>2155</v>
      </c>
      <c r="F295" s="1512">
        <v>15357</v>
      </c>
      <c r="G295" s="1512">
        <v>9446</v>
      </c>
      <c r="H295" s="1512">
        <v>51</v>
      </c>
      <c r="I295" s="1481">
        <v>173.5</v>
      </c>
      <c r="K295" s="1493">
        <v>97</v>
      </c>
      <c r="L295" s="1494">
        <v>102.8</v>
      </c>
      <c r="M295" s="1495">
        <v>2721</v>
      </c>
      <c r="N295" s="1495">
        <v>13275</v>
      </c>
      <c r="O295" s="1495">
        <v>10046</v>
      </c>
      <c r="P295" s="1495">
        <v>58</v>
      </c>
      <c r="Q295" s="1496">
        <v>102.6</v>
      </c>
    </row>
    <row r="296" spans="1:17">
      <c r="A296" s="1518">
        <v>2013</v>
      </c>
      <c r="B296" s="1478" t="s">
        <v>59</v>
      </c>
      <c r="C296" s="1479">
        <v>100.1</v>
      </c>
      <c r="D296" s="1491">
        <v>102.1</v>
      </c>
      <c r="E296" s="1512">
        <v>2607</v>
      </c>
      <c r="F296" s="1512">
        <v>14345</v>
      </c>
      <c r="G296" s="1512">
        <v>12122</v>
      </c>
      <c r="H296" s="1512">
        <v>47</v>
      </c>
      <c r="I296" s="1481">
        <v>174.999</v>
      </c>
      <c r="K296" s="1493">
        <v>100.1</v>
      </c>
      <c r="L296" s="1494">
        <v>102.1</v>
      </c>
      <c r="M296" s="1495">
        <v>2791</v>
      </c>
      <c r="N296" s="1495">
        <v>13455</v>
      </c>
      <c r="O296" s="1495">
        <v>10559</v>
      </c>
      <c r="P296" s="1495">
        <v>47</v>
      </c>
      <c r="Q296" s="1496">
        <v>102.1</v>
      </c>
    </row>
    <row r="297" spans="1:17">
      <c r="A297" s="1477"/>
      <c r="B297" s="1478" t="s">
        <v>60</v>
      </c>
      <c r="C297" s="1479">
        <v>103.1</v>
      </c>
      <c r="D297" s="1491">
        <v>100.3</v>
      </c>
      <c r="E297" s="1512">
        <v>2732</v>
      </c>
      <c r="F297" s="1512">
        <v>14329</v>
      </c>
      <c r="G297" s="1512">
        <v>16107</v>
      </c>
      <c r="H297" s="1512">
        <v>47</v>
      </c>
      <c r="I297" s="1481">
        <v>175.959</v>
      </c>
      <c r="K297" s="1493">
        <v>103.1</v>
      </c>
      <c r="L297" s="1494">
        <v>100.3</v>
      </c>
      <c r="M297" s="1495">
        <v>2737</v>
      </c>
      <c r="N297" s="1495">
        <v>14103</v>
      </c>
      <c r="O297" s="1495">
        <v>10671</v>
      </c>
      <c r="P297" s="1495">
        <v>45</v>
      </c>
      <c r="Q297" s="1496">
        <v>101.6</v>
      </c>
    </row>
    <row r="298" spans="1:17">
      <c r="A298" s="1477"/>
      <c r="B298" s="1478" t="s">
        <v>61</v>
      </c>
      <c r="C298" s="1479">
        <v>97.6</v>
      </c>
      <c r="D298" s="1491">
        <v>95.7</v>
      </c>
      <c r="E298" s="1512">
        <v>2443</v>
      </c>
      <c r="F298" s="1512">
        <v>13829</v>
      </c>
      <c r="G298" s="1512">
        <v>8565</v>
      </c>
      <c r="H298" s="1512">
        <v>45</v>
      </c>
      <c r="I298" s="1481">
        <v>176.05099999999999</v>
      </c>
      <c r="K298" s="1493">
        <v>97.6</v>
      </c>
      <c r="L298" s="1494">
        <v>95.7</v>
      </c>
      <c r="M298" s="1495">
        <v>2651</v>
      </c>
      <c r="N298" s="1495">
        <v>13569</v>
      </c>
      <c r="O298" s="1495">
        <v>11192</v>
      </c>
      <c r="P298" s="1495">
        <v>44</v>
      </c>
      <c r="Q298" s="1496">
        <v>102</v>
      </c>
    </row>
    <row r="299" spans="1:17">
      <c r="A299" s="1477"/>
      <c r="B299" s="1478" t="s">
        <v>62</v>
      </c>
      <c r="C299" s="1479">
        <v>100.1</v>
      </c>
      <c r="D299" s="1491">
        <v>92.3</v>
      </c>
      <c r="E299" s="1512">
        <v>2632</v>
      </c>
      <c r="F299" s="1512">
        <v>13159</v>
      </c>
      <c r="G299" s="1512">
        <v>8947</v>
      </c>
      <c r="H299" s="1512">
        <v>48</v>
      </c>
      <c r="I299" s="1481">
        <v>177.61799999999999</v>
      </c>
      <c r="K299" s="1493">
        <v>100.1</v>
      </c>
      <c r="L299" s="1494">
        <v>92.3</v>
      </c>
      <c r="M299" s="1495">
        <v>2926</v>
      </c>
      <c r="N299" s="1495">
        <v>13982</v>
      </c>
      <c r="O299" s="1495">
        <v>10778</v>
      </c>
      <c r="P299" s="1495">
        <v>51</v>
      </c>
      <c r="Q299" s="1496">
        <v>106.4</v>
      </c>
    </row>
    <row r="300" spans="1:17">
      <c r="A300" s="1477"/>
      <c r="B300" s="1478" t="s">
        <v>63</v>
      </c>
      <c r="C300" s="1479">
        <v>99.2</v>
      </c>
      <c r="D300" s="1491">
        <v>96.8</v>
      </c>
      <c r="E300" s="1512">
        <v>2939</v>
      </c>
      <c r="F300" s="1512">
        <v>12689</v>
      </c>
      <c r="G300" s="1512">
        <v>10650</v>
      </c>
      <c r="H300" s="1512">
        <v>34</v>
      </c>
      <c r="I300" s="1481">
        <v>175.42699999999999</v>
      </c>
      <c r="K300" s="1493">
        <v>99.2</v>
      </c>
      <c r="L300" s="1494">
        <v>96.8</v>
      </c>
      <c r="M300" s="1495">
        <v>2753</v>
      </c>
      <c r="N300" s="1495">
        <v>13677</v>
      </c>
      <c r="O300" s="1495">
        <v>10527</v>
      </c>
      <c r="P300" s="1495">
        <v>30</v>
      </c>
      <c r="Q300" s="1496">
        <v>106.8</v>
      </c>
    </row>
    <row r="301" spans="1:17">
      <c r="A301" s="1477"/>
      <c r="B301" s="1478" t="s">
        <v>64</v>
      </c>
      <c r="C301" s="1479">
        <v>100.6</v>
      </c>
      <c r="D301" s="1491">
        <v>96.3</v>
      </c>
      <c r="E301" s="1512">
        <v>3100</v>
      </c>
      <c r="F301" s="1512">
        <v>14338</v>
      </c>
      <c r="G301" s="1512">
        <v>10990</v>
      </c>
      <c r="H301" s="1512">
        <v>38</v>
      </c>
      <c r="I301" s="1481">
        <v>176.85400000000001</v>
      </c>
      <c r="K301" s="1493">
        <v>100.6</v>
      </c>
      <c r="L301" s="1494">
        <v>96.3</v>
      </c>
      <c r="M301" s="1495">
        <v>2912</v>
      </c>
      <c r="N301" s="1495">
        <v>13887</v>
      </c>
      <c r="O301" s="1495">
        <v>10134</v>
      </c>
      <c r="P301" s="1495">
        <v>38</v>
      </c>
      <c r="Q301" s="1496">
        <v>108.2</v>
      </c>
    </row>
    <row r="302" spans="1:17">
      <c r="A302" s="1477"/>
      <c r="B302" s="1478" t="s">
        <v>65</v>
      </c>
      <c r="C302" s="1479">
        <v>100.5</v>
      </c>
      <c r="D302" s="1491">
        <v>92.5</v>
      </c>
      <c r="E302" s="1512">
        <v>2735</v>
      </c>
      <c r="F302" s="1512">
        <v>13563</v>
      </c>
      <c r="G302" s="1512">
        <v>8577</v>
      </c>
      <c r="H302" s="1512">
        <v>42</v>
      </c>
      <c r="I302" s="1481">
        <v>180.02500000000001</v>
      </c>
      <c r="K302" s="1493">
        <v>100.5</v>
      </c>
      <c r="L302" s="1494">
        <v>92.5</v>
      </c>
      <c r="M302" s="1495">
        <v>2577</v>
      </c>
      <c r="N302" s="1495">
        <v>13780</v>
      </c>
      <c r="O302" s="1495">
        <v>10577</v>
      </c>
      <c r="P302" s="1495">
        <v>48</v>
      </c>
      <c r="Q302" s="1496">
        <v>109.5</v>
      </c>
    </row>
    <row r="303" spans="1:17">
      <c r="A303" s="1477"/>
      <c r="B303" s="1478" t="s">
        <v>66</v>
      </c>
      <c r="C303" s="1479">
        <v>99.2</v>
      </c>
      <c r="D303" s="1491">
        <v>93.3</v>
      </c>
      <c r="E303" s="1512">
        <v>2759</v>
      </c>
      <c r="F303" s="1512">
        <v>13982</v>
      </c>
      <c r="G303" s="1512">
        <v>12966</v>
      </c>
      <c r="H303" s="1512">
        <v>54</v>
      </c>
      <c r="I303" s="1481">
        <v>180.55500000000001</v>
      </c>
      <c r="K303" s="1493">
        <v>99.2</v>
      </c>
      <c r="L303" s="1494">
        <v>93.3</v>
      </c>
      <c r="M303" s="1495">
        <v>2886</v>
      </c>
      <c r="N303" s="1495">
        <v>14309</v>
      </c>
      <c r="O303" s="1495">
        <v>11233</v>
      </c>
      <c r="P303" s="1495">
        <v>50</v>
      </c>
      <c r="Q303" s="1496">
        <v>108.6</v>
      </c>
    </row>
    <row r="304" spans="1:17">
      <c r="A304" s="1477"/>
      <c r="B304" s="1478" t="s">
        <v>67</v>
      </c>
      <c r="C304" s="1479">
        <v>101.8</v>
      </c>
      <c r="D304" s="1491">
        <v>92.7</v>
      </c>
      <c r="E304" s="1512">
        <v>3719</v>
      </c>
      <c r="F304" s="1512">
        <v>15837</v>
      </c>
      <c r="G304" s="1512">
        <v>10515</v>
      </c>
      <c r="H304" s="1512">
        <v>49</v>
      </c>
      <c r="I304" s="1481">
        <v>181.60499999999999</v>
      </c>
      <c r="K304" s="1493">
        <v>101.8</v>
      </c>
      <c r="L304" s="1494">
        <v>92.7</v>
      </c>
      <c r="M304" s="1495">
        <v>3465</v>
      </c>
      <c r="N304" s="1495">
        <v>14119</v>
      </c>
      <c r="O304" s="1495">
        <v>11653</v>
      </c>
      <c r="P304" s="1495">
        <v>46</v>
      </c>
      <c r="Q304" s="1496">
        <v>110.9</v>
      </c>
    </row>
    <row r="305" spans="1:17">
      <c r="A305" s="1477"/>
      <c r="B305" s="1478" t="s">
        <v>68</v>
      </c>
      <c r="C305" s="1479">
        <v>103.2</v>
      </c>
      <c r="D305" s="1491">
        <v>91.3</v>
      </c>
      <c r="E305" s="1512">
        <v>4017</v>
      </c>
      <c r="F305" s="1512">
        <v>13753</v>
      </c>
      <c r="G305" s="1512">
        <v>11038</v>
      </c>
      <c r="H305" s="1512">
        <v>48</v>
      </c>
      <c r="I305" s="1481">
        <v>184.13200000000001</v>
      </c>
      <c r="K305" s="1493">
        <v>103.2</v>
      </c>
      <c r="L305" s="1494">
        <v>91.3</v>
      </c>
      <c r="M305" s="1495">
        <v>3590</v>
      </c>
      <c r="N305" s="1495">
        <v>14555</v>
      </c>
      <c r="O305" s="1495">
        <v>11651</v>
      </c>
      <c r="P305" s="1495">
        <v>49</v>
      </c>
      <c r="Q305" s="1496">
        <v>110.7</v>
      </c>
    </row>
    <row r="306" spans="1:17">
      <c r="A306" s="1477"/>
      <c r="B306" s="1478" t="s">
        <v>69</v>
      </c>
      <c r="C306" s="1479">
        <v>103.2</v>
      </c>
      <c r="D306" s="1491">
        <v>93.5</v>
      </c>
      <c r="E306" s="1512">
        <v>4238</v>
      </c>
      <c r="F306" s="1512">
        <v>12664</v>
      </c>
      <c r="G306" s="1512">
        <v>10462</v>
      </c>
      <c r="H306" s="1512">
        <v>33</v>
      </c>
      <c r="I306" s="1481">
        <v>188.334</v>
      </c>
      <c r="K306" s="1493">
        <v>103.2</v>
      </c>
      <c r="L306" s="1494">
        <v>93.5</v>
      </c>
      <c r="M306" s="1495">
        <v>3748</v>
      </c>
      <c r="N306" s="1495">
        <v>14996</v>
      </c>
      <c r="O306" s="1495">
        <v>12252</v>
      </c>
      <c r="P306" s="1495">
        <v>33</v>
      </c>
      <c r="Q306" s="1496">
        <v>111</v>
      </c>
    </row>
    <row r="307" spans="1:17">
      <c r="A307" s="1503" t="s">
        <v>93</v>
      </c>
      <c r="B307" s="1504" t="s">
        <v>58</v>
      </c>
      <c r="C307" s="1519">
        <v>105.1</v>
      </c>
      <c r="D307" s="1505">
        <v>91.7</v>
      </c>
      <c r="E307" s="1517">
        <v>2504</v>
      </c>
      <c r="F307" s="1517">
        <v>17285</v>
      </c>
      <c r="G307" s="1517">
        <v>11804</v>
      </c>
      <c r="H307" s="1517">
        <v>36</v>
      </c>
      <c r="I307" s="1507">
        <v>187.995</v>
      </c>
      <c r="K307" s="1508">
        <v>105.1</v>
      </c>
      <c r="L307" s="1509">
        <v>91.7</v>
      </c>
      <c r="M307" s="1510">
        <v>3182</v>
      </c>
      <c r="N307" s="1510">
        <v>15047</v>
      </c>
      <c r="O307" s="1510">
        <v>12223</v>
      </c>
      <c r="P307" s="1510">
        <v>41</v>
      </c>
      <c r="Q307" s="1511">
        <v>108.4</v>
      </c>
    </row>
    <row r="308" spans="1:17">
      <c r="A308" s="1477">
        <v>2014</v>
      </c>
      <c r="B308" s="1478" t="s">
        <v>59</v>
      </c>
      <c r="C308" s="1479">
        <v>101.1</v>
      </c>
      <c r="D308" s="1491">
        <v>89.5</v>
      </c>
      <c r="E308" s="1512">
        <v>2789</v>
      </c>
      <c r="F308" s="1512">
        <v>15972</v>
      </c>
      <c r="G308" s="1512">
        <v>14114</v>
      </c>
      <c r="H308" s="1512">
        <v>43</v>
      </c>
      <c r="I308" s="1481">
        <v>189.005</v>
      </c>
      <c r="K308" s="1493">
        <v>101.1</v>
      </c>
      <c r="L308" s="1494">
        <v>89.5</v>
      </c>
      <c r="M308" s="1495">
        <v>3045</v>
      </c>
      <c r="N308" s="1495">
        <v>14924</v>
      </c>
      <c r="O308" s="1495">
        <v>12227</v>
      </c>
      <c r="P308" s="1495">
        <v>44</v>
      </c>
      <c r="Q308" s="1496">
        <v>108</v>
      </c>
    </row>
    <row r="309" spans="1:17">
      <c r="A309" s="1477"/>
      <c r="B309" s="1478" t="s">
        <v>60</v>
      </c>
      <c r="C309" s="1479">
        <v>100.4</v>
      </c>
      <c r="D309" s="1491">
        <v>93</v>
      </c>
      <c r="E309" s="1512">
        <v>2545</v>
      </c>
      <c r="F309" s="1512">
        <v>14548</v>
      </c>
      <c r="G309" s="1512">
        <v>18931</v>
      </c>
      <c r="H309" s="1512">
        <v>46</v>
      </c>
      <c r="I309" s="1481">
        <v>187.69499999999999</v>
      </c>
      <c r="K309" s="1493">
        <v>100.4</v>
      </c>
      <c r="L309" s="1494">
        <v>93</v>
      </c>
      <c r="M309" s="1495">
        <v>2545</v>
      </c>
      <c r="N309" s="1495">
        <v>14741</v>
      </c>
      <c r="O309" s="1495">
        <v>12453</v>
      </c>
      <c r="P309" s="1495">
        <v>44</v>
      </c>
      <c r="Q309" s="1496">
        <v>106.7</v>
      </c>
    </row>
    <row r="310" spans="1:17">
      <c r="A310" s="1477"/>
      <c r="B310" s="1478" t="s">
        <v>61</v>
      </c>
      <c r="C310" s="1479">
        <v>101.4</v>
      </c>
      <c r="D310" s="1491">
        <v>96.1</v>
      </c>
      <c r="E310" s="1512">
        <v>2719</v>
      </c>
      <c r="F310" s="1512">
        <v>15333</v>
      </c>
      <c r="G310" s="1512">
        <v>7388</v>
      </c>
      <c r="H310" s="1512">
        <v>49</v>
      </c>
      <c r="I310" s="1481">
        <v>187.31299999999999</v>
      </c>
      <c r="K310" s="1493">
        <v>101.4</v>
      </c>
      <c r="L310" s="1494">
        <v>96.1</v>
      </c>
      <c r="M310" s="1495">
        <v>2913</v>
      </c>
      <c r="N310" s="1495">
        <v>14935</v>
      </c>
      <c r="O310" s="1495">
        <v>9584</v>
      </c>
      <c r="P310" s="1495">
        <v>48</v>
      </c>
      <c r="Q310" s="1496">
        <v>106.4</v>
      </c>
    </row>
    <row r="311" spans="1:17">
      <c r="A311" s="1477"/>
      <c r="B311" s="1478" t="s">
        <v>62</v>
      </c>
      <c r="C311" s="1479">
        <v>101.6</v>
      </c>
      <c r="D311" s="1491">
        <v>99.8</v>
      </c>
      <c r="E311" s="1512">
        <v>2491</v>
      </c>
      <c r="F311" s="1512">
        <v>14075</v>
      </c>
      <c r="G311" s="1512">
        <v>8065</v>
      </c>
      <c r="H311" s="1512">
        <v>36</v>
      </c>
      <c r="I311" s="1481">
        <v>186.10499999999999</v>
      </c>
      <c r="K311" s="1493">
        <v>101.6</v>
      </c>
      <c r="L311" s="1494">
        <v>99.8</v>
      </c>
      <c r="M311" s="1495">
        <v>2696</v>
      </c>
      <c r="N311" s="1495">
        <v>14988</v>
      </c>
      <c r="O311" s="1495">
        <v>9673</v>
      </c>
      <c r="P311" s="1495">
        <v>37</v>
      </c>
      <c r="Q311" s="1496">
        <v>104.8</v>
      </c>
    </row>
    <row r="312" spans="1:17">
      <c r="A312" s="1477"/>
      <c r="B312" s="1478" t="s">
        <v>63</v>
      </c>
      <c r="C312" s="1479">
        <v>100.9</v>
      </c>
      <c r="D312" s="1491">
        <v>100.8</v>
      </c>
      <c r="E312" s="1512">
        <v>2919</v>
      </c>
      <c r="F312" s="1512">
        <v>14161</v>
      </c>
      <c r="G312" s="1512">
        <v>9936</v>
      </c>
      <c r="H312" s="1512">
        <v>52</v>
      </c>
      <c r="I312" s="1481">
        <v>187.03100000000001</v>
      </c>
      <c r="K312" s="1493">
        <v>100.9</v>
      </c>
      <c r="L312" s="1494">
        <v>100.8</v>
      </c>
      <c r="M312" s="1495">
        <v>2715</v>
      </c>
      <c r="N312" s="1495">
        <v>15124</v>
      </c>
      <c r="O312" s="1495">
        <v>9708</v>
      </c>
      <c r="P312" s="1495">
        <v>45</v>
      </c>
      <c r="Q312" s="1496">
        <v>106.6</v>
      </c>
    </row>
    <row r="313" spans="1:17">
      <c r="A313" s="1477"/>
      <c r="B313" s="1478" t="s">
        <v>64</v>
      </c>
      <c r="C313" s="1479">
        <v>101.6</v>
      </c>
      <c r="D313" s="1491">
        <v>101.4</v>
      </c>
      <c r="E313" s="1512">
        <v>2067</v>
      </c>
      <c r="F313" s="1512">
        <v>15338</v>
      </c>
      <c r="G313" s="1512">
        <v>10855</v>
      </c>
      <c r="H313" s="1512">
        <v>46</v>
      </c>
      <c r="I313" s="1481">
        <v>187.98400000000001</v>
      </c>
      <c r="K313" s="1493">
        <v>101.6</v>
      </c>
      <c r="L313" s="1494">
        <v>101.4</v>
      </c>
      <c r="M313" s="1495">
        <v>1993</v>
      </c>
      <c r="N313" s="1495">
        <v>14854</v>
      </c>
      <c r="O313" s="1495">
        <v>10369</v>
      </c>
      <c r="P313" s="1495">
        <v>47</v>
      </c>
      <c r="Q313" s="1496">
        <v>106.3</v>
      </c>
    </row>
    <row r="314" spans="1:17">
      <c r="A314" s="1477"/>
      <c r="B314" s="1478" t="s">
        <v>65</v>
      </c>
      <c r="C314" s="1479">
        <v>100.1</v>
      </c>
      <c r="D314" s="1491">
        <v>100.7</v>
      </c>
      <c r="E314" s="1512">
        <v>4167</v>
      </c>
      <c r="F314" s="1512">
        <v>14131</v>
      </c>
      <c r="G314" s="1512">
        <v>7907</v>
      </c>
      <c r="H314" s="1512">
        <v>33</v>
      </c>
      <c r="I314" s="1481">
        <v>187.76</v>
      </c>
      <c r="K314" s="1493">
        <v>100.1</v>
      </c>
      <c r="L314" s="1494">
        <v>100.7</v>
      </c>
      <c r="M314" s="1495">
        <v>3905</v>
      </c>
      <c r="N314" s="1495">
        <v>14830</v>
      </c>
      <c r="O314" s="1495">
        <v>10191</v>
      </c>
      <c r="P314" s="1495">
        <v>37</v>
      </c>
      <c r="Q314" s="1496">
        <v>104.3</v>
      </c>
    </row>
    <row r="315" spans="1:17">
      <c r="A315" s="1477"/>
      <c r="B315" s="1478" t="s">
        <v>66</v>
      </c>
      <c r="C315" s="1479">
        <v>101.2</v>
      </c>
      <c r="D315" s="1491">
        <v>101.9</v>
      </c>
      <c r="E315" s="1512">
        <v>2948</v>
      </c>
      <c r="F315" s="1512">
        <v>14941</v>
      </c>
      <c r="G315" s="1512">
        <v>12717</v>
      </c>
      <c r="H315" s="1512">
        <v>49</v>
      </c>
      <c r="I315" s="1481">
        <v>186.67699999999999</v>
      </c>
      <c r="K315" s="1493">
        <v>101.2</v>
      </c>
      <c r="L315" s="1494">
        <v>101.9</v>
      </c>
      <c r="M315" s="1495">
        <v>3073</v>
      </c>
      <c r="N315" s="1495">
        <v>14740</v>
      </c>
      <c r="O315" s="1495">
        <v>10790</v>
      </c>
      <c r="P315" s="1495">
        <v>45</v>
      </c>
      <c r="Q315" s="1496">
        <v>103.4</v>
      </c>
    </row>
    <row r="316" spans="1:17">
      <c r="A316" s="1477"/>
      <c r="B316" s="1478" t="s">
        <v>67</v>
      </c>
      <c r="C316" s="1479">
        <v>102.8</v>
      </c>
      <c r="D316" s="1491">
        <v>99.6</v>
      </c>
      <c r="E316" s="1512">
        <v>3143</v>
      </c>
      <c r="F316" s="1512">
        <v>16630</v>
      </c>
      <c r="G316" s="1512">
        <v>9421</v>
      </c>
      <c r="H316" s="1512">
        <v>42</v>
      </c>
      <c r="I316" s="1481">
        <v>185.78</v>
      </c>
      <c r="K316" s="1493">
        <v>102.8</v>
      </c>
      <c r="L316" s="1494">
        <v>99.6</v>
      </c>
      <c r="M316" s="1495">
        <v>2930</v>
      </c>
      <c r="N316" s="1495">
        <v>14906</v>
      </c>
      <c r="O316" s="1495">
        <v>10267</v>
      </c>
      <c r="P316" s="1495">
        <v>41</v>
      </c>
      <c r="Q316" s="1496">
        <v>102.3</v>
      </c>
    </row>
    <row r="317" spans="1:17">
      <c r="A317" s="1477"/>
      <c r="B317" s="1478" t="s">
        <v>68</v>
      </c>
      <c r="C317" s="1479">
        <v>101.7</v>
      </c>
      <c r="D317" s="1491">
        <v>99.3</v>
      </c>
      <c r="E317" s="1512">
        <v>3265</v>
      </c>
      <c r="F317" s="1512">
        <v>13466</v>
      </c>
      <c r="G317" s="1512">
        <v>9306</v>
      </c>
      <c r="H317" s="1512">
        <v>39</v>
      </c>
      <c r="I317" s="1481">
        <v>186.98500000000001</v>
      </c>
      <c r="K317" s="1493">
        <v>101.7</v>
      </c>
      <c r="L317" s="1494">
        <v>99.3</v>
      </c>
      <c r="M317" s="1495">
        <v>2874</v>
      </c>
      <c r="N317" s="1495">
        <v>14714</v>
      </c>
      <c r="O317" s="1495">
        <v>10325</v>
      </c>
      <c r="P317" s="1495">
        <v>40</v>
      </c>
      <c r="Q317" s="1496">
        <v>101.5</v>
      </c>
    </row>
    <row r="318" spans="1:17">
      <c r="A318" s="1484"/>
      <c r="B318" s="1485" t="s">
        <v>69</v>
      </c>
      <c r="C318" s="1486">
        <v>102.5</v>
      </c>
      <c r="D318" s="1497">
        <v>100.5</v>
      </c>
      <c r="E318" s="1514">
        <v>2765</v>
      </c>
      <c r="F318" s="1514">
        <v>12534</v>
      </c>
      <c r="G318" s="1514">
        <v>9472</v>
      </c>
      <c r="H318" s="1514">
        <v>46</v>
      </c>
      <c r="I318" s="1488">
        <v>183.036</v>
      </c>
      <c r="K318" s="1499">
        <v>102.5</v>
      </c>
      <c r="L318" s="1500">
        <v>100.5</v>
      </c>
      <c r="M318" s="1501">
        <v>2541</v>
      </c>
      <c r="N318" s="1501">
        <v>14212</v>
      </c>
      <c r="O318" s="1501">
        <v>10404</v>
      </c>
      <c r="P318" s="1501">
        <v>45</v>
      </c>
      <c r="Q318" s="1502">
        <v>97.2</v>
      </c>
    </row>
    <row r="319" spans="1:17">
      <c r="A319" s="1503" t="s">
        <v>94</v>
      </c>
      <c r="B319" s="1504" t="s">
        <v>58</v>
      </c>
      <c r="C319" s="1519">
        <v>106.3</v>
      </c>
      <c r="D319" s="1505">
        <v>96.4</v>
      </c>
      <c r="E319" s="1517">
        <v>1830</v>
      </c>
      <c r="F319" s="1517">
        <v>18311</v>
      </c>
      <c r="G319" s="1517">
        <v>9963</v>
      </c>
      <c r="H319" s="1517">
        <v>33</v>
      </c>
      <c r="I319" s="1507">
        <v>176.00299999999999</v>
      </c>
      <c r="K319" s="1493">
        <v>106.3</v>
      </c>
      <c r="L319" s="1494">
        <v>96.4</v>
      </c>
      <c r="M319" s="1495">
        <v>2323</v>
      </c>
      <c r="N319" s="1495">
        <v>16226</v>
      </c>
      <c r="O319" s="1495">
        <v>10419</v>
      </c>
      <c r="P319" s="1495">
        <v>39</v>
      </c>
      <c r="Q319" s="1496">
        <v>93.6</v>
      </c>
    </row>
    <row r="320" spans="1:17">
      <c r="A320" s="1477">
        <v>2015</v>
      </c>
      <c r="B320" s="1478" t="s">
        <v>59</v>
      </c>
      <c r="C320" s="1479">
        <v>101.5</v>
      </c>
      <c r="D320" s="1491">
        <v>99.8</v>
      </c>
      <c r="E320" s="1512">
        <v>2308</v>
      </c>
      <c r="F320" s="1512">
        <v>15787</v>
      </c>
      <c r="G320" s="1512">
        <v>12419</v>
      </c>
      <c r="H320" s="1512">
        <v>40</v>
      </c>
      <c r="I320" s="1481">
        <v>177.43</v>
      </c>
      <c r="K320" s="1493">
        <v>101.5</v>
      </c>
      <c r="L320" s="1494">
        <v>99.8</v>
      </c>
      <c r="M320" s="1495">
        <v>2505</v>
      </c>
      <c r="N320" s="1495">
        <v>14680</v>
      </c>
      <c r="O320" s="1495">
        <v>10795</v>
      </c>
      <c r="P320" s="1495">
        <v>42</v>
      </c>
      <c r="Q320" s="1496">
        <v>93.9</v>
      </c>
    </row>
    <row r="321" spans="1:17">
      <c r="A321" s="1477"/>
      <c r="B321" s="1478" t="s">
        <v>60</v>
      </c>
      <c r="C321" s="1479">
        <v>102.5</v>
      </c>
      <c r="D321" s="1491">
        <v>99.6</v>
      </c>
      <c r="E321" s="1512">
        <v>2898</v>
      </c>
      <c r="F321" s="1512">
        <v>14929</v>
      </c>
      <c r="G321" s="1512">
        <v>16165</v>
      </c>
      <c r="H321" s="1512">
        <v>53</v>
      </c>
      <c r="I321" s="1481">
        <v>175.26</v>
      </c>
      <c r="K321" s="1493">
        <v>102.5</v>
      </c>
      <c r="L321" s="1494">
        <v>99.6</v>
      </c>
      <c r="M321" s="1495">
        <v>2884</v>
      </c>
      <c r="N321" s="1495">
        <v>15070</v>
      </c>
      <c r="O321" s="1495">
        <v>10658</v>
      </c>
      <c r="P321" s="1495">
        <v>50</v>
      </c>
      <c r="Q321" s="1496">
        <v>93.4</v>
      </c>
    </row>
    <row r="322" spans="1:17">
      <c r="A322" s="1477"/>
      <c r="B322" s="1478" t="s">
        <v>61</v>
      </c>
      <c r="C322" s="1479">
        <v>97.6</v>
      </c>
      <c r="D322" s="1491">
        <v>97.9</v>
      </c>
      <c r="E322" s="1512">
        <v>2364</v>
      </c>
      <c r="F322" s="1512">
        <v>15686</v>
      </c>
      <c r="G322" s="1512">
        <v>7527</v>
      </c>
      <c r="H322" s="1512">
        <v>43</v>
      </c>
      <c r="I322" s="1481">
        <v>177.10599999999999</v>
      </c>
      <c r="K322" s="1493">
        <v>97.6</v>
      </c>
      <c r="L322" s="1494">
        <v>97.9</v>
      </c>
      <c r="M322" s="1495">
        <v>2479</v>
      </c>
      <c r="N322" s="1495">
        <v>15339</v>
      </c>
      <c r="O322" s="1495">
        <v>9507</v>
      </c>
      <c r="P322" s="1495">
        <v>42</v>
      </c>
      <c r="Q322" s="1496">
        <v>94.6</v>
      </c>
    </row>
    <row r="323" spans="1:17">
      <c r="A323" s="1477"/>
      <c r="B323" s="1478" t="s">
        <v>62</v>
      </c>
      <c r="C323" s="1479">
        <v>100.3</v>
      </c>
      <c r="D323" s="1491">
        <v>100.3</v>
      </c>
      <c r="E323" s="1512">
        <v>2985</v>
      </c>
      <c r="F323" s="1512">
        <v>13353</v>
      </c>
      <c r="G323" s="1512">
        <v>8686</v>
      </c>
      <c r="H323" s="1512">
        <v>45</v>
      </c>
      <c r="I323" s="1481">
        <v>178.137</v>
      </c>
      <c r="K323" s="1493">
        <v>100.3</v>
      </c>
      <c r="L323" s="1494">
        <v>100.3</v>
      </c>
      <c r="M323" s="1495">
        <v>3193</v>
      </c>
      <c r="N323" s="1495">
        <v>14572</v>
      </c>
      <c r="O323" s="1495">
        <v>10680</v>
      </c>
      <c r="P323" s="1495">
        <v>45</v>
      </c>
      <c r="Q323" s="1496">
        <v>95.7</v>
      </c>
    </row>
    <row r="324" spans="1:17">
      <c r="A324" s="1477"/>
      <c r="B324" s="1478" t="s">
        <v>63</v>
      </c>
      <c r="C324" s="1479">
        <v>97.7</v>
      </c>
      <c r="D324" s="1491">
        <v>102</v>
      </c>
      <c r="E324" s="1512">
        <v>3667</v>
      </c>
      <c r="F324" s="1512">
        <v>14634</v>
      </c>
      <c r="G324" s="1512">
        <v>10964</v>
      </c>
      <c r="H324" s="1512">
        <v>49</v>
      </c>
      <c r="I324" s="1481">
        <v>176.76900000000001</v>
      </c>
      <c r="K324" s="1493">
        <v>97.7</v>
      </c>
      <c r="L324" s="1494">
        <v>102</v>
      </c>
      <c r="M324" s="1495">
        <v>3418</v>
      </c>
      <c r="N324" s="1495">
        <v>14993</v>
      </c>
      <c r="O324" s="1495">
        <v>10547</v>
      </c>
      <c r="P324" s="1495">
        <v>43</v>
      </c>
      <c r="Q324" s="1496">
        <v>94.5</v>
      </c>
    </row>
    <row r="325" spans="1:17">
      <c r="A325" s="1477"/>
      <c r="B325" s="1478" t="s">
        <v>64</v>
      </c>
      <c r="C325" s="1479">
        <v>100.6</v>
      </c>
      <c r="D325" s="1491">
        <v>95.4</v>
      </c>
      <c r="E325" s="1512">
        <v>2450</v>
      </c>
      <c r="F325" s="1512">
        <v>15508</v>
      </c>
      <c r="G325" s="1512">
        <v>10814</v>
      </c>
      <c r="H325" s="1512">
        <v>40</v>
      </c>
      <c r="I325" s="1481">
        <v>174.46100000000001</v>
      </c>
      <c r="K325" s="1493">
        <v>100.6</v>
      </c>
      <c r="L325" s="1494">
        <v>95.4</v>
      </c>
      <c r="M325" s="1495">
        <v>2374</v>
      </c>
      <c r="N325" s="1495">
        <v>15095</v>
      </c>
      <c r="O325" s="1495">
        <v>10259</v>
      </c>
      <c r="P325" s="1495">
        <v>41</v>
      </c>
      <c r="Q325" s="1496">
        <v>92.8</v>
      </c>
    </row>
    <row r="326" spans="1:17">
      <c r="A326" s="1477"/>
      <c r="B326" s="1478" t="s">
        <v>65</v>
      </c>
      <c r="C326" s="1479">
        <v>98.6</v>
      </c>
      <c r="D326" s="1491">
        <v>101.9</v>
      </c>
      <c r="E326" s="1512">
        <v>3540</v>
      </c>
      <c r="F326" s="1512">
        <v>14322</v>
      </c>
      <c r="G326" s="1512">
        <v>8444</v>
      </c>
      <c r="H326" s="1512">
        <v>38</v>
      </c>
      <c r="I326" s="1481">
        <v>169.46600000000001</v>
      </c>
      <c r="K326" s="1493">
        <v>98.6</v>
      </c>
      <c r="L326" s="1494">
        <v>101.9</v>
      </c>
      <c r="M326" s="1495">
        <v>3323</v>
      </c>
      <c r="N326" s="1495">
        <v>15064</v>
      </c>
      <c r="O326" s="1495">
        <v>10911</v>
      </c>
      <c r="P326" s="1495">
        <v>42</v>
      </c>
      <c r="Q326" s="1496">
        <v>90.3</v>
      </c>
    </row>
    <row r="327" spans="1:17">
      <c r="A327" s="1477"/>
      <c r="B327" s="1478" t="s">
        <v>66</v>
      </c>
      <c r="C327" s="1479">
        <v>99.7</v>
      </c>
      <c r="D327" s="1491">
        <v>100.5</v>
      </c>
      <c r="E327" s="1512">
        <v>2292</v>
      </c>
      <c r="F327" s="1512">
        <v>15131</v>
      </c>
      <c r="G327" s="1512">
        <v>12112</v>
      </c>
      <c r="H327" s="1512">
        <v>40</v>
      </c>
      <c r="I327" s="1481">
        <v>166.02</v>
      </c>
      <c r="K327" s="1493">
        <v>99.7</v>
      </c>
      <c r="L327" s="1494">
        <v>100.5</v>
      </c>
      <c r="M327" s="1495">
        <v>2356</v>
      </c>
      <c r="N327" s="1495">
        <v>15118</v>
      </c>
      <c r="O327" s="1495">
        <v>10431</v>
      </c>
      <c r="P327" s="1495">
        <v>37</v>
      </c>
      <c r="Q327" s="1496">
        <v>88.9</v>
      </c>
    </row>
    <row r="328" spans="1:17">
      <c r="A328" s="1477"/>
      <c r="B328" s="1478" t="s">
        <v>67</v>
      </c>
      <c r="C328" s="1479">
        <v>98.6</v>
      </c>
      <c r="D328" s="1491">
        <v>99</v>
      </c>
      <c r="E328" s="1512">
        <v>2713</v>
      </c>
      <c r="F328" s="1512">
        <v>17125</v>
      </c>
      <c r="G328" s="1512">
        <v>9551</v>
      </c>
      <c r="H328" s="1512">
        <v>38</v>
      </c>
      <c r="I328" s="1481">
        <v>165.09800000000001</v>
      </c>
      <c r="K328" s="1493">
        <v>98.6</v>
      </c>
      <c r="L328" s="1494">
        <v>99</v>
      </c>
      <c r="M328" s="1495">
        <v>2566</v>
      </c>
      <c r="N328" s="1495">
        <v>15578</v>
      </c>
      <c r="O328" s="1495">
        <v>10485</v>
      </c>
      <c r="P328" s="1495">
        <v>38</v>
      </c>
      <c r="Q328" s="1496">
        <v>88.9</v>
      </c>
    </row>
    <row r="329" spans="1:17">
      <c r="A329" s="1477"/>
      <c r="B329" s="1478" t="s">
        <v>68</v>
      </c>
      <c r="C329" s="1479">
        <v>99.7</v>
      </c>
      <c r="D329" s="1491">
        <v>106</v>
      </c>
      <c r="E329" s="1512">
        <v>3191</v>
      </c>
      <c r="F329" s="1512">
        <v>14269</v>
      </c>
      <c r="G329" s="1512">
        <v>9612</v>
      </c>
      <c r="H329" s="1512">
        <v>46</v>
      </c>
      <c r="I329" s="1481">
        <v>163.27199999999999</v>
      </c>
      <c r="K329" s="1493">
        <v>99.7</v>
      </c>
      <c r="L329" s="1494">
        <v>106</v>
      </c>
      <c r="M329" s="1495">
        <v>2845</v>
      </c>
      <c r="N329" s="1495">
        <v>15180</v>
      </c>
      <c r="O329" s="1495">
        <v>10401</v>
      </c>
      <c r="P329" s="1495">
        <v>48</v>
      </c>
      <c r="Q329" s="1496">
        <v>87.3</v>
      </c>
    </row>
    <row r="330" spans="1:17">
      <c r="A330" s="1484"/>
      <c r="B330" s="1485" t="s">
        <v>69</v>
      </c>
      <c r="C330" s="1486">
        <v>97.6</v>
      </c>
      <c r="D330" s="1497">
        <v>101.9</v>
      </c>
      <c r="E330" s="1514">
        <v>2458</v>
      </c>
      <c r="F330" s="1514">
        <v>12689</v>
      </c>
      <c r="G330" s="1514">
        <v>9492</v>
      </c>
      <c r="H330" s="1514">
        <v>34</v>
      </c>
      <c r="I330" s="1488">
        <v>160.852</v>
      </c>
      <c r="K330" s="1499">
        <v>97.6</v>
      </c>
      <c r="L330" s="1500">
        <v>101.9</v>
      </c>
      <c r="M330" s="1501">
        <v>2347</v>
      </c>
      <c r="N330" s="1501">
        <v>14215</v>
      </c>
      <c r="O330" s="1501">
        <v>10372</v>
      </c>
      <c r="P330" s="1501">
        <v>33</v>
      </c>
      <c r="Q330" s="1502">
        <v>87.9</v>
      </c>
    </row>
    <row r="331" spans="1:17">
      <c r="A331" s="1503" t="s">
        <v>96</v>
      </c>
      <c r="B331" s="1504" t="s">
        <v>58</v>
      </c>
      <c r="C331" s="1523">
        <v>98.9</v>
      </c>
      <c r="D331" s="1523">
        <v>104.2</v>
      </c>
      <c r="E331" s="1524">
        <v>3110</v>
      </c>
      <c r="F331" s="1524">
        <v>18120</v>
      </c>
      <c r="G331" s="1524">
        <v>9781</v>
      </c>
      <c r="H331" s="1524">
        <v>31</v>
      </c>
      <c r="I331" s="1525">
        <v>155.94800000000001</v>
      </c>
      <c r="K331" s="1508">
        <v>98.9</v>
      </c>
      <c r="L331" s="1509">
        <v>104.2</v>
      </c>
      <c r="M331" s="1510">
        <v>3920</v>
      </c>
      <c r="N331" s="1510">
        <v>16754</v>
      </c>
      <c r="O331" s="1510">
        <v>10624</v>
      </c>
      <c r="P331" s="1510">
        <v>37</v>
      </c>
      <c r="Q331" s="1511">
        <v>88.6</v>
      </c>
    </row>
    <row r="332" spans="1:17">
      <c r="A332" s="1477">
        <v>2016</v>
      </c>
      <c r="B332" s="1478" t="s">
        <v>59</v>
      </c>
      <c r="C332" s="1526">
        <v>99.5</v>
      </c>
      <c r="D332" s="1526">
        <v>110.1</v>
      </c>
      <c r="E332" s="1527">
        <v>2158</v>
      </c>
      <c r="F332" s="1527">
        <v>16467</v>
      </c>
      <c r="G332" s="1527">
        <v>11789</v>
      </c>
      <c r="H332" s="1527">
        <v>38</v>
      </c>
      <c r="I332" s="1528">
        <v>154.94200000000001</v>
      </c>
      <c r="K332" s="1493">
        <v>99.5</v>
      </c>
      <c r="L332" s="1494">
        <v>110.1</v>
      </c>
      <c r="M332" s="1495">
        <v>2478</v>
      </c>
      <c r="N332" s="1495">
        <v>15130</v>
      </c>
      <c r="O332" s="1495">
        <v>10137</v>
      </c>
      <c r="P332" s="1495">
        <v>40</v>
      </c>
      <c r="Q332" s="1496">
        <v>87.3</v>
      </c>
    </row>
    <row r="333" spans="1:17">
      <c r="A333" s="1477"/>
      <c r="B333" s="1478" t="s">
        <v>60</v>
      </c>
      <c r="C333" s="1526">
        <v>100.5</v>
      </c>
      <c r="D333" s="1526">
        <v>107.8</v>
      </c>
      <c r="E333" s="1527">
        <v>3053</v>
      </c>
      <c r="F333" s="1527">
        <v>14874</v>
      </c>
      <c r="G333" s="1527">
        <v>15674</v>
      </c>
      <c r="H333" s="1527">
        <v>39</v>
      </c>
      <c r="I333" s="1528">
        <v>156.095</v>
      </c>
      <c r="K333" s="1493">
        <v>100.5</v>
      </c>
      <c r="L333" s="1494">
        <v>107.8</v>
      </c>
      <c r="M333" s="1495">
        <v>3019</v>
      </c>
      <c r="N333" s="1495">
        <v>14820</v>
      </c>
      <c r="O333" s="1495">
        <v>10079</v>
      </c>
      <c r="P333" s="1495">
        <v>36</v>
      </c>
      <c r="Q333" s="1496">
        <v>89.1</v>
      </c>
    </row>
    <row r="334" spans="1:17">
      <c r="A334" s="1477"/>
      <c r="B334" s="1478" t="s">
        <v>61</v>
      </c>
      <c r="C334" s="1526">
        <v>98.6</v>
      </c>
      <c r="D334" s="1526">
        <v>110.8</v>
      </c>
      <c r="E334" s="1527">
        <v>3019</v>
      </c>
      <c r="F334" s="1527">
        <v>15727</v>
      </c>
      <c r="G334" s="1527">
        <v>8690</v>
      </c>
      <c r="H334" s="1527">
        <v>45</v>
      </c>
      <c r="I334" s="1528">
        <v>158.19399999999999</v>
      </c>
      <c r="K334" s="1493">
        <v>98.6</v>
      </c>
      <c r="L334" s="1494">
        <v>110.8</v>
      </c>
      <c r="M334" s="1495">
        <v>3070</v>
      </c>
      <c r="N334" s="1495">
        <v>15434</v>
      </c>
      <c r="O334" s="1495">
        <v>10881</v>
      </c>
      <c r="P334" s="1495">
        <v>44</v>
      </c>
      <c r="Q334" s="1496">
        <v>89.3</v>
      </c>
    </row>
    <row r="335" spans="1:17">
      <c r="A335" s="1477"/>
      <c r="B335" s="1478" t="s">
        <v>62</v>
      </c>
      <c r="C335" s="1526">
        <v>99.1</v>
      </c>
      <c r="D335" s="1526">
        <v>113.2</v>
      </c>
      <c r="E335" s="1527">
        <v>2218</v>
      </c>
      <c r="F335" s="1527">
        <v>14549</v>
      </c>
      <c r="G335" s="1527">
        <v>9081</v>
      </c>
      <c r="H335" s="1527">
        <v>25</v>
      </c>
      <c r="I335" s="1528">
        <v>158.66499999999999</v>
      </c>
      <c r="K335" s="1493">
        <v>99.1</v>
      </c>
      <c r="L335" s="1494">
        <v>113.2</v>
      </c>
      <c r="M335" s="1495">
        <v>2338</v>
      </c>
      <c r="N335" s="1495">
        <v>15468</v>
      </c>
      <c r="O335" s="1495">
        <v>11077</v>
      </c>
      <c r="P335" s="1495">
        <v>24</v>
      </c>
      <c r="Q335" s="1496">
        <v>89.1</v>
      </c>
    </row>
    <row r="336" spans="1:17">
      <c r="A336" s="1477"/>
      <c r="B336" s="1478" t="s">
        <v>63</v>
      </c>
      <c r="C336" s="1526">
        <v>100.4</v>
      </c>
      <c r="D336" s="1526">
        <v>106.2</v>
      </c>
      <c r="E336" s="1527">
        <v>2885</v>
      </c>
      <c r="F336" s="1527">
        <v>14944</v>
      </c>
      <c r="G336" s="1527">
        <v>11421</v>
      </c>
      <c r="H336" s="1527">
        <v>55</v>
      </c>
      <c r="I336" s="1528">
        <v>156.70400000000001</v>
      </c>
      <c r="K336" s="1493">
        <v>100.4</v>
      </c>
      <c r="L336" s="1494">
        <v>106.2</v>
      </c>
      <c r="M336" s="1495">
        <v>2681</v>
      </c>
      <c r="N336" s="1495">
        <v>15555</v>
      </c>
      <c r="O336" s="1495">
        <v>11038</v>
      </c>
      <c r="P336" s="1495">
        <v>47</v>
      </c>
      <c r="Q336" s="1496">
        <v>88.6</v>
      </c>
    </row>
    <row r="337" spans="1:17">
      <c r="A337" s="1477"/>
      <c r="B337" s="1478" t="s">
        <v>64</v>
      </c>
      <c r="C337" s="1526">
        <v>98.6</v>
      </c>
      <c r="D337" s="1526">
        <v>109.5</v>
      </c>
      <c r="E337" s="1527">
        <v>3032</v>
      </c>
      <c r="F337" s="1527">
        <v>15580</v>
      </c>
      <c r="G337" s="1527">
        <v>11109</v>
      </c>
      <c r="H337" s="1527">
        <v>30</v>
      </c>
      <c r="I337" s="1528">
        <v>157.572</v>
      </c>
      <c r="K337" s="1493">
        <v>98.6</v>
      </c>
      <c r="L337" s="1494">
        <v>109.5</v>
      </c>
      <c r="M337" s="1495">
        <v>2947</v>
      </c>
      <c r="N337" s="1495">
        <v>15926</v>
      </c>
      <c r="O337" s="1495">
        <v>11269</v>
      </c>
      <c r="P337" s="1495">
        <v>31</v>
      </c>
      <c r="Q337" s="1496">
        <v>90.3</v>
      </c>
    </row>
    <row r="338" spans="1:17">
      <c r="A338" s="1477"/>
      <c r="B338" s="1478" t="s">
        <v>65</v>
      </c>
      <c r="C338" s="1526">
        <v>100.4</v>
      </c>
      <c r="D338" s="1526">
        <v>104.6</v>
      </c>
      <c r="E338" s="1527">
        <v>2828</v>
      </c>
      <c r="F338" s="1527">
        <v>16090</v>
      </c>
      <c r="G338" s="1527">
        <v>8526</v>
      </c>
      <c r="H338" s="1527">
        <v>31</v>
      </c>
      <c r="I338" s="1528">
        <v>156.636</v>
      </c>
      <c r="K338" s="1493">
        <v>100.4</v>
      </c>
      <c r="L338" s="1494">
        <v>104.6</v>
      </c>
      <c r="M338" s="1495">
        <v>2663</v>
      </c>
      <c r="N338" s="1495">
        <v>15915</v>
      </c>
      <c r="O338" s="1495">
        <v>10583</v>
      </c>
      <c r="P338" s="1495">
        <v>34</v>
      </c>
      <c r="Q338" s="1496">
        <v>92.4</v>
      </c>
    </row>
    <row r="339" spans="1:17">
      <c r="A339" s="1477"/>
      <c r="B339" s="1478" t="s">
        <v>66</v>
      </c>
      <c r="C339" s="1526">
        <v>104</v>
      </c>
      <c r="D339" s="1526">
        <v>109.7</v>
      </c>
      <c r="E339" s="1527">
        <v>3237</v>
      </c>
      <c r="F339" s="1527">
        <v>15753</v>
      </c>
      <c r="G339" s="1527">
        <v>12531</v>
      </c>
      <c r="H339" s="1527">
        <v>34</v>
      </c>
      <c r="I339" s="1528">
        <v>156.71299999999999</v>
      </c>
      <c r="K339" s="1493">
        <v>104</v>
      </c>
      <c r="L339" s="1494">
        <v>109.7</v>
      </c>
      <c r="M339" s="1495">
        <v>3349</v>
      </c>
      <c r="N339" s="1495">
        <v>15832</v>
      </c>
      <c r="O339" s="1495">
        <v>10611</v>
      </c>
      <c r="P339" s="1495">
        <v>32</v>
      </c>
      <c r="Q339" s="1496">
        <v>94.4</v>
      </c>
    </row>
    <row r="340" spans="1:17">
      <c r="A340" s="1477"/>
      <c r="B340" s="1478" t="s">
        <v>67</v>
      </c>
      <c r="C340" s="1526">
        <v>100.9</v>
      </c>
      <c r="D340" s="1526">
        <v>112.7</v>
      </c>
      <c r="E340" s="1527">
        <v>2810</v>
      </c>
      <c r="F340" s="1527">
        <v>16931</v>
      </c>
      <c r="G340" s="1527">
        <v>9913</v>
      </c>
      <c r="H340" s="1527">
        <v>39</v>
      </c>
      <c r="I340" s="1528">
        <v>158.58600000000001</v>
      </c>
      <c r="K340" s="1493">
        <v>100.9</v>
      </c>
      <c r="L340" s="1494">
        <v>112.7</v>
      </c>
      <c r="M340" s="1495">
        <v>2753</v>
      </c>
      <c r="N340" s="1495">
        <v>16185</v>
      </c>
      <c r="O340" s="1495">
        <v>11173</v>
      </c>
      <c r="P340" s="1495">
        <v>39</v>
      </c>
      <c r="Q340" s="1496">
        <v>96.1</v>
      </c>
    </row>
    <row r="341" spans="1:17">
      <c r="A341" s="1477"/>
      <c r="B341" s="1478" t="s">
        <v>68</v>
      </c>
      <c r="C341" s="1526">
        <v>100.9</v>
      </c>
      <c r="D341" s="1526">
        <v>105</v>
      </c>
      <c r="E341" s="1527">
        <v>3004</v>
      </c>
      <c r="F341" s="1527">
        <v>15775</v>
      </c>
      <c r="G341" s="1527">
        <v>10855</v>
      </c>
      <c r="H341" s="1527">
        <v>29</v>
      </c>
      <c r="I341" s="1528">
        <v>164.41300000000001</v>
      </c>
      <c r="K341" s="1493">
        <v>100.9</v>
      </c>
      <c r="L341" s="1494">
        <v>105</v>
      </c>
      <c r="M341" s="1495">
        <v>2757</v>
      </c>
      <c r="N341" s="1495">
        <v>15879</v>
      </c>
      <c r="O341" s="1495">
        <v>11403</v>
      </c>
      <c r="P341" s="1495">
        <v>30</v>
      </c>
      <c r="Q341" s="1496">
        <v>100.7</v>
      </c>
    </row>
    <row r="342" spans="1:17">
      <c r="A342" s="1484"/>
      <c r="B342" s="1485" t="s">
        <v>69</v>
      </c>
      <c r="C342" s="1529">
        <v>103.7</v>
      </c>
      <c r="D342" s="1529">
        <v>102.9</v>
      </c>
      <c r="E342" s="1530">
        <v>2870</v>
      </c>
      <c r="F342" s="1530">
        <v>13658</v>
      </c>
      <c r="G342" s="1530">
        <v>11018</v>
      </c>
      <c r="H342" s="1530">
        <v>38</v>
      </c>
      <c r="I342" s="1531">
        <v>168.833</v>
      </c>
      <c r="K342" s="1499">
        <v>103.7</v>
      </c>
      <c r="L342" s="1500">
        <v>102.9</v>
      </c>
      <c r="M342" s="1501">
        <v>2775</v>
      </c>
      <c r="N342" s="1501">
        <v>15295</v>
      </c>
      <c r="O342" s="1501">
        <v>11756</v>
      </c>
      <c r="P342" s="1501">
        <v>36</v>
      </c>
      <c r="Q342" s="1502">
        <v>105</v>
      </c>
    </row>
    <row r="343" spans="1:17">
      <c r="A343" s="1477" t="s">
        <v>97</v>
      </c>
      <c r="B343" s="1478" t="s">
        <v>58</v>
      </c>
      <c r="C343" s="1526">
        <v>99.5</v>
      </c>
      <c r="D343" s="1526">
        <v>111.7</v>
      </c>
      <c r="E343" s="1527">
        <v>3297</v>
      </c>
      <c r="F343" s="1527">
        <v>19414</v>
      </c>
      <c r="G343" s="1527">
        <v>10504</v>
      </c>
      <c r="H343" s="1527">
        <v>28</v>
      </c>
      <c r="I343" s="1528">
        <v>171.74299999999999</v>
      </c>
      <c r="K343" s="1493">
        <v>99.5</v>
      </c>
      <c r="L343" s="1494">
        <v>111.7</v>
      </c>
      <c r="M343" s="1495">
        <v>4048</v>
      </c>
      <c r="N343" s="1495">
        <v>17813</v>
      </c>
      <c r="O343" s="1495">
        <v>11427</v>
      </c>
      <c r="P343" s="1495">
        <v>34</v>
      </c>
      <c r="Q343" s="1496">
        <v>110.1</v>
      </c>
    </row>
    <row r="344" spans="1:17">
      <c r="A344" s="1477">
        <v>2017</v>
      </c>
      <c r="B344" s="1478" t="s">
        <v>59</v>
      </c>
      <c r="C344" s="1526">
        <v>104.1</v>
      </c>
      <c r="D344" s="1526">
        <v>104.3</v>
      </c>
      <c r="E344" s="1527">
        <v>3190</v>
      </c>
      <c r="F344" s="1527">
        <v>18179</v>
      </c>
      <c r="G344" s="1527">
        <v>12849</v>
      </c>
      <c r="H344" s="1527">
        <v>30</v>
      </c>
      <c r="I344" s="1528">
        <v>172.28399999999999</v>
      </c>
      <c r="K344" s="1493">
        <v>104.1</v>
      </c>
      <c r="L344" s="1494">
        <v>104.3</v>
      </c>
      <c r="M344" s="1495">
        <v>3283</v>
      </c>
      <c r="N344" s="1495">
        <v>16612</v>
      </c>
      <c r="O344" s="1495">
        <v>11330</v>
      </c>
      <c r="P344" s="1495">
        <v>32</v>
      </c>
      <c r="Q344" s="1496">
        <v>111.2</v>
      </c>
    </row>
    <row r="345" spans="1:17">
      <c r="A345" s="1477"/>
      <c r="B345" s="1478" t="s">
        <v>60</v>
      </c>
      <c r="C345" s="1526">
        <v>102.8</v>
      </c>
      <c r="D345" s="1526">
        <v>106.7</v>
      </c>
      <c r="E345" s="1527">
        <v>2403</v>
      </c>
      <c r="F345" s="1527">
        <v>16225</v>
      </c>
      <c r="G345" s="1527">
        <v>18114</v>
      </c>
      <c r="H345" s="1527">
        <v>33</v>
      </c>
      <c r="I345" s="1528">
        <v>173.696</v>
      </c>
      <c r="K345" s="1493">
        <v>102.8</v>
      </c>
      <c r="L345" s="1494">
        <v>106.7</v>
      </c>
      <c r="M345" s="1495">
        <v>2337</v>
      </c>
      <c r="N345" s="1495">
        <v>16365</v>
      </c>
      <c r="O345" s="1495">
        <v>11519</v>
      </c>
      <c r="P345" s="1495">
        <v>30</v>
      </c>
      <c r="Q345" s="1496">
        <v>111.3</v>
      </c>
    </row>
    <row r="346" spans="1:17">
      <c r="A346" s="1477"/>
      <c r="B346" s="1478" t="s">
        <v>61</v>
      </c>
      <c r="C346" s="1526">
        <v>105.4</v>
      </c>
      <c r="D346" s="1526">
        <v>106.8</v>
      </c>
      <c r="E346" s="1527">
        <v>2976</v>
      </c>
      <c r="F346" s="1527">
        <v>16815</v>
      </c>
      <c r="G346" s="1527">
        <v>8693</v>
      </c>
      <c r="H346" s="1527">
        <v>34</v>
      </c>
      <c r="I346" s="1528">
        <v>171.60900000000001</v>
      </c>
      <c r="K346" s="1493">
        <v>105.4</v>
      </c>
      <c r="L346" s="1494">
        <v>106.8</v>
      </c>
      <c r="M346" s="1495">
        <v>2913</v>
      </c>
      <c r="N346" s="1495">
        <v>17388</v>
      </c>
      <c r="O346" s="1495">
        <v>11410</v>
      </c>
      <c r="P346" s="1495">
        <v>34</v>
      </c>
      <c r="Q346" s="1496">
        <v>108.5</v>
      </c>
    </row>
    <row r="347" spans="1:17">
      <c r="A347" s="1477"/>
      <c r="B347" s="1478" t="s">
        <v>62</v>
      </c>
      <c r="C347" s="1526">
        <v>104.7</v>
      </c>
      <c r="D347" s="1526">
        <v>103.8</v>
      </c>
      <c r="E347" s="1527">
        <v>3028</v>
      </c>
      <c r="F347" s="1527">
        <v>16802</v>
      </c>
      <c r="G347" s="1527">
        <v>9492</v>
      </c>
      <c r="H347" s="1527">
        <v>43</v>
      </c>
      <c r="I347" s="1528">
        <v>172.23400000000001</v>
      </c>
      <c r="K347" s="1493">
        <v>104.7</v>
      </c>
      <c r="L347" s="1494">
        <v>103.8</v>
      </c>
      <c r="M347" s="1495">
        <v>3222</v>
      </c>
      <c r="N347" s="1495">
        <v>17232</v>
      </c>
      <c r="O347" s="1495">
        <v>11085</v>
      </c>
      <c r="P347" s="1495">
        <v>41</v>
      </c>
      <c r="Q347" s="1496">
        <v>108.6</v>
      </c>
    </row>
    <row r="348" spans="1:17">
      <c r="A348" s="1477"/>
      <c r="B348" s="1478" t="s">
        <v>63</v>
      </c>
      <c r="C348" s="1526">
        <v>104.9</v>
      </c>
      <c r="D348" s="1526">
        <v>103.6</v>
      </c>
      <c r="E348" s="1527">
        <v>2848</v>
      </c>
      <c r="F348" s="1527">
        <v>16358</v>
      </c>
      <c r="G348" s="1527">
        <v>12395</v>
      </c>
      <c r="H348" s="1527">
        <v>50</v>
      </c>
      <c r="I348" s="1528">
        <v>172.11799999999999</v>
      </c>
      <c r="K348" s="1493">
        <v>104.9</v>
      </c>
      <c r="L348" s="1494">
        <v>103.6</v>
      </c>
      <c r="M348" s="1495">
        <v>2654</v>
      </c>
      <c r="N348" s="1495">
        <v>16793</v>
      </c>
      <c r="O348" s="1495">
        <v>11966</v>
      </c>
      <c r="P348" s="1495">
        <v>43</v>
      </c>
      <c r="Q348" s="1496">
        <v>109.8</v>
      </c>
    </row>
    <row r="349" spans="1:17">
      <c r="A349" s="1477"/>
      <c r="B349" s="1478" t="s">
        <v>64</v>
      </c>
      <c r="C349" s="1526">
        <v>105.6</v>
      </c>
      <c r="D349" s="1526">
        <v>114.3</v>
      </c>
      <c r="E349" s="1527">
        <v>2918</v>
      </c>
      <c r="F349" s="1527">
        <v>16745</v>
      </c>
      <c r="G349" s="1527">
        <v>10591</v>
      </c>
      <c r="H349" s="1527">
        <v>43</v>
      </c>
      <c r="I349" s="1528">
        <v>174.14099999999999</v>
      </c>
      <c r="K349" s="1493">
        <v>105.6</v>
      </c>
      <c r="L349" s="1494">
        <v>114.3</v>
      </c>
      <c r="M349" s="1495">
        <v>2807</v>
      </c>
      <c r="N349" s="1495">
        <v>17376</v>
      </c>
      <c r="O349" s="1495">
        <v>10775</v>
      </c>
      <c r="P349" s="1495">
        <v>44</v>
      </c>
      <c r="Q349" s="1496">
        <v>110.5</v>
      </c>
    </row>
    <row r="350" spans="1:17">
      <c r="A350" s="1477"/>
      <c r="B350" s="1478" t="s">
        <v>65</v>
      </c>
      <c r="C350" s="1526">
        <v>108</v>
      </c>
      <c r="D350" s="1526">
        <v>113.8</v>
      </c>
      <c r="E350" s="1527">
        <v>3017</v>
      </c>
      <c r="F350" s="1527">
        <v>17805</v>
      </c>
      <c r="G350" s="1527">
        <v>8929</v>
      </c>
      <c r="H350" s="1527">
        <v>39</v>
      </c>
      <c r="I350" s="1528">
        <v>176.71799999999999</v>
      </c>
      <c r="K350" s="1493">
        <v>108</v>
      </c>
      <c r="L350" s="1494">
        <v>113.8</v>
      </c>
      <c r="M350" s="1495">
        <v>2939</v>
      </c>
      <c r="N350" s="1495">
        <v>17569</v>
      </c>
      <c r="O350" s="1495">
        <v>11204</v>
      </c>
      <c r="P350" s="1495">
        <v>42</v>
      </c>
      <c r="Q350" s="1496">
        <v>112.8</v>
      </c>
    </row>
    <row r="351" spans="1:17">
      <c r="A351" s="1477"/>
      <c r="B351" s="1478" t="s">
        <v>66</v>
      </c>
      <c r="C351" s="1526">
        <v>103.7</v>
      </c>
      <c r="D351" s="1526">
        <v>105.2</v>
      </c>
      <c r="E351" s="1527">
        <v>2696</v>
      </c>
      <c r="F351" s="1527">
        <v>16876</v>
      </c>
      <c r="G351" s="1527">
        <v>12610</v>
      </c>
      <c r="H351" s="1527">
        <v>43</v>
      </c>
      <c r="I351" s="1528">
        <v>179.875</v>
      </c>
      <c r="K351" s="1493">
        <v>103.7</v>
      </c>
      <c r="L351" s="1494">
        <v>105.2</v>
      </c>
      <c r="M351" s="1495">
        <v>2784</v>
      </c>
      <c r="N351" s="1495">
        <v>17239</v>
      </c>
      <c r="O351" s="1495">
        <v>10736</v>
      </c>
      <c r="P351" s="1495">
        <v>43</v>
      </c>
      <c r="Q351" s="1496">
        <v>114.8</v>
      </c>
    </row>
    <row r="352" spans="1:17">
      <c r="A352" s="1477"/>
      <c r="B352" s="1478" t="s">
        <v>67</v>
      </c>
      <c r="C352" s="1526">
        <v>107.8</v>
      </c>
      <c r="D352" s="1526">
        <v>109.4</v>
      </c>
      <c r="E352" s="1527">
        <v>2771</v>
      </c>
      <c r="F352" s="1527">
        <v>17965</v>
      </c>
      <c r="G352" s="1527">
        <v>9196</v>
      </c>
      <c r="H352" s="1527">
        <v>32</v>
      </c>
      <c r="I352" s="1528">
        <v>180.69499999999999</v>
      </c>
      <c r="K352" s="1493">
        <v>107.8</v>
      </c>
      <c r="L352" s="1494">
        <v>109.4</v>
      </c>
      <c r="M352" s="1495">
        <v>2791</v>
      </c>
      <c r="N352" s="1495">
        <v>16877</v>
      </c>
      <c r="O352" s="1495">
        <v>10294</v>
      </c>
      <c r="P352" s="1495">
        <v>33</v>
      </c>
      <c r="Q352" s="1496">
        <v>113.9</v>
      </c>
    </row>
    <row r="353" spans="1:17">
      <c r="A353" s="1477"/>
      <c r="B353" s="1478" t="s">
        <v>68</v>
      </c>
      <c r="C353" s="1526">
        <v>107.7</v>
      </c>
      <c r="D353" s="1526">
        <v>104.7</v>
      </c>
      <c r="E353" s="1527">
        <v>2766</v>
      </c>
      <c r="F353" s="1527">
        <v>17553</v>
      </c>
      <c r="G353" s="1527">
        <v>10093</v>
      </c>
      <c r="H353" s="1527">
        <v>35</v>
      </c>
      <c r="I353" s="1528">
        <v>181.86199999999999</v>
      </c>
      <c r="K353" s="1493">
        <v>107.7</v>
      </c>
      <c r="L353" s="1494">
        <v>104.7</v>
      </c>
      <c r="M353" s="1495">
        <v>2618</v>
      </c>
      <c r="N353" s="1495">
        <v>17655</v>
      </c>
      <c r="O353" s="1495">
        <v>10294</v>
      </c>
      <c r="P353" s="1495">
        <v>36</v>
      </c>
      <c r="Q353" s="1496">
        <v>110.6</v>
      </c>
    </row>
    <row r="354" spans="1:17">
      <c r="A354" s="1477"/>
      <c r="B354" s="1478" t="s">
        <v>69</v>
      </c>
      <c r="C354" s="1526">
        <v>107</v>
      </c>
      <c r="D354" s="1526">
        <v>108.8</v>
      </c>
      <c r="E354" s="1527">
        <v>2993</v>
      </c>
      <c r="F354" s="1527">
        <v>15909</v>
      </c>
      <c r="G354" s="1527">
        <v>11174</v>
      </c>
      <c r="H354" s="1527">
        <v>39</v>
      </c>
      <c r="I354" s="1528">
        <v>184.488</v>
      </c>
      <c r="K354" s="1493">
        <v>107</v>
      </c>
      <c r="L354" s="1494">
        <v>108.8</v>
      </c>
      <c r="M354" s="1495">
        <v>2894</v>
      </c>
      <c r="N354" s="1495">
        <v>18144</v>
      </c>
      <c r="O354" s="1495">
        <v>12270</v>
      </c>
      <c r="P354" s="1495">
        <v>36</v>
      </c>
      <c r="Q354" s="1496">
        <v>109.3</v>
      </c>
    </row>
    <row r="355" spans="1:17">
      <c r="A355" s="1503" t="s">
        <v>98</v>
      </c>
      <c r="B355" s="1504" t="s">
        <v>58</v>
      </c>
      <c r="C355" s="1523">
        <v>104.4</v>
      </c>
      <c r="D355" s="1523">
        <v>111.9</v>
      </c>
      <c r="E355" s="1524">
        <v>2052</v>
      </c>
      <c r="F355" s="1524">
        <v>19203</v>
      </c>
      <c r="G355" s="1524">
        <v>10059</v>
      </c>
      <c r="H355" s="1524">
        <v>30</v>
      </c>
      <c r="I355" s="1525">
        <v>185.46299999999999</v>
      </c>
      <c r="K355" s="1508">
        <v>104.4</v>
      </c>
      <c r="L355" s="1509">
        <v>111.9</v>
      </c>
      <c r="M355" s="1510">
        <v>2439</v>
      </c>
      <c r="N355" s="1510">
        <v>17229</v>
      </c>
      <c r="O355" s="1510">
        <v>10534</v>
      </c>
      <c r="P355" s="1510">
        <v>36</v>
      </c>
      <c r="Q355" s="1511">
        <v>108</v>
      </c>
    </row>
    <row r="356" spans="1:17">
      <c r="A356" s="1477">
        <v>2018</v>
      </c>
      <c r="B356" s="1478" t="s">
        <v>59</v>
      </c>
      <c r="C356" s="1526">
        <v>104.2</v>
      </c>
      <c r="D356" s="1526">
        <v>125.9</v>
      </c>
      <c r="E356" s="1527">
        <v>2629</v>
      </c>
      <c r="F356" s="1527">
        <v>19800</v>
      </c>
      <c r="G356" s="1527">
        <v>12862</v>
      </c>
      <c r="H356" s="1527">
        <v>36</v>
      </c>
      <c r="I356" s="1528">
        <v>186.434</v>
      </c>
      <c r="K356" s="1493">
        <v>104.2</v>
      </c>
      <c r="L356" s="1494">
        <v>125.9</v>
      </c>
      <c r="M356" s="1495">
        <v>2619</v>
      </c>
      <c r="N356" s="1495">
        <v>17932</v>
      </c>
      <c r="O356" s="1495">
        <v>11425</v>
      </c>
      <c r="P356" s="1495">
        <v>39</v>
      </c>
      <c r="Q356" s="1496">
        <v>108.2</v>
      </c>
    </row>
    <row r="357" spans="1:17">
      <c r="A357" s="1477"/>
      <c r="B357" s="1478" t="s">
        <v>60</v>
      </c>
      <c r="C357" s="1526">
        <v>107.9</v>
      </c>
      <c r="D357" s="1526">
        <v>111.6</v>
      </c>
      <c r="E357" s="1527">
        <v>2750</v>
      </c>
      <c r="F357" s="1527">
        <v>17656</v>
      </c>
      <c r="G357" s="1527">
        <v>17721</v>
      </c>
      <c r="H357" s="1527">
        <v>43</v>
      </c>
      <c r="I357" s="1528">
        <v>184.31399999999999</v>
      </c>
      <c r="K357" s="1493">
        <v>107.9</v>
      </c>
      <c r="L357" s="1494">
        <v>111.6</v>
      </c>
      <c r="M357" s="1495">
        <v>2662</v>
      </c>
      <c r="N357" s="1495">
        <v>17991</v>
      </c>
      <c r="O357" s="1495">
        <v>11509</v>
      </c>
      <c r="P357" s="1495">
        <v>40</v>
      </c>
      <c r="Q357" s="1496">
        <v>106.1</v>
      </c>
    </row>
    <row r="358" spans="1:17">
      <c r="A358" s="1477"/>
      <c r="B358" s="1478" t="s">
        <v>61</v>
      </c>
      <c r="C358" s="1494">
        <v>106.3</v>
      </c>
      <c r="D358" s="1494">
        <v>112.6</v>
      </c>
      <c r="E358" s="1495">
        <v>2545</v>
      </c>
      <c r="F358" s="1495">
        <v>17275</v>
      </c>
      <c r="G358" s="1495">
        <v>8949</v>
      </c>
      <c r="H358" s="1495">
        <v>33</v>
      </c>
      <c r="I358" s="1496">
        <v>186.501</v>
      </c>
      <c r="K358" s="1493">
        <v>106.3</v>
      </c>
      <c r="L358" s="1494">
        <v>112.6</v>
      </c>
      <c r="M358" s="1495">
        <v>2430</v>
      </c>
      <c r="N358" s="1495">
        <v>17896</v>
      </c>
      <c r="O358" s="1495">
        <v>11612</v>
      </c>
      <c r="P358" s="1495">
        <v>33</v>
      </c>
      <c r="Q358" s="1496">
        <v>108.7</v>
      </c>
    </row>
    <row r="359" spans="1:17">
      <c r="A359" s="1477"/>
      <c r="B359" s="1478" t="s">
        <v>62</v>
      </c>
      <c r="C359" s="1494">
        <v>107.2</v>
      </c>
      <c r="D359" s="1494">
        <v>119.3</v>
      </c>
      <c r="E359" s="1495">
        <v>2440</v>
      </c>
      <c r="F359" s="1495">
        <v>18090</v>
      </c>
      <c r="G359" s="1495">
        <v>9624</v>
      </c>
      <c r="H359" s="1495">
        <v>40</v>
      </c>
      <c r="I359" s="1496">
        <v>186.685</v>
      </c>
      <c r="K359" s="1493">
        <v>107.2</v>
      </c>
      <c r="L359" s="1494">
        <v>119.3</v>
      </c>
      <c r="M359" s="1495">
        <v>2604</v>
      </c>
      <c r="N359" s="1495">
        <v>18555</v>
      </c>
      <c r="O359" s="1495">
        <v>11424</v>
      </c>
      <c r="P359" s="1495">
        <v>39</v>
      </c>
      <c r="Q359" s="1496">
        <v>108.4</v>
      </c>
    </row>
    <row r="360" spans="1:17">
      <c r="A360" s="1477"/>
      <c r="B360" s="1478" t="s">
        <v>63</v>
      </c>
      <c r="C360" s="1494">
        <v>111.8</v>
      </c>
      <c r="D360" s="1494">
        <v>117.2</v>
      </c>
      <c r="E360" s="1495">
        <v>2791</v>
      </c>
      <c r="F360" s="1495">
        <v>17568</v>
      </c>
      <c r="G360" s="1495">
        <v>11196</v>
      </c>
      <c r="H360" s="1495">
        <v>33</v>
      </c>
      <c r="I360" s="1532">
        <v>185.39500000000001</v>
      </c>
      <c r="K360" s="1493">
        <v>111.8</v>
      </c>
      <c r="L360" s="1494">
        <v>117.2</v>
      </c>
      <c r="M360" s="1495">
        <v>2617</v>
      </c>
      <c r="N360" s="1495">
        <v>18211</v>
      </c>
      <c r="O360" s="1495">
        <v>10915</v>
      </c>
      <c r="P360" s="1495">
        <v>28</v>
      </c>
      <c r="Q360" s="1496">
        <v>107.7</v>
      </c>
    </row>
    <row r="361" spans="1:17">
      <c r="A361" s="1477"/>
      <c r="B361" s="1478" t="s">
        <v>64</v>
      </c>
      <c r="C361" s="1494">
        <v>107.5</v>
      </c>
      <c r="D361" s="1494">
        <v>117.8</v>
      </c>
      <c r="E361" s="1495">
        <v>2900</v>
      </c>
      <c r="F361" s="1495">
        <v>17778</v>
      </c>
      <c r="G361" s="1495">
        <v>10828</v>
      </c>
      <c r="H361" s="1495">
        <v>33</v>
      </c>
      <c r="I361" s="1532">
        <v>184.27</v>
      </c>
      <c r="K361" s="1493">
        <v>107.5</v>
      </c>
      <c r="L361" s="1494">
        <v>117.8</v>
      </c>
      <c r="M361" s="1495">
        <v>2786</v>
      </c>
      <c r="N361" s="1495">
        <v>18138</v>
      </c>
      <c r="O361" s="1495">
        <v>11146</v>
      </c>
      <c r="P361" s="1495">
        <v>34</v>
      </c>
      <c r="Q361" s="1496">
        <v>105.8</v>
      </c>
    </row>
    <row r="362" spans="1:17">
      <c r="A362" s="1477"/>
      <c r="B362" s="1478" t="s">
        <v>65</v>
      </c>
      <c r="C362" s="1494">
        <v>107</v>
      </c>
      <c r="D362" s="1494">
        <v>117.8</v>
      </c>
      <c r="E362" s="1495">
        <v>2506</v>
      </c>
      <c r="F362" s="1495">
        <v>18782</v>
      </c>
      <c r="G362" s="1495">
        <v>8939</v>
      </c>
      <c r="H362" s="1495">
        <v>30</v>
      </c>
      <c r="I362" s="1532">
        <v>183.405</v>
      </c>
      <c r="K362" s="1493">
        <v>107</v>
      </c>
      <c r="L362" s="1494">
        <v>117.8</v>
      </c>
      <c r="M362" s="1495">
        <v>2533</v>
      </c>
      <c r="N362" s="1495">
        <v>18643</v>
      </c>
      <c r="O362" s="1495">
        <v>10933</v>
      </c>
      <c r="P362" s="1495">
        <v>31</v>
      </c>
      <c r="Q362" s="1496">
        <v>103.8</v>
      </c>
    </row>
    <row r="363" spans="1:17">
      <c r="A363" s="1477"/>
      <c r="B363" s="1478" t="s">
        <v>66</v>
      </c>
      <c r="C363" s="1494">
        <v>106.4</v>
      </c>
      <c r="D363" s="1494">
        <v>115.3</v>
      </c>
      <c r="E363" s="1495">
        <v>2240</v>
      </c>
      <c r="F363" s="1495">
        <v>16885</v>
      </c>
      <c r="G363" s="1495">
        <v>12389</v>
      </c>
      <c r="H363" s="1495">
        <v>22</v>
      </c>
      <c r="I363" s="1532">
        <v>184.78100000000001</v>
      </c>
      <c r="K363" s="1493">
        <v>106.4</v>
      </c>
      <c r="L363" s="1494">
        <v>115.3</v>
      </c>
      <c r="M363" s="1495">
        <v>2323</v>
      </c>
      <c r="N363" s="1495">
        <v>17862</v>
      </c>
      <c r="O363" s="1495">
        <v>10968</v>
      </c>
      <c r="P363" s="1495">
        <v>23</v>
      </c>
      <c r="Q363" s="1496">
        <v>102.7</v>
      </c>
    </row>
    <row r="364" spans="1:17">
      <c r="A364" s="1477"/>
      <c r="B364" s="1478" t="s">
        <v>67</v>
      </c>
      <c r="C364" s="1494">
        <v>107.7</v>
      </c>
      <c r="D364" s="1494">
        <v>108.7</v>
      </c>
      <c r="E364" s="1495">
        <v>2735</v>
      </c>
      <c r="F364" s="1495">
        <v>20150</v>
      </c>
      <c r="G364" s="1495">
        <v>10675</v>
      </c>
      <c r="H364" s="1495">
        <v>47</v>
      </c>
      <c r="I364" s="1532">
        <v>184.792</v>
      </c>
      <c r="K364" s="1493">
        <v>107.7</v>
      </c>
      <c r="L364" s="1494">
        <v>108.7</v>
      </c>
      <c r="M364" s="1495">
        <v>2797</v>
      </c>
      <c r="N364" s="1495">
        <v>18552</v>
      </c>
      <c r="O364" s="1495">
        <v>11309</v>
      </c>
      <c r="P364" s="1495">
        <v>49</v>
      </c>
      <c r="Q364" s="1496">
        <v>102.3</v>
      </c>
    </row>
    <row r="365" spans="1:17">
      <c r="A365" s="1477"/>
      <c r="B365" s="1478" t="s">
        <v>68</v>
      </c>
      <c r="C365" s="1494">
        <v>107.7</v>
      </c>
      <c r="D365" s="1494">
        <v>118</v>
      </c>
      <c r="E365" s="1495">
        <v>2822</v>
      </c>
      <c r="F365" s="1495">
        <v>18889</v>
      </c>
      <c r="G365" s="1495">
        <v>10993</v>
      </c>
      <c r="H365" s="1495">
        <v>38</v>
      </c>
      <c r="I365" s="1532">
        <v>182.523</v>
      </c>
      <c r="K365" s="1493">
        <v>107.7</v>
      </c>
      <c r="L365" s="1494">
        <v>118</v>
      </c>
      <c r="M365" s="1495">
        <v>2711</v>
      </c>
      <c r="N365" s="1495">
        <v>18642</v>
      </c>
      <c r="O365" s="1495">
        <v>10945</v>
      </c>
      <c r="P365" s="1495">
        <v>37</v>
      </c>
      <c r="Q365" s="1496">
        <v>100.4</v>
      </c>
    </row>
    <row r="366" spans="1:17" ht="14.25" thickBot="1">
      <c r="A366" s="1533"/>
      <c r="B366" s="1534" t="s">
        <v>69</v>
      </c>
      <c r="C366" s="1494">
        <v>108.8</v>
      </c>
      <c r="D366" s="1494">
        <v>121.6</v>
      </c>
      <c r="E366" s="1495">
        <v>2835</v>
      </c>
      <c r="F366" s="1495">
        <v>15759</v>
      </c>
      <c r="G366" s="1495">
        <v>9934</v>
      </c>
      <c r="H366" s="1495">
        <v>28</v>
      </c>
      <c r="I366" s="1532">
        <v>180.684</v>
      </c>
      <c r="K366" s="1493">
        <v>108.8</v>
      </c>
      <c r="L366" s="1494">
        <v>121.6</v>
      </c>
      <c r="M366" s="1495">
        <v>2678</v>
      </c>
      <c r="N366" s="1495">
        <v>17822</v>
      </c>
      <c r="O366" s="1495">
        <v>10792</v>
      </c>
      <c r="P366" s="1495">
        <v>26</v>
      </c>
      <c r="Q366" s="1496">
        <v>97.9</v>
      </c>
    </row>
    <row r="367" spans="1:17">
      <c r="A367" s="1503" t="s">
        <v>99</v>
      </c>
      <c r="B367" s="1504" t="s">
        <v>58</v>
      </c>
      <c r="C367" s="1509">
        <v>106</v>
      </c>
      <c r="D367" s="1509">
        <v>117.5</v>
      </c>
      <c r="E367" s="1510">
        <v>2364</v>
      </c>
      <c r="F367" s="1510">
        <v>19951</v>
      </c>
      <c r="G367" s="1510">
        <v>10722</v>
      </c>
      <c r="H367" s="1510">
        <v>51</v>
      </c>
      <c r="I367" s="2458">
        <v>180.56700000000001</v>
      </c>
      <c r="K367" s="1508">
        <v>106</v>
      </c>
      <c r="L367" s="1509">
        <v>117.5</v>
      </c>
      <c r="M367" s="1510">
        <v>2732</v>
      </c>
      <c r="N367" s="1510">
        <v>17966</v>
      </c>
      <c r="O367" s="1510">
        <v>11436</v>
      </c>
      <c r="P367" s="1510">
        <v>60</v>
      </c>
      <c r="Q367" s="1511">
        <v>97.4</v>
      </c>
    </row>
    <row r="368" spans="1:17">
      <c r="A368" s="1477">
        <v>2019</v>
      </c>
      <c r="B368" s="1478" t="s">
        <v>59</v>
      </c>
      <c r="C368" s="1494">
        <v>104.1</v>
      </c>
      <c r="D368" s="1494">
        <v>118</v>
      </c>
      <c r="E368" s="1495">
        <v>2929</v>
      </c>
      <c r="F368" s="1495">
        <v>19963</v>
      </c>
      <c r="G368" s="1495">
        <v>12450</v>
      </c>
      <c r="H368" s="1495">
        <v>25</v>
      </c>
      <c r="I368" s="1532">
        <v>183.09100000000001</v>
      </c>
      <c r="K368" s="1493">
        <v>104.1</v>
      </c>
      <c r="L368" s="1494">
        <v>118</v>
      </c>
      <c r="M368" s="1495">
        <v>2877</v>
      </c>
      <c r="N368" s="1495">
        <v>17955</v>
      </c>
      <c r="O368" s="1495">
        <v>11122</v>
      </c>
      <c r="P368" s="1495">
        <v>27</v>
      </c>
      <c r="Q368" s="1496">
        <v>98.2</v>
      </c>
    </row>
    <row r="369" spans="1:17">
      <c r="A369" s="1477"/>
      <c r="B369" s="1478" t="s">
        <v>60</v>
      </c>
      <c r="C369" s="1494">
        <v>100.8</v>
      </c>
      <c r="D369" s="1494">
        <v>120.1</v>
      </c>
      <c r="E369" s="1495">
        <v>2667</v>
      </c>
      <c r="F369" s="1495">
        <v>16560</v>
      </c>
      <c r="G369" s="1495">
        <v>16668</v>
      </c>
      <c r="H369" s="1495">
        <v>47</v>
      </c>
      <c r="I369" s="1532">
        <v>183.63200000000001</v>
      </c>
      <c r="K369" s="1493">
        <v>100.8</v>
      </c>
      <c r="L369" s="1494">
        <v>120.1</v>
      </c>
      <c r="M369" s="1495">
        <v>2590</v>
      </c>
      <c r="N369" s="1495">
        <v>17296</v>
      </c>
      <c r="O369" s="1495">
        <v>11363</v>
      </c>
      <c r="P369" s="1495">
        <v>44</v>
      </c>
      <c r="Q369" s="1496">
        <v>99.6</v>
      </c>
    </row>
    <row r="370" spans="1:17">
      <c r="A370" s="1477"/>
      <c r="B370" s="1478" t="s">
        <v>61</v>
      </c>
      <c r="C370" s="1494">
        <v>102.8</v>
      </c>
      <c r="D370" s="1494">
        <v>119.6</v>
      </c>
      <c r="E370" s="1495">
        <v>3223</v>
      </c>
      <c r="F370" s="1495">
        <v>17642</v>
      </c>
      <c r="G370" s="1495">
        <v>9181</v>
      </c>
      <c r="H370" s="1495">
        <v>37</v>
      </c>
      <c r="I370" s="1532">
        <v>183.52699999999999</v>
      </c>
      <c r="K370" s="1493">
        <v>102.8</v>
      </c>
      <c r="L370" s="1494">
        <v>119.6</v>
      </c>
      <c r="M370" s="1495">
        <v>3054</v>
      </c>
      <c r="N370" s="1495">
        <v>17849</v>
      </c>
      <c r="O370" s="1495">
        <v>11804</v>
      </c>
      <c r="P370" s="1495">
        <v>37</v>
      </c>
      <c r="Q370" s="1496">
        <v>98.4</v>
      </c>
    </row>
    <row r="371" spans="1:17">
      <c r="A371" s="1477" t="s">
        <v>910</v>
      </c>
      <c r="B371" s="1478" t="s">
        <v>62</v>
      </c>
      <c r="C371" s="1494">
        <v>101.9</v>
      </c>
      <c r="D371" s="1494">
        <v>111.4</v>
      </c>
      <c r="E371" s="1495">
        <v>1881</v>
      </c>
      <c r="F371" s="1495">
        <v>17910</v>
      </c>
      <c r="G371" s="1495">
        <v>10309</v>
      </c>
      <c r="H371" s="1495">
        <v>34</v>
      </c>
      <c r="I371" s="1532">
        <v>182.03299999999999</v>
      </c>
      <c r="K371" s="1493">
        <v>101.9</v>
      </c>
      <c r="L371" s="1494">
        <v>111.4</v>
      </c>
      <c r="M371" s="1495">
        <v>2042</v>
      </c>
      <c r="N371" s="1495">
        <v>18550</v>
      </c>
      <c r="O371" s="1495">
        <v>12088</v>
      </c>
      <c r="P371" s="1495">
        <v>33</v>
      </c>
      <c r="Q371" s="1496">
        <v>97.5</v>
      </c>
    </row>
    <row r="372" spans="1:17">
      <c r="A372" s="1477"/>
      <c r="B372" s="1478" t="s">
        <v>63</v>
      </c>
      <c r="C372" s="1494">
        <v>101.9</v>
      </c>
      <c r="D372" s="1494">
        <v>132.1</v>
      </c>
      <c r="E372" s="1495">
        <v>2911</v>
      </c>
      <c r="F372" s="1495">
        <v>16930</v>
      </c>
      <c r="G372" s="1495">
        <v>11772</v>
      </c>
      <c r="H372" s="1495">
        <v>49</v>
      </c>
      <c r="I372" s="1532">
        <v>181.001</v>
      </c>
      <c r="K372" s="1493">
        <v>101.9</v>
      </c>
      <c r="L372" s="1494">
        <v>132.1</v>
      </c>
      <c r="M372" s="1495">
        <v>2742</v>
      </c>
      <c r="N372" s="1495">
        <v>18141</v>
      </c>
      <c r="O372" s="1495">
        <v>12084</v>
      </c>
      <c r="P372" s="1495">
        <v>42</v>
      </c>
      <c r="Q372" s="1496">
        <v>97.6</v>
      </c>
    </row>
    <row r="373" spans="1:17">
      <c r="A373" s="1477"/>
      <c r="B373" s="1478" t="s">
        <v>64</v>
      </c>
      <c r="C373" s="1494">
        <v>104.3</v>
      </c>
      <c r="D373" s="1494">
        <v>120.1</v>
      </c>
      <c r="E373" s="1495">
        <v>2753</v>
      </c>
      <c r="F373" s="1495">
        <v>18219</v>
      </c>
      <c r="G373" s="1495">
        <v>11865</v>
      </c>
      <c r="H373" s="1495">
        <v>37</v>
      </c>
      <c r="I373" s="1532">
        <v>179.303</v>
      </c>
      <c r="K373" s="1493">
        <v>104.3</v>
      </c>
      <c r="L373" s="1494">
        <v>120.1</v>
      </c>
      <c r="M373" s="1495">
        <v>2633</v>
      </c>
      <c r="N373" s="1495">
        <v>18209</v>
      </c>
      <c r="O373" s="1495">
        <v>11703</v>
      </c>
      <c r="P373" s="1495">
        <v>38</v>
      </c>
      <c r="Q373" s="1496">
        <v>97.3</v>
      </c>
    </row>
    <row r="374" spans="1:17">
      <c r="A374" s="1477"/>
      <c r="B374" s="1478" t="s">
        <v>65</v>
      </c>
      <c r="C374" s="1494">
        <v>98.7</v>
      </c>
      <c r="D374" s="1494">
        <v>127</v>
      </c>
      <c r="E374" s="1495">
        <v>2401</v>
      </c>
      <c r="F374" s="1495">
        <v>17709</v>
      </c>
      <c r="G374" s="1495">
        <v>9646</v>
      </c>
      <c r="H374" s="1495">
        <v>39</v>
      </c>
      <c r="I374" s="1532">
        <v>176.13900000000001</v>
      </c>
      <c r="K374" s="1493">
        <v>98.7</v>
      </c>
      <c r="L374" s="1494">
        <v>127</v>
      </c>
      <c r="M374" s="1495">
        <v>2495</v>
      </c>
      <c r="N374" s="1495">
        <v>17879</v>
      </c>
      <c r="O374" s="1495">
        <v>11879</v>
      </c>
      <c r="P374" s="1495">
        <v>40</v>
      </c>
      <c r="Q374" s="1496">
        <v>96</v>
      </c>
    </row>
    <row r="375" spans="1:17">
      <c r="A375" s="1477"/>
      <c r="B375" s="1478" t="s">
        <v>66</v>
      </c>
      <c r="C375" s="1494">
        <v>97.2</v>
      </c>
      <c r="D375" s="1494">
        <v>124.9</v>
      </c>
      <c r="E375" s="1495">
        <v>3230</v>
      </c>
      <c r="F375" s="1495">
        <v>17505</v>
      </c>
      <c r="G375" s="1495">
        <v>14455</v>
      </c>
      <c r="H375" s="1495">
        <v>41</v>
      </c>
      <c r="I375" s="1532">
        <v>176.79599999999999</v>
      </c>
      <c r="K375" s="1493">
        <v>97.2</v>
      </c>
      <c r="L375" s="1494">
        <v>124.9</v>
      </c>
      <c r="M375" s="1495">
        <v>3330</v>
      </c>
      <c r="N375" s="1495">
        <v>18064</v>
      </c>
      <c r="O375" s="1495">
        <v>12402</v>
      </c>
      <c r="P375" s="1495">
        <v>44</v>
      </c>
      <c r="Q375" s="1496">
        <v>95.7</v>
      </c>
    </row>
    <row r="376" spans="1:17">
      <c r="A376" s="1477"/>
      <c r="B376" s="1478" t="s">
        <v>67</v>
      </c>
      <c r="C376" s="1494">
        <v>98.8</v>
      </c>
      <c r="D376" s="1494">
        <v>127.1</v>
      </c>
      <c r="E376" s="1495">
        <v>2274</v>
      </c>
      <c r="F376" s="1495">
        <v>18946</v>
      </c>
      <c r="G376" s="1495">
        <v>7408</v>
      </c>
      <c r="H376" s="1495">
        <v>41</v>
      </c>
      <c r="I376" s="1532">
        <v>178.41399999999999</v>
      </c>
      <c r="K376" s="1493">
        <v>98.8</v>
      </c>
      <c r="L376" s="1494">
        <v>127.1</v>
      </c>
      <c r="M376" s="1495">
        <v>2319</v>
      </c>
      <c r="N376" s="1495">
        <v>17518</v>
      </c>
      <c r="O376" s="1495">
        <v>7828</v>
      </c>
      <c r="P376" s="1495">
        <v>43</v>
      </c>
      <c r="Q376" s="1496">
        <v>96.5</v>
      </c>
    </row>
    <row r="377" spans="1:17">
      <c r="A377" s="1477"/>
      <c r="B377" s="1478" t="s">
        <v>68</v>
      </c>
      <c r="C377" s="1494">
        <v>97</v>
      </c>
      <c r="D377" s="1494">
        <v>127.9</v>
      </c>
      <c r="E377" s="1495">
        <v>2513</v>
      </c>
      <c r="F377" s="1495">
        <v>18019</v>
      </c>
      <c r="G377" s="1495">
        <v>9530</v>
      </c>
      <c r="H377" s="1495">
        <v>43</v>
      </c>
      <c r="I377" s="1532">
        <v>177.232</v>
      </c>
      <c r="K377" s="1493">
        <v>97</v>
      </c>
      <c r="L377" s="1494">
        <v>127.9</v>
      </c>
      <c r="M377" s="1495">
        <v>2409</v>
      </c>
      <c r="N377" s="1495">
        <v>18024</v>
      </c>
      <c r="O377" s="1495">
        <v>9396</v>
      </c>
      <c r="P377" s="1495">
        <v>41</v>
      </c>
      <c r="Q377" s="1496">
        <v>97.1</v>
      </c>
    </row>
    <row r="378" spans="1:17">
      <c r="A378" s="1477"/>
      <c r="B378" s="1478" t="s">
        <v>69</v>
      </c>
      <c r="C378" s="1494">
        <v>98.2</v>
      </c>
      <c r="D378" s="1494">
        <v>124.7</v>
      </c>
      <c r="E378" s="1495">
        <v>2964</v>
      </c>
      <c r="F378" s="1495">
        <v>16382</v>
      </c>
      <c r="G378" s="1495">
        <v>8940</v>
      </c>
      <c r="H378" s="1495">
        <v>48</v>
      </c>
      <c r="I378" s="1532">
        <v>178.84700000000001</v>
      </c>
      <c r="K378" s="1499">
        <v>98.2</v>
      </c>
      <c r="L378" s="1500">
        <v>124.7</v>
      </c>
      <c r="M378" s="1501">
        <v>2770</v>
      </c>
      <c r="N378" s="1501">
        <v>17888</v>
      </c>
      <c r="O378" s="1501">
        <v>9733</v>
      </c>
      <c r="P378" s="1501">
        <v>44</v>
      </c>
      <c r="Q378" s="1502">
        <v>99</v>
      </c>
    </row>
    <row r="379" spans="1:17">
      <c r="A379" s="1503" t="s">
        <v>100</v>
      </c>
      <c r="B379" s="1504" t="s">
        <v>58</v>
      </c>
      <c r="C379" s="1509">
        <v>105.9</v>
      </c>
      <c r="D379" s="1509">
        <v>122.5</v>
      </c>
      <c r="E379" s="1510">
        <v>2574</v>
      </c>
      <c r="F379" s="1510">
        <v>16055</v>
      </c>
      <c r="G379" s="1510">
        <v>9215</v>
      </c>
      <c r="H379" s="1510">
        <v>35</v>
      </c>
      <c r="I379" s="2458">
        <v>177.631</v>
      </c>
      <c r="K379" s="1508">
        <v>105.9</v>
      </c>
      <c r="L379" s="1509">
        <v>122.5</v>
      </c>
      <c r="M379" s="1510">
        <v>2937</v>
      </c>
      <c r="N379" s="1510">
        <v>14455</v>
      </c>
      <c r="O379" s="1510">
        <v>9677</v>
      </c>
      <c r="P379" s="1510">
        <v>41</v>
      </c>
      <c r="Q379" s="1511">
        <v>98.4</v>
      </c>
    </row>
    <row r="380" spans="1:17">
      <c r="A380" s="1477">
        <v>2020</v>
      </c>
      <c r="B380" s="1478" t="s">
        <v>59</v>
      </c>
      <c r="C380" s="1494">
        <v>101.2</v>
      </c>
      <c r="D380" s="1494">
        <v>129.6</v>
      </c>
      <c r="E380" s="1495">
        <v>1976</v>
      </c>
      <c r="F380" s="1495">
        <v>16656</v>
      </c>
      <c r="G380" s="1495">
        <v>11097</v>
      </c>
      <c r="H380" s="1495">
        <v>32</v>
      </c>
      <c r="I380" s="1532">
        <v>175.80500000000001</v>
      </c>
      <c r="K380" s="1493">
        <v>101.2</v>
      </c>
      <c r="L380" s="1494">
        <v>129.6</v>
      </c>
      <c r="M380" s="1495">
        <v>2110</v>
      </c>
      <c r="N380" s="1495">
        <v>15103</v>
      </c>
      <c r="O380" s="1495">
        <v>9987</v>
      </c>
      <c r="P380" s="1495">
        <v>35</v>
      </c>
      <c r="Q380" s="1496">
        <v>96</v>
      </c>
    </row>
    <row r="381" spans="1:17">
      <c r="A381" s="1477"/>
      <c r="B381" s="1478" t="s">
        <v>60</v>
      </c>
      <c r="C381" s="1494">
        <v>107.1</v>
      </c>
      <c r="D381" s="1494">
        <v>138</v>
      </c>
      <c r="E381" s="1495">
        <v>2867</v>
      </c>
      <c r="F381" s="1495">
        <v>14951</v>
      </c>
      <c r="G381" s="1495">
        <v>14407</v>
      </c>
      <c r="H381" s="1495">
        <v>35</v>
      </c>
      <c r="I381" s="1532">
        <v>166.19499999999999</v>
      </c>
      <c r="K381" s="1493">
        <v>107.1</v>
      </c>
      <c r="L381" s="1494">
        <v>138</v>
      </c>
      <c r="M381" s="1495">
        <v>2818</v>
      </c>
      <c r="N381" s="1495">
        <v>15149</v>
      </c>
      <c r="O381" s="1495">
        <v>9928</v>
      </c>
      <c r="P381" s="1495">
        <v>32</v>
      </c>
      <c r="Q381" s="1496">
        <v>90.5</v>
      </c>
    </row>
    <row r="382" spans="1:17">
      <c r="A382" s="1477"/>
      <c r="B382" s="1478" t="s">
        <v>61</v>
      </c>
      <c r="C382" s="1494">
        <v>82.3</v>
      </c>
      <c r="D382" s="1494">
        <v>154.6</v>
      </c>
      <c r="E382" s="1495">
        <v>3250</v>
      </c>
      <c r="F382" s="1495">
        <v>11947</v>
      </c>
      <c r="G382" s="1495">
        <v>6824</v>
      </c>
      <c r="H382" s="1495">
        <v>43</v>
      </c>
      <c r="I382" s="1532">
        <v>160.965</v>
      </c>
      <c r="K382" s="1493">
        <v>82.3</v>
      </c>
      <c r="L382" s="1494">
        <v>154.6</v>
      </c>
      <c r="M382" s="1495">
        <v>3094</v>
      </c>
      <c r="N382" s="1495">
        <v>12482</v>
      </c>
      <c r="O382" s="1495">
        <v>8952</v>
      </c>
      <c r="P382" s="1495">
        <v>44</v>
      </c>
      <c r="Q382" s="1496">
        <v>87.7</v>
      </c>
    </row>
    <row r="383" spans="1:17">
      <c r="A383" s="1477"/>
      <c r="B383" s="1478" t="s">
        <v>62</v>
      </c>
      <c r="C383" s="1494">
        <v>77.2</v>
      </c>
      <c r="D383" s="1494">
        <v>162.80000000000001</v>
      </c>
      <c r="E383" s="1495">
        <v>2286</v>
      </c>
      <c r="F383" s="1495">
        <v>12009</v>
      </c>
      <c r="G383" s="1495">
        <v>5624</v>
      </c>
      <c r="H383" s="1495">
        <v>10</v>
      </c>
      <c r="I383" s="1532">
        <v>162.21</v>
      </c>
      <c r="K383" s="1493">
        <v>77.2</v>
      </c>
      <c r="L383" s="1494">
        <v>162.80000000000001</v>
      </c>
      <c r="M383" s="1495">
        <v>2491</v>
      </c>
      <c r="N383" s="1495">
        <v>13168</v>
      </c>
      <c r="O383" s="1495">
        <v>6984</v>
      </c>
      <c r="P383" s="1495">
        <v>10</v>
      </c>
      <c r="Q383" s="1496">
        <v>89.1</v>
      </c>
    </row>
    <row r="384" spans="1:17">
      <c r="A384" s="1477"/>
      <c r="B384" s="1478" t="s">
        <v>63</v>
      </c>
      <c r="C384" s="1494">
        <v>79.099999999999994</v>
      </c>
      <c r="D384" s="1494">
        <v>165.4</v>
      </c>
      <c r="E384" s="1495">
        <v>2717</v>
      </c>
      <c r="F384" s="1495">
        <v>14642</v>
      </c>
      <c r="G384" s="1495">
        <v>8323</v>
      </c>
      <c r="H384" s="1495">
        <v>49</v>
      </c>
      <c r="I384" s="1532">
        <v>165.899</v>
      </c>
      <c r="K384" s="1493">
        <v>79.099999999999994</v>
      </c>
      <c r="L384" s="1494">
        <v>165.4</v>
      </c>
      <c r="M384" s="1495">
        <v>2538</v>
      </c>
      <c r="N384" s="1495">
        <v>14654</v>
      </c>
      <c r="O384" s="1495">
        <v>8168</v>
      </c>
      <c r="P384" s="1495">
        <v>43</v>
      </c>
      <c r="Q384" s="1496">
        <v>91.7</v>
      </c>
    </row>
    <row r="385" spans="1:18">
      <c r="A385" s="1477"/>
      <c r="B385" s="1478" t="s">
        <v>64</v>
      </c>
      <c r="C385" s="1494">
        <v>79.400000000000006</v>
      </c>
      <c r="D385" s="1494">
        <v>140.9</v>
      </c>
      <c r="E385" s="1495">
        <v>2556</v>
      </c>
      <c r="F385" s="1495">
        <v>13223</v>
      </c>
      <c r="G385" s="1495">
        <v>9401</v>
      </c>
      <c r="H385" s="1495">
        <v>42</v>
      </c>
      <c r="I385" s="1532">
        <v>168.482</v>
      </c>
      <c r="K385" s="1493">
        <v>79.400000000000006</v>
      </c>
      <c r="L385" s="1494">
        <v>140.9</v>
      </c>
      <c r="M385" s="1495">
        <v>2461</v>
      </c>
      <c r="N385" s="1495">
        <v>13332</v>
      </c>
      <c r="O385" s="1495">
        <v>9189</v>
      </c>
      <c r="P385" s="1495">
        <v>42</v>
      </c>
      <c r="Q385" s="1496">
        <v>94</v>
      </c>
    </row>
    <row r="386" spans="1:18">
      <c r="A386" s="1477"/>
      <c r="B386" s="1478" t="s">
        <v>65</v>
      </c>
      <c r="C386" s="1494">
        <v>87.2</v>
      </c>
      <c r="D386" s="1494">
        <v>138.6</v>
      </c>
      <c r="E386" s="1495">
        <v>2249</v>
      </c>
      <c r="F386" s="1495">
        <v>12728</v>
      </c>
      <c r="G386" s="1495">
        <v>7619</v>
      </c>
      <c r="H386" s="1495">
        <v>45</v>
      </c>
      <c r="I386" s="1532">
        <v>170.86199999999999</v>
      </c>
      <c r="K386" s="1493">
        <v>87.2</v>
      </c>
      <c r="L386" s="1494">
        <v>138.6</v>
      </c>
      <c r="M386" s="1495">
        <v>2330</v>
      </c>
      <c r="N386" s="1495">
        <v>13502</v>
      </c>
      <c r="O386" s="1495">
        <v>9660</v>
      </c>
      <c r="P386" s="1495">
        <v>46</v>
      </c>
      <c r="Q386" s="1496">
        <v>97</v>
      </c>
    </row>
    <row r="387" spans="1:18">
      <c r="A387" s="1477"/>
      <c r="B387" s="1478" t="s">
        <v>66</v>
      </c>
      <c r="C387" s="1494">
        <v>87.9</v>
      </c>
      <c r="D387" s="1494">
        <v>135.5</v>
      </c>
      <c r="E387" s="1495">
        <v>2502</v>
      </c>
      <c r="F387" s="1495">
        <v>15074</v>
      </c>
      <c r="G387" s="1495">
        <v>11856</v>
      </c>
      <c r="H387" s="1495">
        <v>28</v>
      </c>
      <c r="I387" s="1532">
        <v>171.16399999999999</v>
      </c>
      <c r="K387" s="1493">
        <v>87.9</v>
      </c>
      <c r="L387" s="1494">
        <v>135.5</v>
      </c>
      <c r="M387" s="1495">
        <v>2567</v>
      </c>
      <c r="N387" s="1495">
        <v>14755</v>
      </c>
      <c r="O387" s="1495">
        <v>9873</v>
      </c>
      <c r="P387" s="1495">
        <v>30</v>
      </c>
      <c r="Q387" s="1496">
        <v>96.8</v>
      </c>
    </row>
    <row r="388" spans="1:18">
      <c r="A388" s="1477"/>
      <c r="B388" s="1478" t="s">
        <v>67</v>
      </c>
      <c r="C388" s="1494">
        <v>89.7</v>
      </c>
      <c r="D388" s="1494">
        <v>132.4</v>
      </c>
      <c r="E388" s="1495">
        <v>2464</v>
      </c>
      <c r="F388" s="1495">
        <v>14574</v>
      </c>
      <c r="G388" s="1495">
        <v>10381</v>
      </c>
      <c r="H388" s="1495">
        <v>34</v>
      </c>
      <c r="I388" s="1532">
        <v>173.08699999999999</v>
      </c>
      <c r="K388" s="1493">
        <v>89.7</v>
      </c>
      <c r="L388" s="1494">
        <v>132.4</v>
      </c>
      <c r="M388" s="1495">
        <v>2511</v>
      </c>
      <c r="N388" s="1495">
        <v>13683</v>
      </c>
      <c r="O388" s="1495">
        <v>10736</v>
      </c>
      <c r="P388" s="1495">
        <v>36</v>
      </c>
      <c r="Q388" s="1496">
        <v>97</v>
      </c>
    </row>
    <row r="389" spans="1:18">
      <c r="A389" s="1477"/>
      <c r="B389" s="1478" t="s">
        <v>68</v>
      </c>
      <c r="C389" s="1494">
        <v>92.8</v>
      </c>
      <c r="D389" s="1494">
        <v>137.9</v>
      </c>
      <c r="E389" s="1495">
        <v>2850</v>
      </c>
      <c r="F389" s="1495">
        <v>13211</v>
      </c>
      <c r="G389" s="1495">
        <v>10456</v>
      </c>
      <c r="H389" s="1495">
        <v>40</v>
      </c>
      <c r="I389" s="1532">
        <v>174.929</v>
      </c>
      <c r="K389" s="1493">
        <v>92.8</v>
      </c>
      <c r="L389" s="1494">
        <v>137.9</v>
      </c>
      <c r="M389" s="1495">
        <v>2721</v>
      </c>
      <c r="N389" s="1495">
        <v>13611</v>
      </c>
      <c r="O389" s="1495">
        <v>10449</v>
      </c>
      <c r="P389" s="1495">
        <v>37</v>
      </c>
      <c r="Q389" s="1496">
        <v>98.7</v>
      </c>
    </row>
    <row r="390" spans="1:18">
      <c r="A390" s="1484"/>
      <c r="B390" s="1485" t="s">
        <v>69</v>
      </c>
      <c r="C390" s="1494">
        <v>94.7</v>
      </c>
      <c r="D390" s="1494">
        <v>136.5</v>
      </c>
      <c r="E390" s="1495">
        <v>2593</v>
      </c>
      <c r="F390" s="1495">
        <v>13475</v>
      </c>
      <c r="G390" s="1495">
        <v>9932</v>
      </c>
      <c r="H390" s="1495">
        <v>30</v>
      </c>
      <c r="I390" s="1532">
        <v>178.50399999999999</v>
      </c>
      <c r="K390" s="1499">
        <v>94.7</v>
      </c>
      <c r="L390" s="1500">
        <v>136.5</v>
      </c>
      <c r="M390" s="1501">
        <v>2415</v>
      </c>
      <c r="N390" s="1501">
        <v>14222</v>
      </c>
      <c r="O390" s="1501">
        <v>10472</v>
      </c>
      <c r="P390" s="1501">
        <v>28</v>
      </c>
      <c r="Q390" s="1502">
        <v>99.8</v>
      </c>
    </row>
    <row r="391" spans="1:18">
      <c r="A391" s="1503" t="s">
        <v>719</v>
      </c>
      <c r="B391" s="1504" t="s">
        <v>58</v>
      </c>
      <c r="C391" s="1509">
        <v>88.1</v>
      </c>
      <c r="D391" s="1509">
        <v>136.9</v>
      </c>
      <c r="E391" s="1510">
        <v>2201</v>
      </c>
      <c r="F391" s="1510">
        <v>14840</v>
      </c>
      <c r="G391" s="1510">
        <v>10135</v>
      </c>
      <c r="H391" s="1510">
        <v>29</v>
      </c>
      <c r="I391" s="2458">
        <v>182.32499999999999</v>
      </c>
      <c r="K391" s="1508">
        <v>88.1</v>
      </c>
      <c r="L391" s="1509">
        <v>136.9</v>
      </c>
      <c r="M391" s="1510">
        <v>2476</v>
      </c>
      <c r="N391" s="1510">
        <v>13878</v>
      </c>
      <c r="O391" s="1510">
        <v>10564</v>
      </c>
      <c r="P391" s="1510">
        <v>32</v>
      </c>
      <c r="Q391" s="1511">
        <v>102.6</v>
      </c>
    </row>
    <row r="392" spans="1:18">
      <c r="A392" s="1477">
        <v>2021</v>
      </c>
      <c r="B392" s="1478" t="s">
        <v>59</v>
      </c>
      <c r="C392" s="1494">
        <v>93.1</v>
      </c>
      <c r="D392" s="1494">
        <v>138.1</v>
      </c>
      <c r="E392" s="1495">
        <v>2483</v>
      </c>
      <c r="F392" s="1495">
        <v>14428</v>
      </c>
      <c r="G392" s="1495">
        <v>11333</v>
      </c>
      <c r="H392" s="1495">
        <v>19</v>
      </c>
      <c r="I392" s="1532">
        <v>188.43299999999999</v>
      </c>
      <c r="K392" s="1493">
        <v>93.1</v>
      </c>
      <c r="L392" s="1494">
        <v>138.1</v>
      </c>
      <c r="M392" s="1495">
        <v>2474</v>
      </c>
      <c r="N392" s="1495">
        <v>13489</v>
      </c>
      <c r="O392" s="1495">
        <v>9878</v>
      </c>
      <c r="P392" s="1495">
        <v>25</v>
      </c>
      <c r="Q392" s="1496">
        <v>107.2</v>
      </c>
    </row>
    <row r="393" spans="1:18">
      <c r="A393" s="1477"/>
      <c r="B393" s="1478" t="s">
        <v>60</v>
      </c>
      <c r="C393" s="1494">
        <v>96.7</v>
      </c>
      <c r="D393" s="1494">
        <v>135.9</v>
      </c>
      <c r="E393" s="1495">
        <v>2400</v>
      </c>
      <c r="F393" s="1495">
        <v>14859</v>
      </c>
      <c r="G393" s="1495">
        <v>15552</v>
      </c>
      <c r="H393" s="1495">
        <v>27</v>
      </c>
      <c r="I393" s="1532">
        <v>191.70699999999999</v>
      </c>
      <c r="K393" s="1493">
        <v>96.7</v>
      </c>
      <c r="L393" s="1494">
        <v>135.9</v>
      </c>
      <c r="M393" s="1495">
        <v>2406</v>
      </c>
      <c r="N393" s="1495">
        <v>14512</v>
      </c>
      <c r="O393" s="1495">
        <v>9984</v>
      </c>
      <c r="P393" s="1495">
        <v>26</v>
      </c>
      <c r="Q393" s="1496">
        <v>115.4</v>
      </c>
    </row>
    <row r="394" spans="1:18">
      <c r="A394" s="1477"/>
      <c r="B394" s="1478" t="s">
        <v>61</v>
      </c>
      <c r="C394" s="1494">
        <v>95.1</v>
      </c>
      <c r="D394" s="1494">
        <v>127.7</v>
      </c>
      <c r="E394" s="1495">
        <v>2620</v>
      </c>
      <c r="F394" s="1495">
        <v>14059</v>
      </c>
      <c r="G394" s="1495">
        <v>9068</v>
      </c>
      <c r="H394" s="1495">
        <v>21</v>
      </c>
      <c r="I394" s="1532">
        <v>196.625</v>
      </c>
      <c r="K394" s="1493">
        <v>95.1</v>
      </c>
      <c r="L394" s="1494">
        <v>127.7</v>
      </c>
      <c r="M394" s="1495">
        <v>2438</v>
      </c>
      <c r="N394" s="1495">
        <v>14297</v>
      </c>
      <c r="O394" s="1495">
        <v>11228</v>
      </c>
      <c r="P394" s="1495">
        <v>23</v>
      </c>
      <c r="Q394" s="1496">
        <v>122.2</v>
      </c>
    </row>
    <row r="395" spans="1:18">
      <c r="A395" s="1477"/>
      <c r="B395" s="1478" t="s">
        <v>62</v>
      </c>
      <c r="C395" s="1494">
        <v>94.1</v>
      </c>
      <c r="D395" s="1494">
        <v>136.1</v>
      </c>
      <c r="E395" s="1495">
        <v>2245</v>
      </c>
      <c r="F395" s="1495">
        <v>12695</v>
      </c>
      <c r="G395" s="1495">
        <v>7913</v>
      </c>
      <c r="H395" s="1495">
        <v>21</v>
      </c>
      <c r="I395" s="1532">
        <v>201.42400000000001</v>
      </c>
      <c r="K395" s="1493">
        <v>94.1</v>
      </c>
      <c r="L395" s="1494">
        <v>136.1</v>
      </c>
      <c r="M395" s="1495">
        <v>2492</v>
      </c>
      <c r="N395" s="1495">
        <v>14221</v>
      </c>
      <c r="O395" s="1495">
        <v>9990</v>
      </c>
      <c r="P395" s="1495">
        <v>23</v>
      </c>
      <c r="Q395" s="1496">
        <v>124.2</v>
      </c>
    </row>
    <row r="396" spans="1:18">
      <c r="A396" s="1477"/>
      <c r="B396" s="1478" t="s">
        <v>63</v>
      </c>
      <c r="C396" s="1494">
        <v>94.9</v>
      </c>
      <c r="D396" s="1494">
        <v>122.1</v>
      </c>
      <c r="E396" s="1495">
        <v>2597</v>
      </c>
      <c r="F396" s="1495">
        <v>15311</v>
      </c>
      <c r="G396" s="1495">
        <v>9657</v>
      </c>
      <c r="H396" s="1495">
        <v>41</v>
      </c>
      <c r="I396" s="1532">
        <v>204.39099999999999</v>
      </c>
      <c r="K396" s="1493">
        <v>94.9</v>
      </c>
      <c r="L396" s="1494">
        <v>122.1</v>
      </c>
      <c r="M396" s="1495">
        <v>2444</v>
      </c>
      <c r="N396" s="1495">
        <v>15118</v>
      </c>
      <c r="O396" s="1495">
        <v>10012</v>
      </c>
      <c r="P396" s="1495">
        <v>32</v>
      </c>
      <c r="Q396" s="1496">
        <v>123.2</v>
      </c>
    </row>
    <row r="397" spans="1:18">
      <c r="A397" s="1477"/>
      <c r="B397" s="1478" t="s">
        <v>64</v>
      </c>
      <c r="C397" s="1494">
        <v>95.1</v>
      </c>
      <c r="D397" s="1494">
        <v>133.80000000000001</v>
      </c>
      <c r="E397" s="1495">
        <v>2425</v>
      </c>
      <c r="F397" s="1495">
        <v>14818</v>
      </c>
      <c r="G397" s="1495">
        <v>9720</v>
      </c>
      <c r="H397" s="1495">
        <v>32</v>
      </c>
      <c r="I397" s="1532">
        <v>209.95500000000001</v>
      </c>
      <c r="K397" s="1493">
        <v>95.1</v>
      </c>
      <c r="L397" s="1494">
        <v>133.80000000000001</v>
      </c>
      <c r="M397" s="1495">
        <v>2382</v>
      </c>
      <c r="N397" s="1495">
        <v>14905</v>
      </c>
      <c r="O397" s="1495">
        <v>10081</v>
      </c>
      <c r="P397" s="1495">
        <v>30</v>
      </c>
      <c r="Q397" s="1496">
        <v>124.6</v>
      </c>
      <c r="R397" s="1473" t="s">
        <v>790</v>
      </c>
    </row>
    <row r="398" spans="1:18">
      <c r="A398" s="1477"/>
      <c r="B398" s="1478" t="s">
        <v>65</v>
      </c>
      <c r="C398" s="1494">
        <v>93.5</v>
      </c>
      <c r="D398" s="1494">
        <v>135.9</v>
      </c>
      <c r="E398" s="1495">
        <v>2641</v>
      </c>
      <c r="F398" s="1495">
        <v>13548</v>
      </c>
      <c r="G398" s="1495">
        <v>7795</v>
      </c>
      <c r="H398" s="1495">
        <v>27</v>
      </c>
      <c r="I398" s="1532">
        <v>211.43</v>
      </c>
      <c r="K398" s="1493">
        <v>93.5</v>
      </c>
      <c r="L398" s="1494">
        <v>135.9</v>
      </c>
      <c r="M398" s="1495">
        <v>2706</v>
      </c>
      <c r="N398" s="1495">
        <v>14290</v>
      </c>
      <c r="O398" s="1495">
        <v>10244</v>
      </c>
      <c r="P398" s="1495">
        <v>26</v>
      </c>
      <c r="Q398" s="1496">
        <v>123.7</v>
      </c>
    </row>
    <row r="399" spans="1:18">
      <c r="A399" s="1477"/>
      <c r="B399" s="1478" t="s">
        <v>66</v>
      </c>
      <c r="C399" s="1494">
        <v>91.1</v>
      </c>
      <c r="D399" s="1494">
        <v>163.80000000000001</v>
      </c>
      <c r="E399" s="1495">
        <v>2569</v>
      </c>
      <c r="F399" s="1495">
        <v>15556</v>
      </c>
      <c r="G399" s="1495">
        <v>8955</v>
      </c>
      <c r="H399" s="1495">
        <v>39</v>
      </c>
      <c r="I399" s="1532">
        <v>214.34399999999999</v>
      </c>
      <c r="K399" s="1493">
        <v>91.1</v>
      </c>
      <c r="L399" s="1494">
        <v>163.80000000000001</v>
      </c>
      <c r="M399" s="1495">
        <v>2579</v>
      </c>
      <c r="N399" s="1495">
        <v>15311</v>
      </c>
      <c r="O399" s="1495">
        <v>7572</v>
      </c>
      <c r="P399" s="1495">
        <v>42</v>
      </c>
      <c r="Q399" s="1496">
        <v>125.2</v>
      </c>
    </row>
    <row r="400" spans="1:18">
      <c r="A400" s="1477"/>
      <c r="B400" s="1478" t="s">
        <v>67</v>
      </c>
      <c r="C400" s="1494">
        <v>91.1</v>
      </c>
      <c r="D400" s="1494">
        <v>185</v>
      </c>
      <c r="E400" s="1495">
        <v>2700</v>
      </c>
      <c r="F400" s="1495">
        <v>16101</v>
      </c>
      <c r="G400" s="1495">
        <v>7335</v>
      </c>
      <c r="H400" s="1495">
        <v>23</v>
      </c>
      <c r="I400" s="1532">
        <v>220.42599999999999</v>
      </c>
      <c r="K400" s="1493">
        <v>91.1</v>
      </c>
      <c r="L400" s="1494">
        <v>185</v>
      </c>
      <c r="M400" s="1495">
        <v>2689</v>
      </c>
      <c r="N400" s="1495">
        <v>15415</v>
      </c>
      <c r="O400" s="1495">
        <v>8234</v>
      </c>
      <c r="P400" s="1495">
        <v>24</v>
      </c>
      <c r="Q400" s="1496">
        <v>127.3</v>
      </c>
    </row>
    <row r="401" spans="1:18">
      <c r="A401" s="1477"/>
      <c r="B401" s="1478" t="s">
        <v>68</v>
      </c>
      <c r="C401" s="1494">
        <v>93.3</v>
      </c>
      <c r="D401" s="1494">
        <v>187.5</v>
      </c>
      <c r="E401" s="1495">
        <v>2810</v>
      </c>
      <c r="F401" s="1495">
        <v>14535</v>
      </c>
      <c r="G401" s="1495">
        <v>9098</v>
      </c>
      <c r="H401" s="1495">
        <v>30</v>
      </c>
      <c r="I401" s="1532">
        <v>220.68799999999999</v>
      </c>
      <c r="K401" s="1493">
        <v>93.3</v>
      </c>
      <c r="L401" s="1494">
        <v>187.5</v>
      </c>
      <c r="M401" s="1495">
        <v>2628</v>
      </c>
      <c r="N401" s="1495">
        <v>14621</v>
      </c>
      <c r="O401" s="1495">
        <v>8899</v>
      </c>
      <c r="P401" s="1495">
        <v>27</v>
      </c>
      <c r="Q401" s="1496">
        <v>126.2</v>
      </c>
    </row>
    <row r="402" spans="1:18">
      <c r="A402" s="1484"/>
      <c r="B402" s="1485" t="s">
        <v>69</v>
      </c>
      <c r="C402" s="1500">
        <v>84.9</v>
      </c>
      <c r="D402" s="1500">
        <v>227.8</v>
      </c>
      <c r="E402" s="1501">
        <v>2593</v>
      </c>
      <c r="F402" s="1501">
        <v>15147</v>
      </c>
      <c r="G402" s="1501">
        <v>9335</v>
      </c>
      <c r="H402" s="1501">
        <v>30</v>
      </c>
      <c r="I402" s="2459">
        <v>222.07599999999999</v>
      </c>
      <c r="K402" s="1493">
        <v>84.9</v>
      </c>
      <c r="L402" s="1494">
        <v>227.8</v>
      </c>
      <c r="M402" s="1495">
        <v>2474</v>
      </c>
      <c r="N402" s="1495">
        <v>15819</v>
      </c>
      <c r="O402" s="1495">
        <v>9403</v>
      </c>
      <c r="P402" s="1495">
        <v>28</v>
      </c>
      <c r="Q402" s="1496">
        <v>124.4</v>
      </c>
      <c r="R402" s="1473" t="s">
        <v>790</v>
      </c>
    </row>
    <row r="403" spans="1:18">
      <c r="A403" s="1503" t="s">
        <v>1148</v>
      </c>
      <c r="B403" s="1504" t="s">
        <v>58</v>
      </c>
      <c r="C403" s="1509">
        <v>88.9</v>
      </c>
      <c r="D403" s="1509">
        <v>174.8</v>
      </c>
      <c r="E403" s="1510">
        <v>1743</v>
      </c>
      <c r="F403" s="1510">
        <v>17420</v>
      </c>
      <c r="G403" s="1510">
        <v>9044</v>
      </c>
      <c r="H403" s="1510">
        <v>24</v>
      </c>
      <c r="I403" s="2458">
        <v>226.399</v>
      </c>
      <c r="K403" s="1508">
        <v>88.9</v>
      </c>
      <c r="L403" s="1509">
        <v>174.8</v>
      </c>
      <c r="M403" s="1510">
        <v>1960</v>
      </c>
      <c r="N403" s="1510">
        <v>16245</v>
      </c>
      <c r="O403" s="1510">
        <v>9382</v>
      </c>
      <c r="P403" s="1510">
        <v>27</v>
      </c>
      <c r="Q403" s="1511">
        <v>124.2</v>
      </c>
    </row>
    <row r="404" spans="1:18">
      <c r="A404" s="1477">
        <v>2022</v>
      </c>
      <c r="B404" s="1478" t="s">
        <v>59</v>
      </c>
      <c r="C404" s="1494">
        <v>87.5</v>
      </c>
      <c r="D404" s="1494">
        <v>185.1</v>
      </c>
      <c r="E404" s="1495">
        <v>2320</v>
      </c>
      <c r="F404" s="1495">
        <v>15270</v>
      </c>
      <c r="G404" s="1495">
        <v>8699</v>
      </c>
      <c r="H404" s="1495">
        <v>19</v>
      </c>
      <c r="I404" s="1532">
        <v>233.511</v>
      </c>
      <c r="K404" s="1493">
        <v>87.5</v>
      </c>
      <c r="L404" s="1494">
        <v>185.1</v>
      </c>
      <c r="M404" s="1495">
        <v>2343</v>
      </c>
      <c r="N404" s="1495">
        <v>14379</v>
      </c>
      <c r="O404" s="1495">
        <v>7600</v>
      </c>
      <c r="P404" s="1495">
        <v>25</v>
      </c>
      <c r="Q404" s="1496">
        <v>123.9</v>
      </c>
    </row>
    <row r="405" spans="1:18">
      <c r="A405" s="1477"/>
      <c r="B405" s="1478" t="s">
        <v>60</v>
      </c>
      <c r="C405" s="1494">
        <v>88</v>
      </c>
      <c r="D405" s="1494">
        <v>187.9</v>
      </c>
      <c r="E405" s="1495">
        <v>2581</v>
      </c>
      <c r="F405" s="1495">
        <v>16326</v>
      </c>
      <c r="G405" s="1495">
        <v>13294</v>
      </c>
      <c r="H405" s="1495">
        <v>22</v>
      </c>
      <c r="I405" s="1532">
        <v>241.59800000000001</v>
      </c>
      <c r="K405" s="1493">
        <v>88</v>
      </c>
      <c r="L405" s="1494">
        <v>187.9</v>
      </c>
      <c r="M405" s="1495">
        <v>2624</v>
      </c>
      <c r="N405" s="1495">
        <v>15840</v>
      </c>
      <c r="O405" s="1495">
        <v>8684</v>
      </c>
      <c r="P405" s="1495">
        <v>21</v>
      </c>
      <c r="Q405" s="1496">
        <v>126</v>
      </c>
    </row>
    <row r="406" spans="1:18">
      <c r="A406" s="1477"/>
      <c r="B406" s="1478" t="s">
        <v>61</v>
      </c>
      <c r="C406" s="1494"/>
      <c r="D406" s="1494"/>
      <c r="E406" s="1495"/>
      <c r="F406" s="1495"/>
      <c r="G406" s="1495"/>
      <c r="H406" s="1495"/>
      <c r="I406" s="1532"/>
      <c r="K406" s="1493"/>
      <c r="L406" s="1494"/>
      <c r="M406" s="1495"/>
      <c r="N406" s="1495"/>
      <c r="O406" s="1495"/>
      <c r="P406" s="1495"/>
      <c r="Q406" s="1496"/>
    </row>
    <row r="407" spans="1:18">
      <c r="A407" s="1477"/>
      <c r="B407" s="1478" t="s">
        <v>62</v>
      </c>
      <c r="C407" s="1494"/>
      <c r="D407" s="1494"/>
      <c r="E407" s="1495"/>
      <c r="F407" s="1495"/>
      <c r="G407" s="1495"/>
      <c r="H407" s="1495"/>
      <c r="I407" s="1532"/>
      <c r="K407" s="1493"/>
      <c r="L407" s="1494"/>
      <c r="M407" s="1495"/>
      <c r="N407" s="1495"/>
      <c r="O407" s="1495"/>
      <c r="P407" s="1495"/>
      <c r="Q407" s="1496"/>
    </row>
    <row r="408" spans="1:18">
      <c r="A408" s="1477"/>
      <c r="B408" s="1478" t="s">
        <v>63</v>
      </c>
      <c r="C408" s="1494"/>
      <c r="D408" s="1494"/>
      <c r="E408" s="1495"/>
      <c r="F408" s="1495"/>
      <c r="G408" s="1495"/>
      <c r="H408" s="1495"/>
      <c r="I408" s="1532"/>
      <c r="K408" s="1493"/>
      <c r="L408" s="1494"/>
      <c r="M408" s="1495"/>
      <c r="N408" s="1495"/>
      <c r="O408" s="1495"/>
      <c r="P408" s="1495"/>
      <c r="Q408" s="1496"/>
    </row>
    <row r="409" spans="1:18">
      <c r="A409" s="1477"/>
      <c r="B409" s="1478" t="s">
        <v>64</v>
      </c>
      <c r="C409" s="1494"/>
      <c r="D409" s="1494"/>
      <c r="E409" s="1495"/>
      <c r="F409" s="1495"/>
      <c r="G409" s="1495"/>
      <c r="H409" s="1495"/>
      <c r="I409" s="1532"/>
      <c r="K409" s="1493"/>
      <c r="L409" s="1494"/>
      <c r="M409" s="1495"/>
      <c r="N409" s="1495"/>
      <c r="O409" s="1495"/>
      <c r="P409" s="1495"/>
      <c r="Q409" s="1496"/>
    </row>
    <row r="410" spans="1:18">
      <c r="A410" s="1477"/>
      <c r="B410" s="1478" t="s">
        <v>65</v>
      </c>
      <c r="C410" s="1494"/>
      <c r="D410" s="1494"/>
      <c r="E410" s="1495"/>
      <c r="F410" s="1495"/>
      <c r="G410" s="1495"/>
      <c r="H410" s="1495"/>
      <c r="I410" s="1532"/>
      <c r="K410" s="1493"/>
      <c r="L410" s="1494"/>
      <c r="M410" s="1495"/>
      <c r="N410" s="1495"/>
      <c r="O410" s="1495"/>
      <c r="P410" s="1495"/>
      <c r="Q410" s="1496"/>
    </row>
    <row r="411" spans="1:18">
      <c r="A411" s="1477"/>
      <c r="B411" s="1478" t="s">
        <v>66</v>
      </c>
      <c r="C411" s="1494"/>
      <c r="D411" s="1494"/>
      <c r="E411" s="1495"/>
      <c r="F411" s="1495"/>
      <c r="G411" s="1495"/>
      <c r="H411" s="1495"/>
      <c r="I411" s="1532"/>
      <c r="K411" s="1493"/>
      <c r="L411" s="1494"/>
      <c r="M411" s="1495"/>
      <c r="N411" s="1495"/>
      <c r="O411" s="1495"/>
      <c r="P411" s="1495"/>
      <c r="Q411" s="1496"/>
    </row>
    <row r="412" spans="1:18">
      <c r="A412" s="1477"/>
      <c r="B412" s="1478" t="s">
        <v>67</v>
      </c>
      <c r="C412" s="1494"/>
      <c r="D412" s="1494"/>
      <c r="E412" s="1495"/>
      <c r="F412" s="1495"/>
      <c r="G412" s="1495"/>
      <c r="H412" s="1495"/>
      <c r="I412" s="1532"/>
      <c r="K412" s="1493"/>
      <c r="L412" s="1494"/>
      <c r="M412" s="1495"/>
      <c r="N412" s="1495"/>
      <c r="O412" s="1495"/>
      <c r="P412" s="1495"/>
      <c r="Q412" s="1496"/>
    </row>
    <row r="413" spans="1:18">
      <c r="A413" s="1477"/>
      <c r="B413" s="1478" t="s">
        <v>68</v>
      </c>
      <c r="C413" s="1494"/>
      <c r="D413" s="1494"/>
      <c r="E413" s="1495"/>
      <c r="F413" s="1495"/>
      <c r="G413" s="1495"/>
      <c r="H413" s="1495"/>
      <c r="I413" s="1532"/>
      <c r="K413" s="1493"/>
      <c r="L413" s="1494"/>
      <c r="M413" s="1495"/>
      <c r="N413" s="1495"/>
      <c r="O413" s="1495"/>
      <c r="P413" s="1495"/>
      <c r="Q413" s="1496"/>
    </row>
    <row r="414" spans="1:18" ht="14.25" thickBot="1">
      <c r="A414" s="1533"/>
      <c r="B414" s="1534" t="s">
        <v>69</v>
      </c>
      <c r="C414" s="1536"/>
      <c r="D414" s="1536"/>
      <c r="E414" s="1537"/>
      <c r="F414" s="1537"/>
      <c r="G414" s="1537"/>
      <c r="H414" s="1537"/>
      <c r="I414" s="2460"/>
      <c r="K414" s="1535"/>
      <c r="L414" s="1536"/>
      <c r="M414" s="1537"/>
      <c r="N414" s="1537"/>
      <c r="O414" s="1537"/>
      <c r="P414" s="1537"/>
      <c r="Q414" s="1538"/>
    </row>
    <row r="416" spans="1:18">
      <c r="A416" s="23" t="s">
        <v>911</v>
      </c>
      <c r="B416" s="1472"/>
      <c r="C416" s="1472"/>
      <c r="D416" s="1472"/>
      <c r="E416" s="1472" t="s">
        <v>912</v>
      </c>
      <c r="F416" s="1472" t="s">
        <v>912</v>
      </c>
      <c r="G416" s="1472" t="s">
        <v>912</v>
      </c>
      <c r="H416" s="1472" t="s">
        <v>912</v>
      </c>
      <c r="I416" s="1472"/>
    </row>
    <row r="417" spans="1:15">
      <c r="A417" s="40" t="s">
        <v>54</v>
      </c>
      <c r="B417" s="41"/>
      <c r="C417" s="42" t="s">
        <v>102</v>
      </c>
      <c r="D417" s="43" t="s">
        <v>103</v>
      </c>
      <c r="E417" s="42" t="s">
        <v>104</v>
      </c>
      <c r="F417" s="42" t="s">
        <v>105</v>
      </c>
      <c r="G417" s="42" t="s">
        <v>106</v>
      </c>
      <c r="H417" s="42" t="s">
        <v>107</v>
      </c>
      <c r="I417" s="41" t="s">
        <v>108</v>
      </c>
    </row>
    <row r="418" spans="1:15">
      <c r="A418" s="44" t="s">
        <v>861</v>
      </c>
      <c r="B418" s="45"/>
      <c r="C418" s="1091" t="s">
        <v>109</v>
      </c>
      <c r="D418" s="1091" t="s">
        <v>110</v>
      </c>
      <c r="E418" s="1091" t="s">
        <v>111</v>
      </c>
      <c r="F418" s="1092" t="s">
        <v>112</v>
      </c>
      <c r="G418" s="1091" t="s">
        <v>113</v>
      </c>
      <c r="H418" s="1093" t="s">
        <v>114</v>
      </c>
      <c r="I418" s="45" t="s">
        <v>115</v>
      </c>
      <c r="O418" s="1473" t="s">
        <v>790</v>
      </c>
    </row>
    <row r="419" spans="1:15">
      <c r="A419" s="46"/>
      <c r="B419" s="45"/>
      <c r="C419" s="1094" t="s">
        <v>127</v>
      </c>
      <c r="D419" s="1094" t="s">
        <v>127</v>
      </c>
      <c r="E419" s="1091"/>
      <c r="F419" s="1091"/>
      <c r="G419" s="1095" t="s">
        <v>117</v>
      </c>
      <c r="H419" s="1091"/>
      <c r="I419" s="45"/>
    </row>
    <row r="420" spans="1:15">
      <c r="A420" s="47"/>
      <c r="B420" s="48"/>
      <c r="C420" s="49" t="s">
        <v>120</v>
      </c>
      <c r="D420" s="49" t="s">
        <v>121</v>
      </c>
      <c r="E420" s="50" t="s">
        <v>122</v>
      </c>
      <c r="F420" s="50" t="s">
        <v>123</v>
      </c>
      <c r="G420" s="50" t="s">
        <v>124</v>
      </c>
      <c r="H420" s="50" t="s">
        <v>125</v>
      </c>
      <c r="I420" s="51" t="s">
        <v>126</v>
      </c>
    </row>
    <row r="421" spans="1:15">
      <c r="A421" s="1539" t="s">
        <v>913</v>
      </c>
      <c r="B421" s="1540"/>
      <c r="C421" s="1541">
        <f t="shared" ref="C421:D421" si="0">AVERAGE(C19:C30)</f>
        <v>96.31205438924421</v>
      </c>
      <c r="D421" s="1541">
        <f t="shared" si="0"/>
        <v>63.01319663457857</v>
      </c>
      <c r="E421" s="1542">
        <f>SUM(E19:E30)</f>
        <v>64530</v>
      </c>
      <c r="F421" s="1542">
        <f t="shared" ref="F421:H421" si="1">SUM(F19:F30)</f>
        <v>205331</v>
      </c>
      <c r="G421" s="1542">
        <f t="shared" si="1"/>
        <v>227607</v>
      </c>
      <c r="H421" s="1542">
        <f t="shared" si="1"/>
        <v>178</v>
      </c>
      <c r="I421" s="1543"/>
    </row>
    <row r="422" spans="1:15">
      <c r="A422" s="1539" t="s">
        <v>914</v>
      </c>
      <c r="B422" s="1540" t="s">
        <v>862</v>
      </c>
      <c r="C422" s="1544">
        <f t="shared" ref="C422:D422" si="2">AVERAGE(C31:C42)</f>
        <v>98.154486250947869</v>
      </c>
      <c r="D422" s="1544">
        <f t="shared" si="2"/>
        <v>68.916948500713104</v>
      </c>
      <c r="E422" s="1545">
        <f>SUM(E31:E42)</f>
        <v>51811</v>
      </c>
      <c r="F422" s="1545">
        <f t="shared" ref="F422:H422" si="3">SUM(F31:F42)</f>
        <v>198331</v>
      </c>
      <c r="G422" s="1545">
        <f t="shared" si="3"/>
        <v>217272</v>
      </c>
      <c r="H422" s="1545">
        <f t="shared" si="3"/>
        <v>357</v>
      </c>
      <c r="I422" s="1546"/>
    </row>
    <row r="423" spans="1:15">
      <c r="A423" s="1539" t="s">
        <v>915</v>
      </c>
      <c r="B423" s="1540"/>
      <c r="C423" s="1544">
        <f t="shared" ref="C423:D423" si="4">AVERAGE(C43:C54)</f>
        <v>92.532926710121799</v>
      </c>
      <c r="D423" s="1544">
        <f t="shared" si="4"/>
        <v>76.057577958520184</v>
      </c>
      <c r="E423" s="1545">
        <f>SUM(E43:E54)</f>
        <v>52220</v>
      </c>
      <c r="F423" s="1545">
        <f t="shared" ref="F423:H423" si="5">SUM(F43:F54)</f>
        <v>162214</v>
      </c>
      <c r="G423" s="1545">
        <f t="shared" si="5"/>
        <v>201856</v>
      </c>
      <c r="H423" s="1545">
        <f t="shared" si="5"/>
        <v>511</v>
      </c>
      <c r="I423" s="1546"/>
    </row>
    <row r="424" spans="1:15">
      <c r="A424" s="1539" t="s">
        <v>916</v>
      </c>
      <c r="B424" s="1540" t="s">
        <v>863</v>
      </c>
      <c r="C424" s="1544">
        <f t="shared" ref="C424:D424" si="6">AVERAGE(C55:C66)</f>
        <v>88.34246540606091</v>
      </c>
      <c r="D424" s="1544">
        <f t="shared" si="6"/>
        <v>77.569894677750071</v>
      </c>
      <c r="E424" s="1545">
        <f>SUM(E55:E66)</f>
        <v>59165</v>
      </c>
      <c r="F424" s="1545">
        <f t="shared" ref="F424:H424" si="7">SUM(F55:F66)</f>
        <v>135903</v>
      </c>
      <c r="G424" s="1545">
        <f t="shared" si="7"/>
        <v>187866</v>
      </c>
      <c r="H424" s="1545">
        <f t="shared" si="7"/>
        <v>631</v>
      </c>
      <c r="I424" s="1546"/>
    </row>
    <row r="425" spans="1:15">
      <c r="A425" s="1539" t="s">
        <v>917</v>
      </c>
      <c r="B425" s="1540"/>
      <c r="C425" s="1544">
        <f t="shared" ref="C425:D425" si="8">AVERAGE(C67:C78)</f>
        <v>89.756424741786972</v>
      </c>
      <c r="D425" s="1544">
        <f t="shared" si="8"/>
        <v>74.773927684809607</v>
      </c>
      <c r="E425" s="1545">
        <f>SUM(E67:E78)</f>
        <v>69514</v>
      </c>
      <c r="F425" s="1545">
        <f t="shared" ref="F425:H425" si="9">SUM(F67:F78)</f>
        <v>129118</v>
      </c>
      <c r="G425" s="1545">
        <f t="shared" si="9"/>
        <v>191418</v>
      </c>
      <c r="H425" s="1545">
        <f t="shared" si="9"/>
        <v>663</v>
      </c>
      <c r="I425" s="1546"/>
    </row>
    <row r="426" spans="1:15">
      <c r="A426" s="1539" t="s">
        <v>918</v>
      </c>
      <c r="B426" s="1540"/>
      <c r="C426" s="1544">
        <f t="shared" ref="C426:D426" si="10">AVERAGE(C79:C90)</f>
        <v>90.39056408023383</v>
      </c>
      <c r="D426" s="1544">
        <f t="shared" si="10"/>
        <v>72.357339112844315</v>
      </c>
      <c r="E426" s="1545">
        <f>SUM(E79:E90)</f>
        <v>99295</v>
      </c>
      <c r="F426" s="1545">
        <f t="shared" ref="F426:H426" si="11">SUM(F79:F90)</f>
        <v>159211</v>
      </c>
      <c r="G426" s="1545">
        <f t="shared" si="11"/>
        <v>198449</v>
      </c>
      <c r="H426" s="1545">
        <f t="shared" si="11"/>
        <v>478</v>
      </c>
      <c r="I426" s="1546"/>
    </row>
    <row r="427" spans="1:15">
      <c r="A427" s="1539" t="s">
        <v>919</v>
      </c>
      <c r="B427" s="1540"/>
      <c r="C427" s="1544">
        <f t="shared" ref="C427:D427" si="12">AVERAGE(C91:C102)</f>
        <v>91.136106275434813</v>
      </c>
      <c r="D427" s="1544">
        <f t="shared" si="12"/>
        <v>64.572286035846489</v>
      </c>
      <c r="E427" s="1545">
        <f>SUM(E91:E102)</f>
        <v>131465</v>
      </c>
      <c r="F427" s="1545">
        <f t="shared" ref="F427:H427" si="13">SUM(F91:F102)</f>
        <v>167387</v>
      </c>
      <c r="G427" s="1545">
        <f t="shared" si="13"/>
        <v>214978</v>
      </c>
      <c r="H427" s="1545">
        <f t="shared" si="13"/>
        <v>482</v>
      </c>
      <c r="I427" s="1546"/>
    </row>
    <row r="428" spans="1:15">
      <c r="A428" s="1539" t="s">
        <v>920</v>
      </c>
      <c r="B428" s="1540" t="s">
        <v>862</v>
      </c>
      <c r="C428" s="1544">
        <f t="shared" ref="C428:D428" si="14">AVERAGE(C103:C114)</f>
        <v>96.937624277171494</v>
      </c>
      <c r="D428" s="1544">
        <f t="shared" si="14"/>
        <v>64.645043541238991</v>
      </c>
      <c r="E428" s="1545">
        <f>SUM(E103:E114)</f>
        <v>87843</v>
      </c>
      <c r="F428" s="1545">
        <f t="shared" ref="F428:H428" si="15">SUM(F103:F114)</f>
        <v>161524</v>
      </c>
      <c r="G428" s="1545">
        <f t="shared" si="15"/>
        <v>200163</v>
      </c>
      <c r="H428" s="1545">
        <f t="shared" si="15"/>
        <v>619</v>
      </c>
      <c r="I428" s="1546"/>
    </row>
    <row r="429" spans="1:15">
      <c r="A429" s="1539" t="s">
        <v>921</v>
      </c>
      <c r="B429" s="1540"/>
      <c r="C429" s="1544">
        <f t="shared" ref="C429:D429" si="16">AVERAGE(C115:C126)</f>
        <v>89.71357748918922</v>
      </c>
      <c r="D429" s="1544">
        <f t="shared" si="16"/>
        <v>70.522810584019069</v>
      </c>
      <c r="E429" s="1545">
        <f>SUM(E115:E126)</f>
        <v>57572</v>
      </c>
      <c r="F429" s="1545">
        <f t="shared" ref="F429:H429" si="17">SUM(F115:F126)</f>
        <v>132322</v>
      </c>
      <c r="G429" s="1545">
        <f t="shared" si="17"/>
        <v>169428</v>
      </c>
      <c r="H429" s="1545">
        <f t="shared" si="17"/>
        <v>785</v>
      </c>
      <c r="I429" s="1546"/>
    </row>
    <row r="430" spans="1:15">
      <c r="A430" s="1539" t="s">
        <v>922</v>
      </c>
      <c r="B430" s="1540" t="s">
        <v>863</v>
      </c>
      <c r="C430" s="1544">
        <f t="shared" ref="C430:D430" si="18">AVERAGE(C127:C138)</f>
        <v>89.790702543865208</v>
      </c>
      <c r="D430" s="1544">
        <f t="shared" si="18"/>
        <v>68.750645631244524</v>
      </c>
      <c r="E430" s="1545">
        <f>SUM(E127:E138)</f>
        <v>53665</v>
      </c>
      <c r="F430" s="1545">
        <f t="shared" ref="F430:H430" si="19">SUM(F127:F138)</f>
        <v>124575</v>
      </c>
      <c r="G430" s="1545">
        <f t="shared" si="19"/>
        <v>154416</v>
      </c>
      <c r="H430" s="1545">
        <f t="shared" si="19"/>
        <v>632</v>
      </c>
      <c r="I430" s="1546"/>
    </row>
    <row r="431" spans="1:15">
      <c r="A431" s="1539" t="s">
        <v>923</v>
      </c>
      <c r="B431" s="1540" t="s">
        <v>862</v>
      </c>
      <c r="C431" s="1544">
        <f t="shared" ref="C431:D431" si="20">AVERAGE(C139:C150)</f>
        <v>95.677915050797353</v>
      </c>
      <c r="D431" s="1544">
        <f t="shared" si="20"/>
        <v>65.533724499961707</v>
      </c>
      <c r="E431" s="1545">
        <f>SUM(E139:E150)</f>
        <v>51635</v>
      </c>
      <c r="F431" s="1545">
        <f t="shared" ref="F431:H431" si="21">SUM(F139:F150)</f>
        <v>146275</v>
      </c>
      <c r="G431" s="1545">
        <f t="shared" si="21"/>
        <v>157514</v>
      </c>
      <c r="H431" s="1545">
        <f t="shared" si="21"/>
        <v>755</v>
      </c>
      <c r="I431" s="1546"/>
    </row>
    <row r="432" spans="1:15">
      <c r="A432" s="1547" t="s">
        <v>924</v>
      </c>
      <c r="B432" s="1548" t="s">
        <v>863</v>
      </c>
      <c r="C432" s="1541">
        <f t="shared" ref="C432:D432" si="22">AVERAGE(C151:C162)</f>
        <v>90.047786059451724</v>
      </c>
      <c r="D432" s="1541">
        <f t="shared" si="22"/>
        <v>75.927653841747869</v>
      </c>
      <c r="E432" s="1542">
        <f>SUM(E151:E162)</f>
        <v>47987</v>
      </c>
      <c r="F432" s="1542">
        <f t="shared" ref="F432:H432" si="23">SUM(F151:F162)</f>
        <v>149739</v>
      </c>
      <c r="G432" s="1542">
        <f t="shared" si="23"/>
        <v>158333</v>
      </c>
      <c r="H432" s="1542">
        <f t="shared" si="23"/>
        <v>815</v>
      </c>
      <c r="I432" s="1543"/>
    </row>
    <row r="433" spans="1:9">
      <c r="A433" s="1539" t="s">
        <v>925</v>
      </c>
      <c r="B433" s="1540"/>
      <c r="C433" s="1544">
        <f t="shared" ref="C433:D433" si="24">AVERAGE(C163:C174)</f>
        <v>95.292289777417523</v>
      </c>
      <c r="D433" s="1544">
        <f t="shared" si="24"/>
        <v>71.265976531956767</v>
      </c>
      <c r="E433" s="1545">
        <f>SUM(E163:E174)</f>
        <v>43525</v>
      </c>
      <c r="F433" s="1545">
        <f t="shared" ref="F433:H433" si="25">SUM(F163:F174)</f>
        <v>143415</v>
      </c>
      <c r="G433" s="1545">
        <f t="shared" si="25"/>
        <v>153359</v>
      </c>
      <c r="H433" s="1545">
        <f t="shared" si="25"/>
        <v>747</v>
      </c>
      <c r="I433" s="1546"/>
    </row>
    <row r="434" spans="1:9">
      <c r="A434" s="1539" t="s">
        <v>926</v>
      </c>
      <c r="B434" s="1540"/>
      <c r="C434" s="1544">
        <f t="shared" ref="C434:D434" si="26">AVERAGE(C175:C186)</f>
        <v>95.069484063909158</v>
      </c>
      <c r="D434" s="1544">
        <f t="shared" si="26"/>
        <v>65.273876266417048</v>
      </c>
      <c r="E434" s="1545">
        <f>SUM(E175:E186)</f>
        <v>42260</v>
      </c>
      <c r="F434" s="1545">
        <f t="shared" ref="F434:H434" si="27">SUM(F175:F186)</f>
        <v>168372</v>
      </c>
      <c r="G434" s="1545">
        <f t="shared" si="27"/>
        <v>153788</v>
      </c>
      <c r="H434" s="1545">
        <f t="shared" si="27"/>
        <v>678</v>
      </c>
      <c r="I434" s="1546"/>
    </row>
    <row r="435" spans="1:9">
      <c r="A435" s="1539" t="s">
        <v>927</v>
      </c>
      <c r="B435" s="1540"/>
      <c r="C435" s="1544">
        <f>AVERAGE(C187:C198)</f>
        <v>99.945501409534231</v>
      </c>
      <c r="D435" s="1544">
        <f t="shared" ref="D435:I435" si="28">AVERAGE(D187:D198)</f>
        <v>60.180850888941826</v>
      </c>
      <c r="E435" s="1545">
        <f>SUM(E187:E198)</f>
        <v>45787</v>
      </c>
      <c r="F435" s="1545">
        <f t="shared" ref="F435:H435" si="29">SUM(F187:F198)</f>
        <v>199103</v>
      </c>
      <c r="G435" s="1545">
        <f t="shared" si="29"/>
        <v>162223</v>
      </c>
      <c r="H435" s="1545">
        <f t="shared" si="29"/>
        <v>664</v>
      </c>
      <c r="I435" s="1549">
        <f t="shared" si="28"/>
        <v>122.54925000000001</v>
      </c>
    </row>
    <row r="436" spans="1:9">
      <c r="A436" s="1539" t="s">
        <v>928</v>
      </c>
      <c r="B436" s="1540"/>
      <c r="C436" s="1544">
        <f>AVERAGE(C199:C210)</f>
        <v>103.14190645332711</v>
      </c>
      <c r="D436" s="1544">
        <f t="shared" ref="D436:I436" si="30">AVERAGE(D199:D210)</f>
        <v>62.379166944729626</v>
      </c>
      <c r="E436" s="1545">
        <f>SUM(E199:E210)</f>
        <v>44428</v>
      </c>
      <c r="F436" s="1545">
        <f t="shared" ref="F436:H436" si="31">SUM(F199:F210)</f>
        <v>223917</v>
      </c>
      <c r="G436" s="1545">
        <f t="shared" si="31"/>
        <v>161462</v>
      </c>
      <c r="H436" s="1545">
        <f t="shared" si="31"/>
        <v>649</v>
      </c>
      <c r="I436" s="1549">
        <f t="shared" si="30"/>
        <v>131.14791666666665</v>
      </c>
    </row>
    <row r="437" spans="1:9">
      <c r="A437" s="1539" t="s">
        <v>929</v>
      </c>
      <c r="B437" s="1540"/>
      <c r="C437" s="1544">
        <f>AVERAGE(C211:C222)</f>
        <v>108.67777148895765</v>
      </c>
      <c r="D437" s="1544">
        <f t="shared" ref="D437:I437" si="32">AVERAGE(D211:D222)</f>
        <v>61.511273844690457</v>
      </c>
      <c r="E437" s="1545">
        <f>SUM(E211:E222)</f>
        <v>52646</v>
      </c>
      <c r="F437" s="1545">
        <f t="shared" ref="F437:H437" si="33">SUM(F211:F222)</f>
        <v>239944</v>
      </c>
      <c r="G437" s="1545">
        <f t="shared" si="33"/>
        <v>153391</v>
      </c>
      <c r="H437" s="1545">
        <f t="shared" si="33"/>
        <v>604</v>
      </c>
      <c r="I437" s="1549">
        <f t="shared" si="32"/>
        <v>150.38991666666669</v>
      </c>
    </row>
    <row r="438" spans="1:9">
      <c r="A438" s="1539" t="s">
        <v>930</v>
      </c>
      <c r="B438" s="1540" t="s">
        <v>862</v>
      </c>
      <c r="C438" s="1544">
        <f>AVERAGE(C223:C234)</f>
        <v>112.06270444418067</v>
      </c>
      <c r="D438" s="1544">
        <f t="shared" ref="D438:I438" si="34">AVERAGE(D223:D234)</f>
        <v>62.732560542350342</v>
      </c>
      <c r="E438" s="1545">
        <f>SUM(E223:E234)</f>
        <v>40486</v>
      </c>
      <c r="F438" s="1545">
        <f t="shared" ref="F438:H438" si="35">SUM(F223:F234)</f>
        <v>224783</v>
      </c>
      <c r="G438" s="1545">
        <f t="shared" si="35"/>
        <v>137842</v>
      </c>
      <c r="H438" s="1545">
        <f t="shared" si="35"/>
        <v>711</v>
      </c>
      <c r="I438" s="1549">
        <f t="shared" si="34"/>
        <v>169.33550000000002</v>
      </c>
    </row>
    <row r="439" spans="1:9">
      <c r="A439" s="1539" t="s">
        <v>931</v>
      </c>
      <c r="B439" s="1540"/>
      <c r="C439" s="1544">
        <f>AVERAGE(C235:C246)</f>
        <v>112.96547353501559</v>
      </c>
      <c r="D439" s="1544">
        <f t="shared" ref="D439:I439" si="36">AVERAGE(D235:D246)</f>
        <v>65.750892297067878</v>
      </c>
      <c r="E439" s="1545">
        <f>SUM(E235:E246)</f>
        <v>41450</v>
      </c>
      <c r="F439" s="1545">
        <f t="shared" ref="F439:H439" si="37">SUM(F235:F246)</f>
        <v>176803</v>
      </c>
      <c r="G439" s="1545">
        <f t="shared" si="37"/>
        <v>128572</v>
      </c>
      <c r="H439" s="1545">
        <f t="shared" si="37"/>
        <v>747</v>
      </c>
      <c r="I439" s="1549">
        <f t="shared" si="36"/>
        <v>182.2895</v>
      </c>
    </row>
    <row r="440" spans="1:9">
      <c r="A440" s="1539" t="s">
        <v>932</v>
      </c>
      <c r="B440" s="1540" t="s">
        <v>863</v>
      </c>
      <c r="C440" s="1544">
        <f>AVERAGE(C247:C258)</f>
        <v>87.898704052232929</v>
      </c>
      <c r="D440" s="1544">
        <f t="shared" ref="D440:I440" si="38">AVERAGE(D247:D258)</f>
        <v>90.401481310965963</v>
      </c>
      <c r="E440" s="1545">
        <f>SUM(E247:E258)</f>
        <v>31290</v>
      </c>
      <c r="F440" s="1545">
        <f t="shared" ref="F440:H440" si="39">SUM(F247:F258)</f>
        <v>134003</v>
      </c>
      <c r="G440" s="1545">
        <f t="shared" si="39"/>
        <v>120704</v>
      </c>
      <c r="H440" s="1545">
        <f t="shared" si="39"/>
        <v>751</v>
      </c>
      <c r="I440" s="1549">
        <f t="shared" si="38"/>
        <v>146.20408333333333</v>
      </c>
    </row>
    <row r="441" spans="1:9">
      <c r="A441" s="1539" t="s">
        <v>933</v>
      </c>
      <c r="B441" s="1540"/>
      <c r="C441" s="1544">
        <f>AVERAGE(C259:C270)</f>
        <v>105.42136948742974</v>
      </c>
      <c r="D441" s="1544">
        <f t="shared" ref="D441:I441" si="40">AVERAGE(D259:D270)</f>
        <v>65.879349696429074</v>
      </c>
      <c r="E441" s="1545">
        <f>SUM(E259:E270)</f>
        <v>34756</v>
      </c>
      <c r="F441" s="1545">
        <f t="shared" ref="F441:H441" si="41">SUM(F259:F270)</f>
        <v>140239</v>
      </c>
      <c r="G441" s="1545">
        <f t="shared" si="41"/>
        <v>131431</v>
      </c>
      <c r="H441" s="1545">
        <f t="shared" si="41"/>
        <v>730</v>
      </c>
      <c r="I441" s="1549">
        <f t="shared" si="40"/>
        <v>161.21266666666665</v>
      </c>
    </row>
    <row r="442" spans="1:9">
      <c r="A442" s="1547" t="s">
        <v>934</v>
      </c>
      <c r="B442" s="1548" t="s">
        <v>862</v>
      </c>
      <c r="C442" s="1541">
        <f>AVERAGE(C271:C282)</f>
        <v>108.89141224034576</v>
      </c>
      <c r="D442" s="1541">
        <f t="shared" ref="D442:I442" si="42">AVERAGE(D271:D282)</f>
        <v>68.188826288377982</v>
      </c>
      <c r="E442" s="1542">
        <f>SUM(E271:E282)</f>
        <v>32485</v>
      </c>
      <c r="F442" s="1542">
        <f t="shared" ref="F442:H442" si="43">SUM(F271:F282)</f>
        <v>151463</v>
      </c>
      <c r="G442" s="1542">
        <f t="shared" si="43"/>
        <v>107771</v>
      </c>
      <c r="H442" s="1542">
        <f t="shared" si="43"/>
        <v>626</v>
      </c>
      <c r="I442" s="1550">
        <f t="shared" si="42"/>
        <v>173.96308333333332</v>
      </c>
    </row>
    <row r="443" spans="1:9">
      <c r="A443" s="1539" t="s">
        <v>935</v>
      </c>
      <c r="B443" s="1540"/>
      <c r="C443" s="1544">
        <f>AVERAGE(C283:C294)</f>
        <v>101.11620544634975</v>
      </c>
      <c r="D443" s="1544">
        <f t="shared" ref="D443:I443" si="44">AVERAGE(D283:D294)</f>
        <v>241.87039737576609</v>
      </c>
      <c r="E443" s="1545">
        <f>SUM(E283:E294)</f>
        <v>33695</v>
      </c>
      <c r="F443" s="1545">
        <f t="shared" ref="F443:H443" si="45">SUM(F283:F294)</f>
        <v>161906</v>
      </c>
      <c r="G443" s="1545">
        <f t="shared" si="45"/>
        <v>133581</v>
      </c>
      <c r="H443" s="1545">
        <f t="shared" si="45"/>
        <v>623</v>
      </c>
      <c r="I443" s="1549">
        <f t="shared" si="44"/>
        <v>167.59933333333333</v>
      </c>
    </row>
    <row r="444" spans="1:9">
      <c r="A444" s="1539" t="s">
        <v>936</v>
      </c>
      <c r="B444" s="1540" t="s">
        <v>863</v>
      </c>
      <c r="C444" s="1544">
        <f>AVERAGE(C295:C306)</f>
        <v>100.46666666666668</v>
      </c>
      <c r="D444" s="1544">
        <f t="shared" ref="D444:I444" si="46">AVERAGE(D295:D306)</f>
        <v>95.8</v>
      </c>
      <c r="E444" s="1545">
        <f>SUM(E295:E306)</f>
        <v>36076</v>
      </c>
      <c r="F444" s="1545">
        <f t="shared" ref="F444:H444" si="47">SUM(F295:F306)</f>
        <v>167845</v>
      </c>
      <c r="G444" s="1545">
        <f t="shared" si="47"/>
        <v>130385</v>
      </c>
      <c r="H444" s="1545">
        <f t="shared" si="47"/>
        <v>536</v>
      </c>
      <c r="I444" s="1549">
        <f t="shared" si="46"/>
        <v>178.75491666666667</v>
      </c>
    </row>
    <row r="445" spans="1:9">
      <c r="A445" s="1539" t="s">
        <v>937</v>
      </c>
      <c r="B445" s="1540"/>
      <c r="C445" s="1544">
        <f>AVERAGE(C307:C318)</f>
        <v>101.7</v>
      </c>
      <c r="D445" s="1544">
        <f t="shared" ref="D445:I445" si="48">AVERAGE(D307:D318)</f>
        <v>97.858333333333334</v>
      </c>
      <c r="E445" s="1545">
        <f>SUM(E307:E318)</f>
        <v>34322</v>
      </c>
      <c r="F445" s="1545">
        <f t="shared" ref="F445:H445" si="49">SUM(F307:F318)</f>
        <v>178414</v>
      </c>
      <c r="G445" s="1545">
        <f t="shared" si="49"/>
        <v>129916</v>
      </c>
      <c r="H445" s="1545">
        <f t="shared" si="49"/>
        <v>517</v>
      </c>
      <c r="I445" s="1549">
        <f t="shared" si="48"/>
        <v>186.94716666666667</v>
      </c>
    </row>
    <row r="446" spans="1:9">
      <c r="A446" s="1539" t="s">
        <v>938</v>
      </c>
      <c r="B446" s="1540"/>
      <c r="C446" s="1544">
        <f>AVERAGE(C319:C330)</f>
        <v>100.05833333333334</v>
      </c>
      <c r="D446" s="1544">
        <f t="shared" ref="D446:I446" si="50">AVERAGE(D319:D330)</f>
        <v>100.05833333333334</v>
      </c>
      <c r="E446" s="1545">
        <f>SUM(E319:E330)</f>
        <v>32696</v>
      </c>
      <c r="F446" s="1545">
        <f t="shared" ref="F446:H446" si="51">SUM(F319:F330)</f>
        <v>181744</v>
      </c>
      <c r="G446" s="1545">
        <f t="shared" si="51"/>
        <v>125749</v>
      </c>
      <c r="H446" s="1545">
        <f t="shared" si="51"/>
        <v>499</v>
      </c>
      <c r="I446" s="1549">
        <f t="shared" si="50"/>
        <v>171.65616666666665</v>
      </c>
    </row>
    <row r="447" spans="1:9">
      <c r="A447" s="1539" t="s">
        <v>939</v>
      </c>
      <c r="B447" s="1540"/>
      <c r="C447" s="1551">
        <f>AVERAGE(C331:C342)</f>
        <v>100.45833333333333</v>
      </c>
      <c r="D447" s="1551">
        <f t="shared" ref="D447:I447" si="52">AVERAGE(D331:D342)</f>
        <v>108.05833333333335</v>
      </c>
      <c r="E447" s="1545">
        <f>SUM(E331:E342)</f>
        <v>34224</v>
      </c>
      <c r="F447" s="1545">
        <f t="shared" ref="F447:H447" si="53">SUM(F331:F342)</f>
        <v>188468</v>
      </c>
      <c r="G447" s="1545">
        <f t="shared" si="53"/>
        <v>130388</v>
      </c>
      <c r="H447" s="1545">
        <f t="shared" si="53"/>
        <v>434</v>
      </c>
      <c r="I447" s="1552">
        <f t="shared" si="52"/>
        <v>158.60841666666667</v>
      </c>
    </row>
    <row r="448" spans="1:9">
      <c r="A448" s="1539" t="s">
        <v>940</v>
      </c>
      <c r="B448" s="1553" t="s">
        <v>790</v>
      </c>
      <c r="C448" s="1554">
        <f>AVERAGE(C343:C354)</f>
        <v>105.10000000000001</v>
      </c>
      <c r="D448" s="1554">
        <f t="shared" ref="D448:I448" si="54">AVERAGE(D343:D354)</f>
        <v>107.75833333333333</v>
      </c>
      <c r="E448" s="1545">
        <f>SUM(E343:E354)</f>
        <v>34903</v>
      </c>
      <c r="F448" s="1545">
        <f t="shared" ref="F448:H448" si="55">SUM(F343:F354)</f>
        <v>206646</v>
      </c>
      <c r="G448" s="1545">
        <f t="shared" si="55"/>
        <v>134640</v>
      </c>
      <c r="H448" s="1545">
        <f t="shared" si="55"/>
        <v>449</v>
      </c>
      <c r="I448" s="1555">
        <f t="shared" si="54"/>
        <v>175.95525000000001</v>
      </c>
    </row>
    <row r="449" spans="1:9">
      <c r="A449" s="1539" t="s">
        <v>941</v>
      </c>
      <c r="B449" s="1553"/>
      <c r="C449" s="1554">
        <f>AVERAGE(C355:C366)</f>
        <v>107.24166666666666</v>
      </c>
      <c r="D449" s="1554">
        <f>AVERAGE(D355:D366)</f>
        <v>116.47499999999998</v>
      </c>
      <c r="E449" s="1545">
        <f>SUM(E355:E366)</f>
        <v>31245</v>
      </c>
      <c r="F449" s="1545">
        <f t="shared" ref="F449:H449" si="56">SUM(F355:F366)</f>
        <v>217835</v>
      </c>
      <c r="G449" s="1545">
        <f t="shared" si="56"/>
        <v>134169</v>
      </c>
      <c r="H449" s="1545">
        <f t="shared" si="56"/>
        <v>413</v>
      </c>
      <c r="I449" s="1555">
        <f>AVERAGE(I355:I366)</f>
        <v>184.60391666666666</v>
      </c>
    </row>
    <row r="450" spans="1:9">
      <c r="A450" s="1556" t="s">
        <v>942</v>
      </c>
      <c r="B450" s="51" t="s">
        <v>862</v>
      </c>
      <c r="C450" s="1557">
        <f>AVERAGE(C366:C378)</f>
        <v>101.57692307692308</v>
      </c>
      <c r="D450" s="1557">
        <f>AVERAGE(D366:D378)</f>
        <v>122.46153846153848</v>
      </c>
      <c r="E450" s="52">
        <f>SUM(E366:E378)</f>
        <v>34945</v>
      </c>
      <c r="F450" s="52">
        <f>SUM(F366:F378)</f>
        <v>231495</v>
      </c>
      <c r="G450" s="52">
        <f>SUM(G366:G378)</f>
        <v>142880</v>
      </c>
      <c r="H450" s="52">
        <f>SUM(H366:H378)</f>
        <v>520</v>
      </c>
      <c r="I450" s="1558">
        <f>AVERAGE(I366:I378)</f>
        <v>180.09738461538461</v>
      </c>
    </row>
    <row r="451" spans="1:9">
      <c r="A451" s="1559" t="s">
        <v>943</v>
      </c>
      <c r="B451" s="1076" t="s">
        <v>790</v>
      </c>
      <c r="C451" s="1560">
        <f>AVERAGE(C379:C390)</f>
        <v>90.375</v>
      </c>
      <c r="D451" s="1560">
        <f t="shared" ref="D451:I451" si="57">AVERAGE(D379:D390)</f>
        <v>141.22499999999999</v>
      </c>
      <c r="E451" s="1561">
        <f>SUM(E379:E390)</f>
        <v>30884</v>
      </c>
      <c r="F451" s="1561">
        <f>SUM(F379:F390)</f>
        <v>168545</v>
      </c>
      <c r="G451" s="1561">
        <f>SUM(G379:G390)</f>
        <v>115135</v>
      </c>
      <c r="H451" s="1561">
        <f>SUM(H379:H390)</f>
        <v>423</v>
      </c>
      <c r="I451" s="1562">
        <f t="shared" si="57"/>
        <v>170.47775000000001</v>
      </c>
    </row>
    <row r="452" spans="1:9">
      <c r="A452" s="1559" t="s">
        <v>944</v>
      </c>
      <c r="B452" s="1563"/>
      <c r="C452" s="1560">
        <f>AVERAGE(C392:C415)</f>
        <v>91.95</v>
      </c>
      <c r="D452" s="1560">
        <f>AVERAGE(D392:D415)</f>
        <v>160.10714285714286</v>
      </c>
      <c r="E452" s="1561">
        <f>SUM(E392:E415)</f>
        <v>34727</v>
      </c>
      <c r="F452" s="1561">
        <f>SUM(F392:F415)</f>
        <v>210073</v>
      </c>
      <c r="G452" s="1561">
        <f>SUM(G392:G415)</f>
        <v>136798</v>
      </c>
      <c r="H452" s="1561">
        <f>SUM(H392:H415)</f>
        <v>375</v>
      </c>
      <c r="I452" s="1562">
        <f>AVERAGE(I392:I415)</f>
        <v>213.07192857142854</v>
      </c>
    </row>
    <row r="453" spans="1:9">
      <c r="A453" s="1564"/>
      <c r="B453" s="1092"/>
      <c r="C453" s="1544"/>
      <c r="D453" s="1544"/>
      <c r="E453" s="53"/>
      <c r="F453" s="53"/>
      <c r="G453" s="53"/>
      <c r="H453" s="53"/>
      <c r="I453" s="1544"/>
    </row>
    <row r="454" spans="1:9">
      <c r="E454" s="54" t="s">
        <v>945</v>
      </c>
      <c r="F454" s="54" t="s">
        <v>945</v>
      </c>
      <c r="G454" s="54" t="s">
        <v>945</v>
      </c>
      <c r="H454" s="54" t="s">
        <v>945</v>
      </c>
    </row>
    <row r="455" spans="1:9">
      <c r="A455" s="1547" t="s">
        <v>946</v>
      </c>
      <c r="B455" s="1548"/>
      <c r="C455" s="1541" t="s">
        <v>790</v>
      </c>
      <c r="D455" s="1541" t="s">
        <v>790</v>
      </c>
      <c r="E455" s="1542">
        <f>SUM(E322:E333)</f>
        <v>33981</v>
      </c>
      <c r="F455" s="1542">
        <f>SUM(F322:F333)</f>
        <v>182178</v>
      </c>
      <c r="G455" s="1542">
        <f>SUM(G322:G333)</f>
        <v>124446</v>
      </c>
      <c r="H455" s="1542">
        <f>SUM(H322:H333)</f>
        <v>481</v>
      </c>
      <c r="I455" s="1550" t="s">
        <v>790</v>
      </c>
    </row>
    <row r="456" spans="1:9">
      <c r="A456" s="1539" t="s">
        <v>947</v>
      </c>
      <c r="B456" s="1540"/>
      <c r="C456" s="1551" t="s">
        <v>790</v>
      </c>
      <c r="D456" s="1551" t="s">
        <v>790</v>
      </c>
      <c r="E456" s="1545">
        <f>SUM(E334:E345)</f>
        <v>34793</v>
      </c>
      <c r="F456" s="1545">
        <f>SUM(F334:F345)</f>
        <v>192825</v>
      </c>
      <c r="G456" s="1545">
        <f>SUM(G334:G345)</f>
        <v>134611</v>
      </c>
      <c r="H456" s="1545">
        <f>SUM(H334:H345)</f>
        <v>417</v>
      </c>
      <c r="I456" s="1552" t="s">
        <v>790</v>
      </c>
    </row>
    <row r="457" spans="1:9">
      <c r="A457" s="1539" t="s">
        <v>948</v>
      </c>
      <c r="B457" s="1553" t="s">
        <v>790</v>
      </c>
      <c r="C457" s="1554" t="s">
        <v>790</v>
      </c>
      <c r="D457" s="1554" t="s">
        <v>790</v>
      </c>
      <c r="E457" s="1495">
        <f>SUM(E346:E357)</f>
        <v>33444</v>
      </c>
      <c r="F457" s="1495">
        <f>SUM(F346:F357)</f>
        <v>209487</v>
      </c>
      <c r="G457" s="1495">
        <f>SUM(G346:G357)</f>
        <v>133815</v>
      </c>
      <c r="H457" s="1495">
        <f>SUM(H346:H357)</f>
        <v>467</v>
      </c>
      <c r="I457" s="1555" t="s">
        <v>790</v>
      </c>
    </row>
    <row r="458" spans="1:9">
      <c r="A458" s="1565" t="s">
        <v>949</v>
      </c>
      <c r="B458" s="1566"/>
      <c r="C458" s="1567"/>
      <c r="D458" s="1567"/>
      <c r="E458" s="55">
        <f>SUM(E358:E369)</f>
        <v>31774</v>
      </c>
      <c r="F458" s="55">
        <f>SUM(F358:F369)</f>
        <v>217650</v>
      </c>
      <c r="G458" s="55">
        <f>SUM(G358:G369)</f>
        <v>133367</v>
      </c>
      <c r="H458" s="55">
        <f>SUM(H358:H369)</f>
        <v>427</v>
      </c>
      <c r="I458" s="1566"/>
    </row>
    <row r="459" spans="1:9">
      <c r="A459" s="1568" t="s">
        <v>950</v>
      </c>
      <c r="B459" s="1569"/>
      <c r="C459" s="1569"/>
      <c r="D459" s="1569"/>
      <c r="E459" s="55">
        <f>SUM(E370:E381)</f>
        <v>31567</v>
      </c>
      <c r="F459" s="55">
        <f>SUM(F370:F381)</f>
        <v>206924</v>
      </c>
      <c r="G459" s="55">
        <f>SUM(G370:G381)</f>
        <v>127825</v>
      </c>
      <c r="H459" s="55">
        <f>SUM(H370:H381)</f>
        <v>471</v>
      </c>
      <c r="I459" s="1570"/>
    </row>
    <row r="460" spans="1:9">
      <c r="A460" s="1568" t="s">
        <v>951</v>
      </c>
      <c r="B460" s="1569"/>
      <c r="C460" s="1569"/>
      <c r="D460" s="1569"/>
      <c r="E460" s="55">
        <f>SUM(E382:E393)</f>
        <v>30551</v>
      </c>
      <c r="F460" s="55">
        <f t="shared" ref="F460:H460" si="58">SUM(F382:F393)</f>
        <v>165010</v>
      </c>
      <c r="G460" s="55">
        <f t="shared" si="58"/>
        <v>117436</v>
      </c>
      <c r="H460" s="55">
        <f t="shared" si="58"/>
        <v>396</v>
      </c>
      <c r="I460" s="1570"/>
    </row>
    <row r="461" spans="1:9">
      <c r="A461" s="1568" t="s">
        <v>1347</v>
      </c>
      <c r="B461" s="1569"/>
      <c r="C461" s="1569"/>
      <c r="D461" s="1569"/>
      <c r="E461" s="1606">
        <f>SUM(E394:E405)</f>
        <v>29844</v>
      </c>
      <c r="F461" s="1606">
        <f t="shared" ref="F461:H461" si="59">SUM(F394:F405)</f>
        <v>180786</v>
      </c>
      <c r="G461" s="1606">
        <f t="shared" si="59"/>
        <v>109913</v>
      </c>
      <c r="H461" s="1606">
        <f t="shared" si="59"/>
        <v>329</v>
      </c>
      <c r="I461" s="1570"/>
    </row>
  </sheetData>
  <phoneticPr fontId="3"/>
  <pageMargins left="0.70866141732283472" right="0.70866141732283472" top="0.74803149606299213" bottom="0.74803149606299213" header="0.31496062992125984" footer="0.31496062992125984"/>
  <pageSetup paperSize="9" scale="7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AD462"/>
  <sheetViews>
    <sheetView zoomScaleNormal="100" zoomScaleSheetLayoutView="100" workbookViewId="0">
      <pane xSplit="2" ySplit="7" topLeftCell="C395" activePane="bottomRight" state="frozen"/>
      <selection pane="topRight" activeCell="C1" sqref="C1"/>
      <selection pane="bottomLeft" activeCell="A8" sqref="A8"/>
      <selection pane="bottomRight" activeCell="L2" sqref="L2"/>
    </sheetView>
  </sheetViews>
  <sheetFormatPr defaultColWidth="9" defaultRowHeight="13.5"/>
  <cols>
    <col min="1" max="1" width="8.125" style="1473" customWidth="1"/>
    <col min="2" max="2" width="6.875" style="1473" customWidth="1"/>
    <col min="3" max="6" width="10.625" style="57" customWidth="1"/>
    <col min="7" max="7" width="10.625" style="2" customWidth="1"/>
    <col min="8" max="8" width="10.625" style="57" customWidth="1"/>
    <col min="9" max="9" width="10.625" style="2" customWidth="1"/>
    <col min="10" max="10" width="10.625" style="57" customWidth="1"/>
    <col min="11" max="11" width="10.625" style="2" customWidth="1"/>
    <col min="12" max="12" width="10.625" style="1096" customWidth="1"/>
    <col min="13" max="16" width="10.625" style="57" customWidth="1"/>
    <col min="17" max="17" width="10.625" style="2" customWidth="1"/>
    <col min="18" max="18" width="10.625" style="57" customWidth="1"/>
    <col min="19" max="19" width="10.625" style="2" customWidth="1"/>
    <col min="20" max="20" width="10.625" style="57" customWidth="1"/>
    <col min="21" max="21" width="10.625" style="2" customWidth="1"/>
    <col min="22" max="23" width="9" style="57"/>
    <col min="24" max="26" width="10.625" style="57" customWidth="1"/>
    <col min="27" max="27" width="4" style="57" customWidth="1"/>
    <col min="28" max="30" width="10.625" style="57" customWidth="1"/>
    <col min="31" max="16384" width="9" style="57"/>
  </cols>
  <sheetData>
    <row r="1" spans="1:30">
      <c r="A1" s="23" t="s">
        <v>1349</v>
      </c>
      <c r="B1" s="1472"/>
      <c r="C1" s="56"/>
      <c r="D1" s="56"/>
      <c r="E1" s="2461" t="s">
        <v>1310</v>
      </c>
      <c r="F1" s="2461"/>
      <c r="H1" s="56"/>
      <c r="J1" s="56"/>
      <c r="M1" s="56"/>
      <c r="N1" s="56"/>
      <c r="O1" s="2461" t="s">
        <v>1310</v>
      </c>
      <c r="P1" s="2461"/>
      <c r="R1" s="56"/>
      <c r="T1" s="56"/>
      <c r="X1" s="56"/>
      <c r="Y1" s="56"/>
      <c r="Z1" s="56"/>
      <c r="AB1" s="56"/>
      <c r="AC1" s="56"/>
      <c r="AD1" s="56"/>
    </row>
    <row r="2" spans="1:30" ht="14.25" thickBot="1">
      <c r="A2" s="24" t="s">
        <v>101</v>
      </c>
      <c r="B2" s="1472"/>
      <c r="C2" s="24" t="s">
        <v>907</v>
      </c>
      <c r="D2" s="56"/>
      <c r="E2" s="56"/>
      <c r="F2" s="56"/>
      <c r="H2" s="56"/>
      <c r="J2" s="56"/>
      <c r="M2" s="24" t="s">
        <v>908</v>
      </c>
      <c r="N2" s="56"/>
      <c r="O2" s="56"/>
      <c r="P2" s="56"/>
      <c r="R2" s="56"/>
      <c r="T2" s="56"/>
      <c r="X2" s="24" t="s">
        <v>907</v>
      </c>
      <c r="Y2" s="56"/>
      <c r="Z2" s="56"/>
      <c r="AB2" s="24" t="s">
        <v>908</v>
      </c>
      <c r="AC2" s="56"/>
      <c r="AD2" s="56"/>
    </row>
    <row r="3" spans="1:30">
      <c r="A3" s="25" t="s">
        <v>54</v>
      </c>
      <c r="B3" s="26"/>
      <c r="C3" s="58" t="s">
        <v>128</v>
      </c>
      <c r="D3" s="58" t="s">
        <v>129</v>
      </c>
      <c r="E3" s="58" t="s">
        <v>1311</v>
      </c>
      <c r="F3" s="58" t="s">
        <v>130</v>
      </c>
      <c r="G3" s="2462" t="s">
        <v>1312</v>
      </c>
      <c r="H3" s="58" t="s">
        <v>131</v>
      </c>
      <c r="I3" s="2462" t="s">
        <v>1313</v>
      </c>
      <c r="J3" s="58" t="s">
        <v>132</v>
      </c>
      <c r="K3" s="2463" t="s">
        <v>1314</v>
      </c>
      <c r="M3" s="60" t="s">
        <v>128</v>
      </c>
      <c r="N3" s="58" t="s">
        <v>129</v>
      </c>
      <c r="O3" s="58" t="s">
        <v>1311</v>
      </c>
      <c r="P3" s="58" t="s">
        <v>130</v>
      </c>
      <c r="Q3" s="2462" t="s">
        <v>1312</v>
      </c>
      <c r="R3" s="58" t="s">
        <v>131</v>
      </c>
      <c r="S3" s="2462" t="s">
        <v>1313</v>
      </c>
      <c r="T3" s="58" t="s">
        <v>132</v>
      </c>
      <c r="U3" s="2463" t="s">
        <v>1314</v>
      </c>
      <c r="X3" s="2464" t="s">
        <v>952</v>
      </c>
      <c r="Y3" s="2465" t="s">
        <v>953</v>
      </c>
      <c r="Z3" s="2466" t="s">
        <v>133</v>
      </c>
      <c r="AB3" s="2464" t="s">
        <v>952</v>
      </c>
      <c r="AC3" s="2465" t="s">
        <v>953</v>
      </c>
      <c r="AD3" s="2466" t="s">
        <v>133</v>
      </c>
    </row>
    <row r="4" spans="1:30">
      <c r="A4" s="3" t="s">
        <v>783</v>
      </c>
      <c r="B4" s="29"/>
      <c r="C4" s="1097" t="s">
        <v>134</v>
      </c>
      <c r="D4" s="1097" t="s">
        <v>135</v>
      </c>
      <c r="E4" s="1097" t="s">
        <v>1315</v>
      </c>
      <c r="F4" s="1097" t="s">
        <v>134</v>
      </c>
      <c r="G4" s="2449" t="s">
        <v>1316</v>
      </c>
      <c r="H4" s="1097" t="s">
        <v>136</v>
      </c>
      <c r="I4" s="2449" t="s">
        <v>137</v>
      </c>
      <c r="J4" s="1097" t="s">
        <v>138</v>
      </c>
      <c r="K4" s="2006" t="s">
        <v>139</v>
      </c>
      <c r="M4" s="62" t="s">
        <v>134</v>
      </c>
      <c r="N4" s="1097" t="s">
        <v>135</v>
      </c>
      <c r="O4" s="1097" t="s">
        <v>1315</v>
      </c>
      <c r="P4" s="1097" t="s">
        <v>134</v>
      </c>
      <c r="Q4" s="2449" t="s">
        <v>1316</v>
      </c>
      <c r="R4" s="1097" t="s">
        <v>136</v>
      </c>
      <c r="S4" s="2449" t="s">
        <v>137</v>
      </c>
      <c r="T4" s="1097" t="s">
        <v>138</v>
      </c>
      <c r="U4" s="2006" t="s">
        <v>139</v>
      </c>
      <c r="X4" s="2467" t="s">
        <v>954</v>
      </c>
      <c r="Y4" s="2468" t="s">
        <v>137</v>
      </c>
      <c r="Z4" s="2469" t="s">
        <v>139</v>
      </c>
      <c r="AB4" s="2467" t="s">
        <v>954</v>
      </c>
      <c r="AC4" s="2468" t="s">
        <v>137</v>
      </c>
      <c r="AD4" s="2469" t="s">
        <v>139</v>
      </c>
    </row>
    <row r="5" spans="1:30">
      <c r="A5" s="30"/>
      <c r="B5" s="29"/>
      <c r="C5" s="1098" t="s">
        <v>1317</v>
      </c>
      <c r="D5" s="1097"/>
      <c r="E5" s="1097" t="s">
        <v>1318</v>
      </c>
      <c r="F5" s="1097" t="s">
        <v>140</v>
      </c>
      <c r="G5" s="2449" t="s">
        <v>1319</v>
      </c>
      <c r="H5" s="1097" t="s">
        <v>140</v>
      </c>
      <c r="I5" s="2449" t="s">
        <v>1320</v>
      </c>
      <c r="J5" s="1097" t="s">
        <v>141</v>
      </c>
      <c r="K5" s="2006"/>
      <c r="M5" s="63" t="s">
        <v>1317</v>
      </c>
      <c r="N5" s="1097"/>
      <c r="O5" s="1097" t="s">
        <v>1318</v>
      </c>
      <c r="P5" s="1097" t="s">
        <v>140</v>
      </c>
      <c r="Q5" s="2449" t="s">
        <v>1319</v>
      </c>
      <c r="R5" s="1097" t="s">
        <v>140</v>
      </c>
      <c r="S5" s="2449" t="s">
        <v>1320</v>
      </c>
      <c r="T5" s="1097" t="s">
        <v>141</v>
      </c>
      <c r="U5" s="2006"/>
      <c r="X5" s="2467" t="s">
        <v>956</v>
      </c>
      <c r="Y5" s="2468"/>
      <c r="Z5" s="2469"/>
      <c r="AB5" s="2467" t="s">
        <v>956</v>
      </c>
      <c r="AC5" s="2468"/>
      <c r="AD5" s="2469"/>
    </row>
    <row r="6" spans="1:30">
      <c r="A6" s="30"/>
      <c r="B6" s="29"/>
      <c r="C6" s="1097" t="s">
        <v>142</v>
      </c>
      <c r="D6" s="1097"/>
      <c r="E6" s="1097"/>
      <c r="F6" s="1097" t="s">
        <v>1317</v>
      </c>
      <c r="G6" s="2449"/>
      <c r="H6" s="1097"/>
      <c r="I6" s="2449"/>
      <c r="J6" s="1097"/>
      <c r="K6" s="2006" t="s">
        <v>143</v>
      </c>
      <c r="M6" s="62" t="s">
        <v>142</v>
      </c>
      <c r="N6" s="1097"/>
      <c r="O6" s="1097"/>
      <c r="P6" s="1097" t="s">
        <v>1317</v>
      </c>
      <c r="Q6" s="2449"/>
      <c r="R6" s="1097"/>
      <c r="S6" s="2449"/>
      <c r="T6" s="1097"/>
      <c r="U6" s="2006" t="s">
        <v>143</v>
      </c>
      <c r="X6" s="2470" t="s">
        <v>955</v>
      </c>
      <c r="Y6" s="2471"/>
      <c r="Z6" s="2472" t="s">
        <v>143</v>
      </c>
      <c r="AB6" s="2470" t="s">
        <v>955</v>
      </c>
      <c r="AC6" s="2471"/>
      <c r="AD6" s="2472" t="s">
        <v>143</v>
      </c>
    </row>
    <row r="7" spans="1:30" ht="14.25" thickBot="1">
      <c r="A7" s="34"/>
      <c r="B7" s="35"/>
      <c r="C7" s="2473" t="s">
        <v>144</v>
      </c>
      <c r="D7" s="2473" t="s">
        <v>145</v>
      </c>
      <c r="E7" s="2473" t="s">
        <v>146</v>
      </c>
      <c r="F7" s="2473" t="s">
        <v>147</v>
      </c>
      <c r="G7" s="2474" t="s">
        <v>148</v>
      </c>
      <c r="H7" s="2473" t="s">
        <v>149</v>
      </c>
      <c r="I7" s="2474" t="s">
        <v>150</v>
      </c>
      <c r="J7" s="2473" t="s">
        <v>151</v>
      </c>
      <c r="K7" s="2475" t="s">
        <v>152</v>
      </c>
      <c r="M7" s="2476" t="s">
        <v>144</v>
      </c>
      <c r="N7" s="2473" t="s">
        <v>145</v>
      </c>
      <c r="O7" s="2473" t="s">
        <v>146</v>
      </c>
      <c r="P7" s="2473" t="s">
        <v>147</v>
      </c>
      <c r="Q7" s="2474" t="s">
        <v>148</v>
      </c>
      <c r="R7" s="2473" t="s">
        <v>149</v>
      </c>
      <c r="S7" s="2474" t="s">
        <v>150</v>
      </c>
      <c r="T7" s="2473" t="s">
        <v>151</v>
      </c>
      <c r="U7" s="2475" t="s">
        <v>152</v>
      </c>
      <c r="X7" s="2477" t="s">
        <v>148</v>
      </c>
      <c r="Y7" s="2478" t="s">
        <v>150</v>
      </c>
      <c r="Z7" s="2479" t="s">
        <v>152</v>
      </c>
      <c r="AB7" s="2477" t="s">
        <v>148</v>
      </c>
      <c r="AC7" s="2478" t="s">
        <v>150</v>
      </c>
      <c r="AD7" s="2479" t="s">
        <v>152</v>
      </c>
    </row>
    <row r="8" spans="1:30">
      <c r="A8" s="1477" t="s">
        <v>909</v>
      </c>
      <c r="B8" s="1478" t="s">
        <v>58</v>
      </c>
      <c r="C8" s="70">
        <v>109.00287614558728</v>
      </c>
      <c r="D8" s="71">
        <v>1158159</v>
      </c>
      <c r="E8" s="71">
        <v>699351</v>
      </c>
      <c r="F8" s="71">
        <v>76.231621140142522</v>
      </c>
      <c r="G8" s="2480">
        <v>975466.5</v>
      </c>
      <c r="H8" s="72">
        <v>0.86</v>
      </c>
      <c r="I8" s="2481"/>
      <c r="J8" s="73">
        <v>0.96899999999999997</v>
      </c>
      <c r="K8" s="2482">
        <v>440913</v>
      </c>
      <c r="M8" s="74">
        <v>109.00287614558728</v>
      </c>
      <c r="N8" s="70">
        <v>1209.44</v>
      </c>
      <c r="O8" s="70">
        <v>843.42</v>
      </c>
      <c r="P8" s="70">
        <v>76.231621140142522</v>
      </c>
      <c r="Q8" s="2480">
        <v>975466.5</v>
      </c>
      <c r="R8" s="72">
        <v>0.86</v>
      </c>
      <c r="S8" s="2481"/>
      <c r="T8" s="73">
        <v>0.98699999999999999</v>
      </c>
      <c r="U8" s="2482">
        <v>440913</v>
      </c>
      <c r="X8" s="2483">
        <v>150.5</v>
      </c>
      <c r="Y8" s="2484">
        <v>274727</v>
      </c>
      <c r="Z8" s="2485">
        <v>207911</v>
      </c>
      <c r="AB8" s="2483">
        <v>158.9</v>
      </c>
      <c r="AC8" s="2486">
        <v>31640.799999999999</v>
      </c>
      <c r="AD8" s="2485">
        <v>207950</v>
      </c>
    </row>
    <row r="9" spans="1:30">
      <c r="A9" s="1477">
        <v>1989</v>
      </c>
      <c r="B9" s="1478" t="s">
        <v>59</v>
      </c>
      <c r="C9" s="70">
        <v>108.2258699001503</v>
      </c>
      <c r="D9" s="71">
        <v>1156186</v>
      </c>
      <c r="E9" s="71">
        <v>882043</v>
      </c>
      <c r="F9" s="71">
        <v>75.4915083135392</v>
      </c>
      <c r="G9" s="2480">
        <v>969797.3</v>
      </c>
      <c r="H9" s="72">
        <v>0.88</v>
      </c>
      <c r="I9" s="2481"/>
      <c r="J9" s="73">
        <v>0.97099999999999997</v>
      </c>
      <c r="K9" s="2482">
        <v>413488</v>
      </c>
      <c r="M9" s="74">
        <v>108.2258699001503</v>
      </c>
      <c r="N9" s="70">
        <v>1229.02</v>
      </c>
      <c r="O9" s="70">
        <v>881.62</v>
      </c>
      <c r="P9" s="70">
        <v>75.4915083135392</v>
      </c>
      <c r="Q9" s="2480">
        <v>969797.3</v>
      </c>
      <c r="R9" s="72">
        <v>0.88</v>
      </c>
      <c r="S9" s="2481"/>
      <c r="T9" s="73">
        <v>0.96199999999999997</v>
      </c>
      <c r="U9" s="2482">
        <v>413488</v>
      </c>
      <c r="X9" s="2483">
        <v>162.1</v>
      </c>
      <c r="Y9" s="2484">
        <v>235791</v>
      </c>
      <c r="Z9" s="2485">
        <v>199103</v>
      </c>
      <c r="AB9" s="2483">
        <v>161.5</v>
      </c>
      <c r="AC9" s="2486">
        <v>32870.1</v>
      </c>
      <c r="AD9" s="2485">
        <v>221220</v>
      </c>
    </row>
    <row r="10" spans="1:30">
      <c r="A10" s="1477"/>
      <c r="B10" s="1478" t="s">
        <v>60</v>
      </c>
      <c r="C10" s="70">
        <v>108.55887257676613</v>
      </c>
      <c r="D10" s="71">
        <v>1294774</v>
      </c>
      <c r="E10" s="71">
        <v>1215048</v>
      </c>
      <c r="F10" s="71">
        <v>75.068586698337299</v>
      </c>
      <c r="G10" s="2480">
        <v>971312.3</v>
      </c>
      <c r="H10" s="72">
        <v>0.88</v>
      </c>
      <c r="I10" s="2481"/>
      <c r="J10" s="73">
        <v>1.1419999999999999</v>
      </c>
      <c r="K10" s="2482">
        <v>420844</v>
      </c>
      <c r="M10" s="74">
        <v>108.55887257676613</v>
      </c>
      <c r="N10" s="70">
        <v>1263.73</v>
      </c>
      <c r="O10" s="70">
        <v>1208.71</v>
      </c>
      <c r="P10" s="70">
        <v>75.068586698337299</v>
      </c>
      <c r="Q10" s="2480">
        <v>971312.3</v>
      </c>
      <c r="R10" s="72">
        <v>0.88</v>
      </c>
      <c r="S10" s="2481"/>
      <c r="T10" s="73">
        <v>0.97099999999999997</v>
      </c>
      <c r="U10" s="2482">
        <v>420844</v>
      </c>
      <c r="X10" s="2483">
        <v>168.1</v>
      </c>
      <c r="Y10" s="2484">
        <v>409130</v>
      </c>
      <c r="Z10" s="2485">
        <v>251707</v>
      </c>
      <c r="AB10" s="2483">
        <v>164.6</v>
      </c>
      <c r="AC10" s="2486">
        <v>40415.1</v>
      </c>
      <c r="AD10" s="2485">
        <v>244039</v>
      </c>
    </row>
    <row r="11" spans="1:30">
      <c r="A11" s="1477"/>
      <c r="B11" s="1478" t="s">
        <v>61</v>
      </c>
      <c r="C11" s="70">
        <v>108.78087436117671</v>
      </c>
      <c r="D11" s="71">
        <v>1208372</v>
      </c>
      <c r="E11" s="71">
        <v>948011</v>
      </c>
      <c r="F11" s="71">
        <v>75.808699524940621</v>
      </c>
      <c r="G11" s="2480">
        <v>997298</v>
      </c>
      <c r="H11" s="72">
        <v>0.93</v>
      </c>
      <c r="I11" s="2481"/>
      <c r="J11" s="73">
        <v>0.95599999999999996</v>
      </c>
      <c r="K11" s="2482">
        <v>405440</v>
      </c>
      <c r="M11" s="74">
        <v>108.78087436117671</v>
      </c>
      <c r="N11" s="70">
        <v>1245.5999999999999</v>
      </c>
      <c r="O11" s="70">
        <v>889.2</v>
      </c>
      <c r="P11" s="70">
        <v>75.808699524940621</v>
      </c>
      <c r="Q11" s="2480">
        <v>997298</v>
      </c>
      <c r="R11" s="72">
        <v>0.93</v>
      </c>
      <c r="S11" s="2481"/>
      <c r="T11" s="73">
        <v>0.98799999999999999</v>
      </c>
      <c r="U11" s="2482">
        <v>405440</v>
      </c>
      <c r="X11" s="2483">
        <v>172</v>
      </c>
      <c r="Y11" s="2484">
        <v>289711</v>
      </c>
      <c r="Z11" s="2485">
        <v>230175</v>
      </c>
      <c r="AB11" s="2483">
        <v>164.2</v>
      </c>
      <c r="AC11" s="2486">
        <v>30708.799999999999</v>
      </c>
      <c r="AD11" s="2485">
        <v>233843</v>
      </c>
    </row>
    <row r="12" spans="1:30">
      <c r="A12" s="1477"/>
      <c r="B12" s="1478" t="s">
        <v>62</v>
      </c>
      <c r="C12" s="70">
        <v>108.55887257676613</v>
      </c>
      <c r="D12" s="71">
        <v>1233678</v>
      </c>
      <c r="E12" s="71">
        <v>840734</v>
      </c>
      <c r="F12" s="71">
        <v>74.222743467933498</v>
      </c>
      <c r="G12" s="2480">
        <v>976920.6</v>
      </c>
      <c r="H12" s="72">
        <v>0.95</v>
      </c>
      <c r="I12" s="2481"/>
      <c r="J12" s="73">
        <v>0.90400000000000003</v>
      </c>
      <c r="K12" s="2482">
        <v>442622</v>
      </c>
      <c r="M12" s="74">
        <v>108.55887257676613</v>
      </c>
      <c r="N12" s="70">
        <v>1240.8599999999999</v>
      </c>
      <c r="O12" s="70">
        <v>911.72</v>
      </c>
      <c r="P12" s="70">
        <v>74.222743467933498</v>
      </c>
      <c r="Q12" s="2480">
        <v>976920.6</v>
      </c>
      <c r="R12" s="72">
        <v>0.95</v>
      </c>
      <c r="S12" s="2481"/>
      <c r="T12" s="73">
        <v>0.97399999999999998</v>
      </c>
      <c r="U12" s="2482">
        <v>442622</v>
      </c>
      <c r="X12" s="2483">
        <v>159.30000000000001</v>
      </c>
      <c r="Y12" s="2484">
        <v>304647</v>
      </c>
      <c r="Z12" s="2485">
        <v>251032</v>
      </c>
      <c r="AB12" s="2483">
        <v>164.3</v>
      </c>
      <c r="AC12" s="2486">
        <v>33513.800000000003</v>
      </c>
      <c r="AD12" s="2485">
        <v>239470</v>
      </c>
    </row>
    <row r="13" spans="1:30">
      <c r="A13" s="1477"/>
      <c r="B13" s="1478" t="s">
        <v>63</v>
      </c>
      <c r="C13" s="70">
        <v>109.11387703779256</v>
      </c>
      <c r="D13" s="71">
        <v>1258101</v>
      </c>
      <c r="E13" s="71">
        <v>1080288</v>
      </c>
      <c r="F13" s="71">
        <v>74.751395486935877</v>
      </c>
      <c r="G13" s="2480">
        <v>981351.5</v>
      </c>
      <c r="H13" s="72">
        <v>0.95</v>
      </c>
      <c r="I13" s="2481"/>
      <c r="J13" s="73">
        <v>0.94799999999999995</v>
      </c>
      <c r="K13" s="2482">
        <v>427682</v>
      </c>
      <c r="M13" s="74">
        <v>109.11387703779256</v>
      </c>
      <c r="N13" s="70">
        <v>1241.46</v>
      </c>
      <c r="O13" s="70">
        <v>987.31</v>
      </c>
      <c r="P13" s="70">
        <v>74.751395486935877</v>
      </c>
      <c r="Q13" s="2480">
        <v>981351.5</v>
      </c>
      <c r="R13" s="72">
        <v>0.95</v>
      </c>
      <c r="S13" s="2481"/>
      <c r="T13" s="73">
        <v>0.99</v>
      </c>
      <c r="U13" s="2482">
        <v>427682</v>
      </c>
      <c r="X13" s="2483">
        <v>156.30000000000001</v>
      </c>
      <c r="Y13" s="2484">
        <v>301072</v>
      </c>
      <c r="Z13" s="2485">
        <v>253244</v>
      </c>
      <c r="AB13" s="2483">
        <v>161.5</v>
      </c>
      <c r="AC13" s="2486">
        <v>33817.5</v>
      </c>
      <c r="AD13" s="2485">
        <v>250503</v>
      </c>
    </row>
    <row r="14" spans="1:30">
      <c r="A14" s="1477"/>
      <c r="B14" s="1478" t="s">
        <v>64</v>
      </c>
      <c r="C14" s="70">
        <v>107.44886365471332</v>
      </c>
      <c r="D14" s="71">
        <v>1308389</v>
      </c>
      <c r="E14" s="71">
        <v>1064553</v>
      </c>
      <c r="F14" s="71">
        <v>74.117013064133019</v>
      </c>
      <c r="G14" s="2480">
        <v>987888.4</v>
      </c>
      <c r="H14" s="72">
        <v>0.97</v>
      </c>
      <c r="I14" s="2481"/>
      <c r="J14" s="73">
        <v>0.94</v>
      </c>
      <c r="K14" s="2482">
        <v>425144</v>
      </c>
      <c r="M14" s="74">
        <v>107.44886365471332</v>
      </c>
      <c r="N14" s="70">
        <v>1250.79</v>
      </c>
      <c r="O14" s="70">
        <v>971.66</v>
      </c>
      <c r="P14" s="70">
        <v>74.117013064133019</v>
      </c>
      <c r="Q14" s="2480">
        <v>987888.4</v>
      </c>
      <c r="R14" s="72">
        <v>0.97</v>
      </c>
      <c r="S14" s="2481"/>
      <c r="T14" s="73">
        <v>0.96899999999999997</v>
      </c>
      <c r="U14" s="2482">
        <v>425144</v>
      </c>
      <c r="X14" s="2483">
        <v>159.30000000000001</v>
      </c>
      <c r="Y14" s="2484">
        <v>480831</v>
      </c>
      <c r="Z14" s="2485">
        <v>252581</v>
      </c>
      <c r="AB14" s="2483">
        <v>162.80000000000001</v>
      </c>
      <c r="AC14" s="2486">
        <v>34126.9</v>
      </c>
      <c r="AD14" s="2485">
        <v>258841</v>
      </c>
    </row>
    <row r="15" spans="1:30">
      <c r="A15" s="1477"/>
      <c r="B15" s="1478" t="s">
        <v>65</v>
      </c>
      <c r="C15" s="70">
        <v>108.78087436117671</v>
      </c>
      <c r="D15" s="71">
        <v>1248039</v>
      </c>
      <c r="E15" s="71">
        <v>972369</v>
      </c>
      <c r="F15" s="71">
        <v>76.548812351543958</v>
      </c>
      <c r="G15" s="2480">
        <v>995932.3</v>
      </c>
      <c r="H15" s="72">
        <v>0.97</v>
      </c>
      <c r="I15" s="2481"/>
      <c r="J15" s="73">
        <v>0.92</v>
      </c>
      <c r="K15" s="2482">
        <v>422834</v>
      </c>
      <c r="M15" s="74">
        <v>108.78087436117671</v>
      </c>
      <c r="N15" s="70">
        <v>1236.8699999999999</v>
      </c>
      <c r="O15" s="70">
        <v>967.2</v>
      </c>
      <c r="P15" s="70">
        <v>76.548812351543958</v>
      </c>
      <c r="Q15" s="2480">
        <v>995932.3</v>
      </c>
      <c r="R15" s="72">
        <v>0.97</v>
      </c>
      <c r="S15" s="2481"/>
      <c r="T15" s="73">
        <v>0.99399999999999999</v>
      </c>
      <c r="U15" s="2482">
        <v>422834</v>
      </c>
      <c r="X15" s="2483">
        <v>150.5</v>
      </c>
      <c r="Y15" s="2484">
        <v>260288</v>
      </c>
      <c r="Z15" s="2485">
        <v>261161</v>
      </c>
      <c r="AB15" s="2483">
        <v>160.1</v>
      </c>
      <c r="AC15" s="2486">
        <v>34851.199999999997</v>
      </c>
      <c r="AD15" s="2485">
        <v>249960</v>
      </c>
    </row>
    <row r="16" spans="1:30">
      <c r="A16" s="1477"/>
      <c r="B16" s="1478" t="s">
        <v>66</v>
      </c>
      <c r="C16" s="70">
        <v>110.66788952866652</v>
      </c>
      <c r="D16" s="71">
        <v>1269912</v>
      </c>
      <c r="E16" s="71">
        <v>926079</v>
      </c>
      <c r="F16" s="71">
        <v>79.932185273159149</v>
      </c>
      <c r="G16" s="2480">
        <v>989777</v>
      </c>
      <c r="H16" s="72">
        <v>0.97</v>
      </c>
      <c r="I16" s="2481"/>
      <c r="J16" s="73">
        <v>1.044</v>
      </c>
      <c r="K16" s="2482">
        <v>431161</v>
      </c>
      <c r="M16" s="74">
        <v>110.66788952866652</v>
      </c>
      <c r="N16" s="70">
        <v>1237.3599999999999</v>
      </c>
      <c r="O16" s="70">
        <v>912.41</v>
      </c>
      <c r="P16" s="70">
        <v>79.932185273159149</v>
      </c>
      <c r="Q16" s="2480">
        <v>989777</v>
      </c>
      <c r="R16" s="72">
        <v>0.97</v>
      </c>
      <c r="S16" s="2481"/>
      <c r="T16" s="73">
        <v>1.002</v>
      </c>
      <c r="U16" s="2482">
        <v>431161</v>
      </c>
      <c r="X16" s="2483">
        <v>156.30000000000001</v>
      </c>
      <c r="Y16" s="2484">
        <v>300646</v>
      </c>
      <c r="Z16" s="2485">
        <v>265807</v>
      </c>
      <c r="AB16" s="2483">
        <v>158.30000000000001</v>
      </c>
      <c r="AC16" s="2486">
        <v>37122.9</v>
      </c>
      <c r="AD16" s="2485">
        <v>263223</v>
      </c>
    </row>
    <row r="17" spans="1:30">
      <c r="A17" s="1477"/>
      <c r="B17" s="1478" t="s">
        <v>67</v>
      </c>
      <c r="C17" s="70">
        <v>107.44886365471332</v>
      </c>
      <c r="D17" s="71">
        <v>1262542</v>
      </c>
      <c r="E17" s="71">
        <v>895206</v>
      </c>
      <c r="F17" s="71">
        <v>73.905552256532076</v>
      </c>
      <c r="G17" s="2480">
        <v>985023.7</v>
      </c>
      <c r="H17" s="72">
        <v>1</v>
      </c>
      <c r="I17" s="2481"/>
      <c r="J17" s="73">
        <v>0.95899999999999996</v>
      </c>
      <c r="K17" s="2482">
        <v>439846</v>
      </c>
      <c r="M17" s="74">
        <v>107.44886365471332</v>
      </c>
      <c r="N17" s="70">
        <v>1239.22</v>
      </c>
      <c r="O17" s="70">
        <v>904.41</v>
      </c>
      <c r="P17" s="70">
        <v>73.905552256532076</v>
      </c>
      <c r="Q17" s="2480">
        <v>985023.7</v>
      </c>
      <c r="R17" s="72">
        <v>1</v>
      </c>
      <c r="S17" s="2481"/>
      <c r="T17" s="73">
        <v>0.96499999999999997</v>
      </c>
      <c r="U17" s="2482">
        <v>439846</v>
      </c>
      <c r="X17" s="2483">
        <v>162.1</v>
      </c>
      <c r="Y17" s="2484">
        <v>371813</v>
      </c>
      <c r="Z17" s="2485">
        <v>259505</v>
      </c>
      <c r="AB17" s="2483">
        <v>156.9</v>
      </c>
      <c r="AC17" s="2486">
        <v>38016</v>
      </c>
      <c r="AD17" s="2485">
        <v>247254</v>
      </c>
    </row>
    <row r="18" spans="1:30">
      <c r="A18" s="1477"/>
      <c r="B18" s="1478" t="s">
        <v>68</v>
      </c>
      <c r="C18" s="70">
        <v>108.78087436117671</v>
      </c>
      <c r="D18" s="71">
        <v>1264187</v>
      </c>
      <c r="E18" s="71">
        <v>944106</v>
      </c>
      <c r="F18" s="71">
        <v>76.020160332541579</v>
      </c>
      <c r="G18" s="2480">
        <v>985624.3</v>
      </c>
      <c r="H18" s="72">
        <v>1.01</v>
      </c>
      <c r="I18" s="2481"/>
      <c r="J18" s="73">
        <v>0.97699999999999998</v>
      </c>
      <c r="K18" s="2482">
        <v>441900</v>
      </c>
      <c r="M18" s="74">
        <v>108.78087436117671</v>
      </c>
      <c r="N18" s="70">
        <v>1274.68</v>
      </c>
      <c r="O18" s="70">
        <v>966.26</v>
      </c>
      <c r="P18" s="70">
        <v>76.020160332541579</v>
      </c>
      <c r="Q18" s="2480">
        <v>985624.3</v>
      </c>
      <c r="R18" s="72">
        <v>1.01</v>
      </c>
      <c r="S18" s="2481"/>
      <c r="T18" s="73">
        <v>0.97199999999999998</v>
      </c>
      <c r="U18" s="2482">
        <v>441900</v>
      </c>
      <c r="X18" s="2483">
        <v>163.19999999999999</v>
      </c>
      <c r="Y18" s="2484">
        <v>363014</v>
      </c>
      <c r="Z18" s="2485">
        <v>248653</v>
      </c>
      <c r="AB18" s="2483">
        <v>156.5</v>
      </c>
      <c r="AC18" s="2486">
        <v>37315.1</v>
      </c>
      <c r="AD18" s="2485">
        <v>249827</v>
      </c>
    </row>
    <row r="19" spans="1:30">
      <c r="A19" s="1484"/>
      <c r="B19" s="1485" t="s">
        <v>69</v>
      </c>
      <c r="C19" s="75">
        <v>110.00188417543482</v>
      </c>
      <c r="D19" s="76">
        <v>1273417</v>
      </c>
      <c r="E19" s="76">
        <v>921849</v>
      </c>
      <c r="F19" s="76">
        <v>76.86600356294538</v>
      </c>
      <c r="G19" s="2487">
        <v>997349</v>
      </c>
      <c r="H19" s="77">
        <v>1.04</v>
      </c>
      <c r="I19" s="2488"/>
      <c r="J19" s="78">
        <v>1.0289999999999999</v>
      </c>
      <c r="K19" s="2489">
        <v>442063</v>
      </c>
      <c r="M19" s="79">
        <v>110.00188417543482</v>
      </c>
      <c r="N19" s="75">
        <v>1270.51</v>
      </c>
      <c r="O19" s="75">
        <v>916.63</v>
      </c>
      <c r="P19" s="75">
        <v>76.86600356294538</v>
      </c>
      <c r="Q19" s="2487">
        <v>997349</v>
      </c>
      <c r="R19" s="77">
        <v>1.04</v>
      </c>
      <c r="S19" s="2488"/>
      <c r="T19" s="78">
        <v>0.98599999999999999</v>
      </c>
      <c r="U19" s="2489">
        <v>442063</v>
      </c>
      <c r="X19" s="2490">
        <v>167.1</v>
      </c>
      <c r="Y19" s="2491">
        <v>661925</v>
      </c>
      <c r="Z19" s="2492">
        <v>255646</v>
      </c>
      <c r="AB19" s="2490">
        <v>157.30000000000001</v>
      </c>
      <c r="AC19" s="2493">
        <v>38293.9</v>
      </c>
      <c r="AD19" s="2492">
        <v>275757</v>
      </c>
    </row>
    <row r="20" spans="1:30">
      <c r="A20" s="1477" t="s">
        <v>57</v>
      </c>
      <c r="B20" s="1478" t="s">
        <v>58</v>
      </c>
      <c r="C20" s="80">
        <v>107.33786276250805</v>
      </c>
      <c r="D20" s="81">
        <v>1224087</v>
      </c>
      <c r="E20" s="81">
        <v>825943</v>
      </c>
      <c r="F20" s="80">
        <v>73.905552256532076</v>
      </c>
      <c r="G20" s="2480">
        <v>974954.8</v>
      </c>
      <c r="H20" s="82">
        <v>1.04</v>
      </c>
      <c r="I20" s="2481">
        <v>0</v>
      </c>
      <c r="J20" s="83">
        <v>0.95199999999999996</v>
      </c>
      <c r="K20" s="2482">
        <v>454756</v>
      </c>
      <c r="M20" s="84">
        <v>107.33786276250805</v>
      </c>
      <c r="N20" s="80">
        <v>1278.2</v>
      </c>
      <c r="O20" s="80">
        <v>982.8</v>
      </c>
      <c r="P20" s="80">
        <v>73.905552256532076</v>
      </c>
      <c r="Q20" s="2480">
        <v>974954.8</v>
      </c>
      <c r="R20" s="82">
        <v>1.04</v>
      </c>
      <c r="S20" s="2481"/>
      <c r="T20" s="83">
        <v>0.97199999999999998</v>
      </c>
      <c r="U20" s="2482">
        <v>454756</v>
      </c>
      <c r="X20" s="2494">
        <v>147.5</v>
      </c>
      <c r="Y20" s="2495">
        <v>328635</v>
      </c>
      <c r="Z20" s="2496">
        <v>260000</v>
      </c>
      <c r="AB20" s="2494">
        <v>155.9</v>
      </c>
      <c r="AC20" s="2497">
        <v>37643.699999999997</v>
      </c>
      <c r="AD20" s="2496">
        <v>253063</v>
      </c>
    </row>
    <row r="21" spans="1:30">
      <c r="A21" s="1477">
        <v>1990</v>
      </c>
      <c r="B21" s="1478" t="s">
        <v>59</v>
      </c>
      <c r="C21" s="80">
        <v>108.11486900794503</v>
      </c>
      <c r="D21" s="81">
        <v>1195472</v>
      </c>
      <c r="E21" s="81">
        <v>1013622</v>
      </c>
      <c r="F21" s="80">
        <v>75.174317102137763</v>
      </c>
      <c r="G21" s="2480">
        <v>981771.1</v>
      </c>
      <c r="H21" s="82">
        <v>1.06</v>
      </c>
      <c r="I21" s="2481">
        <v>0</v>
      </c>
      <c r="J21" s="83">
        <v>0.97</v>
      </c>
      <c r="K21" s="2482">
        <v>476537</v>
      </c>
      <c r="M21" s="84">
        <v>108.11486900794503</v>
      </c>
      <c r="N21" s="80">
        <v>1274.3499999999999</v>
      </c>
      <c r="O21" s="80">
        <v>1032.1300000000001</v>
      </c>
      <c r="P21" s="80">
        <v>75.174317102137763</v>
      </c>
      <c r="Q21" s="2480">
        <v>981771.1</v>
      </c>
      <c r="R21" s="82">
        <v>1.06</v>
      </c>
      <c r="S21" s="2481"/>
      <c r="T21" s="83">
        <v>0.96499999999999997</v>
      </c>
      <c r="U21" s="2482">
        <v>476537</v>
      </c>
      <c r="X21" s="2494">
        <v>154.69999999999999</v>
      </c>
      <c r="Y21" s="2495">
        <v>280425</v>
      </c>
      <c r="Z21" s="2496">
        <v>230467</v>
      </c>
      <c r="AB21" s="2494">
        <v>154.30000000000001</v>
      </c>
      <c r="AC21" s="2497">
        <v>39023.300000000003</v>
      </c>
      <c r="AD21" s="2496">
        <v>258221</v>
      </c>
    </row>
    <row r="22" spans="1:30">
      <c r="A22" s="1477"/>
      <c r="B22" s="1478" t="s">
        <v>60</v>
      </c>
      <c r="C22" s="80">
        <v>110.33488685205067</v>
      </c>
      <c r="D22" s="81">
        <v>1302850</v>
      </c>
      <c r="E22" s="81">
        <v>1217614</v>
      </c>
      <c r="F22" s="80">
        <v>76.337351543943001</v>
      </c>
      <c r="G22" s="2480">
        <v>971435.9</v>
      </c>
      <c r="H22" s="82">
        <v>1.07</v>
      </c>
      <c r="I22" s="2481">
        <v>0</v>
      </c>
      <c r="J22" s="83">
        <v>1.1579999999999999</v>
      </c>
      <c r="K22" s="2482">
        <v>465961</v>
      </c>
      <c r="M22" s="84">
        <v>110.33488685205067</v>
      </c>
      <c r="N22" s="80">
        <v>1277.45</v>
      </c>
      <c r="O22" s="80">
        <v>1235.1600000000001</v>
      </c>
      <c r="P22" s="80">
        <v>76.337351543943001</v>
      </c>
      <c r="Q22" s="2480">
        <v>971435.9</v>
      </c>
      <c r="R22" s="82">
        <v>1.07</v>
      </c>
      <c r="S22" s="2481"/>
      <c r="T22" s="83">
        <v>0.98099999999999998</v>
      </c>
      <c r="U22" s="2482">
        <v>465961</v>
      </c>
      <c r="X22" s="2494">
        <v>152.5</v>
      </c>
      <c r="Y22" s="2495">
        <v>404388</v>
      </c>
      <c r="Z22" s="2496">
        <v>264672</v>
      </c>
      <c r="AB22" s="2494">
        <v>149.9</v>
      </c>
      <c r="AC22" s="2497">
        <v>39306.1</v>
      </c>
      <c r="AD22" s="2496">
        <v>261969</v>
      </c>
    </row>
    <row r="23" spans="1:30">
      <c r="A23" s="1477"/>
      <c r="B23" s="1478" t="s">
        <v>61</v>
      </c>
      <c r="C23" s="80">
        <v>109.77988239102426</v>
      </c>
      <c r="D23" s="81">
        <v>1245128</v>
      </c>
      <c r="E23" s="81">
        <v>879371</v>
      </c>
      <c r="F23" s="80">
        <v>76.337351543943001</v>
      </c>
      <c r="G23" s="2480">
        <v>970291.3</v>
      </c>
      <c r="H23" s="82">
        <v>1.08</v>
      </c>
      <c r="I23" s="2481">
        <v>0</v>
      </c>
      <c r="J23" s="83">
        <v>0.93500000000000005</v>
      </c>
      <c r="K23" s="2482">
        <v>485425</v>
      </c>
      <c r="M23" s="84">
        <v>109.77988239102426</v>
      </c>
      <c r="N23" s="80">
        <v>1285.2</v>
      </c>
      <c r="O23" s="80">
        <v>817.63</v>
      </c>
      <c r="P23" s="80">
        <v>76.337351543943001</v>
      </c>
      <c r="Q23" s="2480">
        <v>970291.3</v>
      </c>
      <c r="R23" s="82">
        <v>1.08</v>
      </c>
      <c r="S23" s="2481"/>
      <c r="T23" s="83">
        <v>0.96799999999999997</v>
      </c>
      <c r="U23" s="2482">
        <v>485425</v>
      </c>
      <c r="X23" s="2494">
        <v>158.5</v>
      </c>
      <c r="Y23" s="2495">
        <v>361315</v>
      </c>
      <c r="Z23" s="2496">
        <v>296467</v>
      </c>
      <c r="AB23" s="2494">
        <v>151.6</v>
      </c>
      <c r="AC23" s="2497">
        <v>38425</v>
      </c>
      <c r="AD23" s="2496">
        <v>286938</v>
      </c>
    </row>
    <row r="24" spans="1:30">
      <c r="A24" s="1477"/>
      <c r="B24" s="1478" t="s">
        <v>62</v>
      </c>
      <c r="C24" s="80">
        <v>114.66392164805667</v>
      </c>
      <c r="D24" s="81">
        <v>1280462</v>
      </c>
      <c r="E24" s="81">
        <v>1169695</v>
      </c>
      <c r="F24" s="80">
        <v>84.478592636579592</v>
      </c>
      <c r="G24" s="2480">
        <v>959462.9</v>
      </c>
      <c r="H24" s="82">
        <v>1.07</v>
      </c>
      <c r="I24" s="2481">
        <v>0</v>
      </c>
      <c r="J24" s="83">
        <v>0.92700000000000005</v>
      </c>
      <c r="K24" s="2482">
        <v>516057</v>
      </c>
      <c r="M24" s="84">
        <v>114.66392164805667</v>
      </c>
      <c r="N24" s="80">
        <v>1289.1300000000001</v>
      </c>
      <c r="O24" s="80">
        <v>1273.25</v>
      </c>
      <c r="P24" s="80">
        <v>84.478592636579592</v>
      </c>
      <c r="Q24" s="2480">
        <v>959462.9</v>
      </c>
      <c r="R24" s="82">
        <v>1.07</v>
      </c>
      <c r="S24" s="2481"/>
      <c r="T24" s="83">
        <v>1.0029999999999999</v>
      </c>
      <c r="U24" s="2482">
        <v>516057</v>
      </c>
      <c r="X24" s="2494">
        <v>145.4</v>
      </c>
      <c r="Y24" s="2495">
        <v>361115</v>
      </c>
      <c r="Z24" s="2496">
        <v>280602</v>
      </c>
      <c r="AB24" s="2494">
        <v>149.80000000000001</v>
      </c>
      <c r="AC24" s="2497">
        <v>40065.300000000003</v>
      </c>
      <c r="AD24" s="2496">
        <v>271550</v>
      </c>
    </row>
    <row r="25" spans="1:30">
      <c r="A25" s="1477"/>
      <c r="B25" s="1478" t="s">
        <v>63</v>
      </c>
      <c r="C25" s="80">
        <v>110.00188417543482</v>
      </c>
      <c r="D25" s="81">
        <v>1312561</v>
      </c>
      <c r="E25" s="81">
        <v>1165383</v>
      </c>
      <c r="F25" s="80">
        <v>76.760273159144901</v>
      </c>
      <c r="G25" s="2480">
        <v>973073.5</v>
      </c>
      <c r="H25" s="82">
        <v>1.1000000000000001</v>
      </c>
      <c r="I25" s="2481">
        <v>0</v>
      </c>
      <c r="J25" s="83">
        <v>0.92300000000000004</v>
      </c>
      <c r="K25" s="2482">
        <v>483467</v>
      </c>
      <c r="M25" s="84">
        <v>110.00188417543482</v>
      </c>
      <c r="N25" s="80">
        <v>1288.18</v>
      </c>
      <c r="O25" s="80">
        <v>1064.31</v>
      </c>
      <c r="P25" s="80">
        <v>76.760273159144901</v>
      </c>
      <c r="Q25" s="2480">
        <v>973073.5</v>
      </c>
      <c r="R25" s="82">
        <v>1.1000000000000001</v>
      </c>
      <c r="S25" s="2481"/>
      <c r="T25" s="83">
        <v>0.95799999999999996</v>
      </c>
      <c r="U25" s="2482">
        <v>483467</v>
      </c>
      <c r="X25" s="2494">
        <v>145.9</v>
      </c>
      <c r="Y25" s="2495">
        <v>364013</v>
      </c>
      <c r="Z25" s="2496">
        <v>254039</v>
      </c>
      <c r="AB25" s="2494">
        <v>150.19999999999999</v>
      </c>
      <c r="AC25" s="2497">
        <v>40124</v>
      </c>
      <c r="AD25" s="2496">
        <v>262110</v>
      </c>
    </row>
    <row r="26" spans="1:30">
      <c r="A26" s="1477"/>
      <c r="B26" s="1478" t="s">
        <v>64</v>
      </c>
      <c r="C26" s="80">
        <v>112.99890826497744</v>
      </c>
      <c r="D26" s="81">
        <v>1361352</v>
      </c>
      <c r="E26" s="81">
        <v>922555</v>
      </c>
      <c r="F26" s="80">
        <v>82.258254156769596</v>
      </c>
      <c r="G26" s="2480">
        <v>969898.6</v>
      </c>
      <c r="H26" s="82">
        <v>1.1100000000000001</v>
      </c>
      <c r="I26" s="2481">
        <v>0</v>
      </c>
      <c r="J26" s="83">
        <v>0.96199999999999997</v>
      </c>
      <c r="K26" s="2482">
        <v>479889</v>
      </c>
      <c r="M26" s="84">
        <v>112.99890826497744</v>
      </c>
      <c r="N26" s="80">
        <v>1291.52</v>
      </c>
      <c r="O26" s="80">
        <v>837.25</v>
      </c>
      <c r="P26" s="80">
        <v>82.258254156769596</v>
      </c>
      <c r="Q26" s="2480">
        <v>969898.6</v>
      </c>
      <c r="R26" s="82">
        <v>1.1100000000000001</v>
      </c>
      <c r="S26" s="2481"/>
      <c r="T26" s="83">
        <v>0.99099999999999999</v>
      </c>
      <c r="U26" s="2482">
        <v>479889</v>
      </c>
      <c r="X26" s="2494">
        <v>146.19999999999999</v>
      </c>
      <c r="Y26" s="2495">
        <v>555901</v>
      </c>
      <c r="Z26" s="2496">
        <v>264983</v>
      </c>
      <c r="AB26" s="2494">
        <v>149.30000000000001</v>
      </c>
      <c r="AC26" s="2497">
        <v>39891.9</v>
      </c>
      <c r="AD26" s="2496">
        <v>262326</v>
      </c>
    </row>
    <row r="27" spans="1:30">
      <c r="A27" s="1477"/>
      <c r="B27" s="1478" t="s">
        <v>65</v>
      </c>
      <c r="C27" s="80">
        <v>113.44291183379858</v>
      </c>
      <c r="D27" s="81">
        <v>1329424</v>
      </c>
      <c r="E27" s="81">
        <v>1122275</v>
      </c>
      <c r="F27" s="80">
        <v>79.614994061757727</v>
      </c>
      <c r="G27" s="2480">
        <v>969488.9</v>
      </c>
      <c r="H27" s="82">
        <v>1.1399999999999999</v>
      </c>
      <c r="I27" s="2481">
        <v>0</v>
      </c>
      <c r="J27" s="83">
        <v>0.92600000000000005</v>
      </c>
      <c r="K27" s="2482">
        <v>470469</v>
      </c>
      <c r="M27" s="84">
        <v>113.44291183379858</v>
      </c>
      <c r="N27" s="80">
        <v>1313.12</v>
      </c>
      <c r="O27" s="80">
        <v>1109.8599999999999</v>
      </c>
      <c r="P27" s="80">
        <v>79.614994061757727</v>
      </c>
      <c r="Q27" s="2480">
        <v>969488.9</v>
      </c>
      <c r="R27" s="82">
        <v>1.1399999999999999</v>
      </c>
      <c r="S27" s="2481"/>
      <c r="T27" s="83">
        <v>0.998</v>
      </c>
      <c r="U27" s="2482">
        <v>470469</v>
      </c>
      <c r="X27" s="2494">
        <v>138.6</v>
      </c>
      <c r="Y27" s="2495">
        <v>290634</v>
      </c>
      <c r="Z27" s="2496">
        <v>278064</v>
      </c>
      <c r="AB27" s="2494">
        <v>148.1</v>
      </c>
      <c r="AC27" s="2497">
        <v>38810.400000000001</v>
      </c>
      <c r="AD27" s="2496">
        <v>262877</v>
      </c>
    </row>
    <row r="28" spans="1:30">
      <c r="A28" s="1477"/>
      <c r="B28" s="1478" t="s">
        <v>66</v>
      </c>
      <c r="C28" s="80">
        <v>105.89485116383938</v>
      </c>
      <c r="D28" s="81">
        <v>1336681</v>
      </c>
      <c r="E28" s="81">
        <v>959160</v>
      </c>
      <c r="F28" s="80">
        <v>71.896674584323051</v>
      </c>
      <c r="G28" s="2480">
        <v>974604.1</v>
      </c>
      <c r="H28" s="82">
        <v>1.1100000000000001</v>
      </c>
      <c r="I28" s="2481">
        <v>0</v>
      </c>
      <c r="J28" s="83">
        <v>0.96299999999999997</v>
      </c>
      <c r="K28" s="2482">
        <v>463206</v>
      </c>
      <c r="M28" s="84">
        <v>105.89485116383938</v>
      </c>
      <c r="N28" s="80">
        <v>1312.38</v>
      </c>
      <c r="O28" s="80">
        <v>931.77</v>
      </c>
      <c r="P28" s="80">
        <v>71.896674584323051</v>
      </c>
      <c r="Q28" s="2480">
        <v>974604.1</v>
      </c>
      <c r="R28" s="82">
        <v>1.1100000000000001</v>
      </c>
      <c r="S28" s="2481"/>
      <c r="T28" s="83">
        <v>0.92200000000000004</v>
      </c>
      <c r="U28" s="2482">
        <v>463206</v>
      </c>
      <c r="X28" s="2494">
        <v>147</v>
      </c>
      <c r="Y28" s="2495">
        <v>340234</v>
      </c>
      <c r="Z28" s="2496">
        <v>251727</v>
      </c>
      <c r="AB28" s="2494">
        <v>148.9</v>
      </c>
      <c r="AC28" s="2497">
        <v>41132</v>
      </c>
      <c r="AD28" s="2496">
        <v>259440</v>
      </c>
    </row>
    <row r="29" spans="1:30">
      <c r="A29" s="1477"/>
      <c r="B29" s="1478" t="s">
        <v>67</v>
      </c>
      <c r="C29" s="80">
        <v>113.22091004938801</v>
      </c>
      <c r="D29" s="81">
        <v>1342395</v>
      </c>
      <c r="E29" s="81">
        <v>961955</v>
      </c>
      <c r="F29" s="80">
        <v>79.932185273159149</v>
      </c>
      <c r="G29" s="2480">
        <v>969235.7</v>
      </c>
      <c r="H29" s="82">
        <v>1.1000000000000001</v>
      </c>
      <c r="I29" s="2481">
        <v>0</v>
      </c>
      <c r="J29" s="83">
        <v>0.98799999999999999</v>
      </c>
      <c r="K29" s="2482">
        <v>483061</v>
      </c>
      <c r="M29" s="84">
        <v>113.22091004938801</v>
      </c>
      <c r="N29" s="80">
        <v>1308.74</v>
      </c>
      <c r="O29" s="80">
        <v>969.57</v>
      </c>
      <c r="P29" s="80">
        <v>79.932185273159149</v>
      </c>
      <c r="Q29" s="2480">
        <v>969235.7</v>
      </c>
      <c r="R29" s="82">
        <v>1.1000000000000001</v>
      </c>
      <c r="S29" s="2481"/>
      <c r="T29" s="83">
        <v>0.99399999999999999</v>
      </c>
      <c r="U29" s="2482">
        <v>483061</v>
      </c>
      <c r="X29" s="2494">
        <v>153.4</v>
      </c>
      <c r="Y29" s="2495">
        <v>383887</v>
      </c>
      <c r="Z29" s="2496">
        <v>278288</v>
      </c>
      <c r="AB29" s="2494">
        <v>148.30000000000001</v>
      </c>
      <c r="AC29" s="2497">
        <v>39655.1</v>
      </c>
      <c r="AD29" s="2496">
        <v>255671</v>
      </c>
    </row>
    <row r="30" spans="1:30">
      <c r="A30" s="1477"/>
      <c r="B30" s="1478" t="s">
        <v>68</v>
      </c>
      <c r="C30" s="80">
        <v>112.44390380395102</v>
      </c>
      <c r="D30" s="81">
        <v>1288644</v>
      </c>
      <c r="E30" s="81">
        <v>800496</v>
      </c>
      <c r="F30" s="80">
        <v>79.932185273159149</v>
      </c>
      <c r="G30" s="2480">
        <v>967323</v>
      </c>
      <c r="H30" s="82">
        <v>1.1000000000000001</v>
      </c>
      <c r="I30" s="2481">
        <v>0</v>
      </c>
      <c r="J30" s="83">
        <v>0.98599999999999999</v>
      </c>
      <c r="K30" s="2482">
        <v>478322</v>
      </c>
      <c r="M30" s="84">
        <v>112.44390380395102</v>
      </c>
      <c r="N30" s="80">
        <v>1297</v>
      </c>
      <c r="O30" s="80">
        <v>818.63</v>
      </c>
      <c r="P30" s="80">
        <v>79.932185273159149</v>
      </c>
      <c r="Q30" s="2480">
        <v>967323</v>
      </c>
      <c r="R30" s="82">
        <v>1.1000000000000001</v>
      </c>
      <c r="S30" s="2481"/>
      <c r="T30" s="83">
        <v>0.98499999999999999</v>
      </c>
      <c r="U30" s="2482">
        <v>478322</v>
      </c>
      <c r="X30" s="2494">
        <v>155.6</v>
      </c>
      <c r="Y30" s="2495">
        <v>396558</v>
      </c>
      <c r="Z30" s="2496">
        <v>265662</v>
      </c>
      <c r="AB30" s="2494">
        <v>149.4</v>
      </c>
      <c r="AC30" s="2497">
        <v>40623.699999999997</v>
      </c>
      <c r="AD30" s="2496">
        <v>262944</v>
      </c>
    </row>
    <row r="31" spans="1:30">
      <c r="A31" s="1477"/>
      <c r="B31" s="1478" t="s">
        <v>69</v>
      </c>
      <c r="C31" s="80">
        <v>111.22289398969293</v>
      </c>
      <c r="D31" s="81">
        <v>1274325</v>
      </c>
      <c r="E31" s="81">
        <v>993901</v>
      </c>
      <c r="F31" s="80">
        <v>78.980611638954883</v>
      </c>
      <c r="G31" s="2480">
        <v>971774.6</v>
      </c>
      <c r="H31" s="82">
        <v>1.1200000000000001</v>
      </c>
      <c r="I31" s="2481">
        <v>0</v>
      </c>
      <c r="J31" s="83">
        <v>1.01</v>
      </c>
      <c r="K31" s="2482">
        <v>468345</v>
      </c>
      <c r="M31" s="84">
        <v>111.22289398969293</v>
      </c>
      <c r="N31" s="80">
        <v>1283.27</v>
      </c>
      <c r="O31" s="80">
        <v>990.18</v>
      </c>
      <c r="P31" s="80">
        <v>78.980611638954883</v>
      </c>
      <c r="Q31" s="2480">
        <v>971774.6</v>
      </c>
      <c r="R31" s="82">
        <v>1.1200000000000001</v>
      </c>
      <c r="S31" s="2481"/>
      <c r="T31" s="83">
        <v>0.97</v>
      </c>
      <c r="U31" s="2482">
        <v>468345</v>
      </c>
      <c r="X31" s="2498">
        <v>159.19999999999999</v>
      </c>
      <c r="Y31" s="2499">
        <v>699767</v>
      </c>
      <c r="Z31" s="2500">
        <v>261179</v>
      </c>
      <c r="AB31" s="2498">
        <v>149.6</v>
      </c>
      <c r="AC31" s="2501">
        <v>40511.4</v>
      </c>
      <c r="AD31" s="2500">
        <v>281711</v>
      </c>
    </row>
    <row r="32" spans="1:30">
      <c r="A32" s="1503" t="s">
        <v>70</v>
      </c>
      <c r="B32" s="1504" t="s">
        <v>58</v>
      </c>
      <c r="C32" s="90">
        <v>113.33191094159328</v>
      </c>
      <c r="D32" s="91">
        <v>1236471</v>
      </c>
      <c r="E32" s="91">
        <v>704854</v>
      </c>
      <c r="F32" s="90">
        <v>80.883758907363429</v>
      </c>
      <c r="G32" s="2502">
        <v>946399.1</v>
      </c>
      <c r="H32" s="92">
        <v>1.1100000000000001</v>
      </c>
      <c r="I32" s="2503">
        <v>11.6</v>
      </c>
      <c r="J32" s="93">
        <v>0.97899999999999998</v>
      </c>
      <c r="K32" s="2504">
        <v>487376</v>
      </c>
      <c r="M32" s="94">
        <v>113.33191094159328</v>
      </c>
      <c r="N32" s="90">
        <v>1296.73</v>
      </c>
      <c r="O32" s="90">
        <v>835.85</v>
      </c>
      <c r="P32" s="90">
        <v>80.883758907363429</v>
      </c>
      <c r="Q32" s="2502">
        <v>946399.1</v>
      </c>
      <c r="R32" s="92">
        <v>1.1100000000000001</v>
      </c>
      <c r="S32" s="2503">
        <v>11.6</v>
      </c>
      <c r="T32" s="93">
        <v>1.004</v>
      </c>
      <c r="U32" s="2504">
        <v>487376</v>
      </c>
      <c r="X32" s="2494">
        <v>140.6</v>
      </c>
      <c r="Y32" s="2495">
        <v>362147</v>
      </c>
      <c r="Z32" s="2496">
        <v>273548</v>
      </c>
      <c r="AB32" s="2494">
        <v>148.5</v>
      </c>
      <c r="AC32" s="2497">
        <v>41287.1</v>
      </c>
      <c r="AD32" s="2496">
        <v>268813</v>
      </c>
    </row>
    <row r="33" spans="1:30">
      <c r="A33" s="1477">
        <v>1991</v>
      </c>
      <c r="B33" s="1478" t="s">
        <v>59</v>
      </c>
      <c r="C33" s="80">
        <v>114.66392164805667</v>
      </c>
      <c r="D33" s="81">
        <v>1223172</v>
      </c>
      <c r="E33" s="81">
        <v>862404</v>
      </c>
      <c r="F33" s="80">
        <v>82.363984560570088</v>
      </c>
      <c r="G33" s="2480">
        <v>985502.6</v>
      </c>
      <c r="H33" s="82">
        <v>1.1200000000000001</v>
      </c>
      <c r="I33" s="2505">
        <v>8.3000000000000007</v>
      </c>
      <c r="J33" s="83">
        <v>1.004</v>
      </c>
      <c r="K33" s="2482">
        <v>452757</v>
      </c>
      <c r="M33" s="84">
        <v>114.66392164805667</v>
      </c>
      <c r="N33" s="80">
        <v>1305.4100000000001</v>
      </c>
      <c r="O33" s="80">
        <v>896.3</v>
      </c>
      <c r="P33" s="80">
        <v>82.363984560570088</v>
      </c>
      <c r="Q33" s="2480">
        <v>985502.6</v>
      </c>
      <c r="R33" s="82">
        <v>1.1200000000000001</v>
      </c>
      <c r="S33" s="2505">
        <v>8.3000000000000007</v>
      </c>
      <c r="T33" s="83">
        <v>1.002</v>
      </c>
      <c r="U33" s="2482">
        <v>452757</v>
      </c>
      <c r="X33" s="2494">
        <v>145.9</v>
      </c>
      <c r="Y33" s="2495">
        <v>296600</v>
      </c>
      <c r="Z33" s="2496">
        <v>244569</v>
      </c>
      <c r="AB33" s="2494">
        <v>145.4</v>
      </c>
      <c r="AC33" s="2497">
        <v>41119.4</v>
      </c>
      <c r="AD33" s="2496">
        <v>274612</v>
      </c>
    </row>
    <row r="34" spans="1:30">
      <c r="A34" s="1477"/>
      <c r="B34" s="1478" t="s">
        <v>60</v>
      </c>
      <c r="C34" s="80">
        <v>112.6659055883616</v>
      </c>
      <c r="D34" s="81">
        <v>1348355</v>
      </c>
      <c r="E34" s="81">
        <v>846717</v>
      </c>
      <c r="F34" s="80">
        <v>80.460837292161528</v>
      </c>
      <c r="G34" s="2480">
        <v>967694.1</v>
      </c>
      <c r="H34" s="82">
        <v>1.1200000000000001</v>
      </c>
      <c r="I34" s="2505">
        <v>9.6999999999999993</v>
      </c>
      <c r="J34" s="83">
        <v>1.1579999999999999</v>
      </c>
      <c r="K34" s="2482">
        <v>463906</v>
      </c>
      <c r="M34" s="84">
        <v>112.6659055883616</v>
      </c>
      <c r="N34" s="80">
        <v>1323.48</v>
      </c>
      <c r="O34" s="80">
        <v>870.93</v>
      </c>
      <c r="P34" s="80">
        <v>80.460837292161528</v>
      </c>
      <c r="Q34" s="2480">
        <v>967694.1</v>
      </c>
      <c r="R34" s="82">
        <v>1.1200000000000001</v>
      </c>
      <c r="S34" s="2505">
        <v>9.6999999999999993</v>
      </c>
      <c r="T34" s="83">
        <v>0.97399999999999998</v>
      </c>
      <c r="U34" s="2482">
        <v>463906</v>
      </c>
      <c r="X34" s="2494">
        <v>147.5</v>
      </c>
      <c r="Y34" s="2495">
        <v>434238</v>
      </c>
      <c r="Z34" s="2496">
        <v>260032</v>
      </c>
      <c r="AB34" s="2494">
        <v>145.19999999999999</v>
      </c>
      <c r="AC34" s="2497">
        <v>42558.6</v>
      </c>
      <c r="AD34" s="2496">
        <v>268496</v>
      </c>
    </row>
    <row r="35" spans="1:30">
      <c r="A35" s="1477"/>
      <c r="B35" s="1478" t="s">
        <v>61</v>
      </c>
      <c r="C35" s="80">
        <v>113.66491361820914</v>
      </c>
      <c r="D35" s="81">
        <v>1298037</v>
      </c>
      <c r="E35" s="81">
        <v>1073074</v>
      </c>
      <c r="F35" s="80">
        <v>81.72960213776723</v>
      </c>
      <c r="G35" s="2480">
        <v>978600.8</v>
      </c>
      <c r="H35" s="82">
        <v>1.1100000000000001</v>
      </c>
      <c r="I35" s="2505">
        <v>6.1</v>
      </c>
      <c r="J35" s="83">
        <v>0.93300000000000005</v>
      </c>
      <c r="K35" s="2482">
        <v>436750</v>
      </c>
      <c r="M35" s="84">
        <v>113.66491361820914</v>
      </c>
      <c r="N35" s="80">
        <v>1334.07</v>
      </c>
      <c r="O35" s="80">
        <v>997.15</v>
      </c>
      <c r="P35" s="80">
        <v>81.72960213776723</v>
      </c>
      <c r="Q35" s="2480">
        <v>978600.8</v>
      </c>
      <c r="R35" s="82">
        <v>1.1100000000000001</v>
      </c>
      <c r="S35" s="2505">
        <v>6.1</v>
      </c>
      <c r="T35" s="83">
        <v>0.96699999999999997</v>
      </c>
      <c r="U35" s="2482">
        <v>436750</v>
      </c>
      <c r="X35" s="2494">
        <v>152.30000000000001</v>
      </c>
      <c r="Y35" s="2495">
        <v>385596</v>
      </c>
      <c r="Z35" s="2496">
        <v>247402</v>
      </c>
      <c r="AB35" s="2494">
        <v>145.69999999999999</v>
      </c>
      <c r="AC35" s="2497">
        <v>41471.599999999999</v>
      </c>
      <c r="AD35" s="2496">
        <v>229887</v>
      </c>
    </row>
    <row r="36" spans="1:30">
      <c r="A36" s="1477"/>
      <c r="B36" s="1478" t="s">
        <v>62</v>
      </c>
      <c r="C36" s="80">
        <v>113.88691540261969</v>
      </c>
      <c r="D36" s="81">
        <v>1344824</v>
      </c>
      <c r="E36" s="81">
        <v>758825</v>
      </c>
      <c r="F36" s="80">
        <v>82.152523752969131</v>
      </c>
      <c r="G36" s="2480">
        <v>982274.2</v>
      </c>
      <c r="H36" s="82">
        <v>1.1000000000000001</v>
      </c>
      <c r="I36" s="2505">
        <v>5.0999999999999996</v>
      </c>
      <c r="J36" s="83">
        <v>0.89200000000000002</v>
      </c>
      <c r="K36" s="2482">
        <v>510802</v>
      </c>
      <c r="M36" s="84">
        <v>113.88691540261969</v>
      </c>
      <c r="N36" s="80">
        <v>1352.61</v>
      </c>
      <c r="O36" s="80">
        <v>829.19</v>
      </c>
      <c r="P36" s="80">
        <v>82.152523752969131</v>
      </c>
      <c r="Q36" s="2480">
        <v>982274.2</v>
      </c>
      <c r="R36" s="82">
        <v>1.1000000000000001</v>
      </c>
      <c r="S36" s="2505">
        <v>5.0999999999999996</v>
      </c>
      <c r="T36" s="83">
        <v>0.96899999999999997</v>
      </c>
      <c r="U36" s="2482">
        <v>510802</v>
      </c>
      <c r="X36" s="2494">
        <v>143.19999999999999</v>
      </c>
      <c r="Y36" s="2495">
        <v>373528</v>
      </c>
      <c r="Z36" s="2496">
        <v>284508</v>
      </c>
      <c r="AB36" s="2494">
        <v>147.5</v>
      </c>
      <c r="AC36" s="2497">
        <v>41258.9</v>
      </c>
      <c r="AD36" s="2496">
        <v>273453</v>
      </c>
    </row>
    <row r="37" spans="1:30">
      <c r="A37" s="1477"/>
      <c r="B37" s="1478" t="s">
        <v>63</v>
      </c>
      <c r="C37" s="80">
        <v>113.33191094159328</v>
      </c>
      <c r="D37" s="81">
        <v>1351817</v>
      </c>
      <c r="E37" s="81">
        <v>940266</v>
      </c>
      <c r="F37" s="80">
        <v>82.575445368171017</v>
      </c>
      <c r="G37" s="2480">
        <v>979312</v>
      </c>
      <c r="H37" s="82">
        <v>1.1100000000000001</v>
      </c>
      <c r="I37" s="2505">
        <v>8.9</v>
      </c>
      <c r="J37" s="83">
        <v>0.92800000000000005</v>
      </c>
      <c r="K37" s="2482">
        <v>477061</v>
      </c>
      <c r="M37" s="84">
        <v>113.33191094159328</v>
      </c>
      <c r="N37" s="80">
        <v>1333.71</v>
      </c>
      <c r="O37" s="80">
        <v>859.64</v>
      </c>
      <c r="P37" s="80">
        <v>82.575445368171017</v>
      </c>
      <c r="Q37" s="2480">
        <v>979312</v>
      </c>
      <c r="R37" s="82">
        <v>1.1100000000000001</v>
      </c>
      <c r="S37" s="2505">
        <v>8.9</v>
      </c>
      <c r="T37" s="83">
        <v>0.95599999999999996</v>
      </c>
      <c r="U37" s="2482">
        <v>477061</v>
      </c>
      <c r="X37" s="2494">
        <v>139.6</v>
      </c>
      <c r="Y37" s="2495">
        <v>389028</v>
      </c>
      <c r="Z37" s="2496">
        <v>244360</v>
      </c>
      <c r="AB37" s="2494">
        <v>143</v>
      </c>
      <c r="AC37" s="2497">
        <v>42428.5</v>
      </c>
      <c r="AD37" s="2496">
        <v>267593</v>
      </c>
    </row>
    <row r="38" spans="1:30">
      <c r="A38" s="1477"/>
      <c r="B38" s="1478" t="s">
        <v>64</v>
      </c>
      <c r="C38" s="80">
        <v>112.11090112733518</v>
      </c>
      <c r="D38" s="81">
        <v>1399485</v>
      </c>
      <c r="E38" s="81">
        <v>1003927</v>
      </c>
      <c r="F38" s="80">
        <v>80.35510688836105</v>
      </c>
      <c r="G38" s="2480">
        <v>973428.4</v>
      </c>
      <c r="H38" s="82">
        <v>1.0900000000000001</v>
      </c>
      <c r="I38" s="2505">
        <v>-0.4</v>
      </c>
      <c r="J38" s="83">
        <v>0.92500000000000004</v>
      </c>
      <c r="K38" s="2482">
        <v>488958</v>
      </c>
      <c r="M38" s="84">
        <v>112.11090112733518</v>
      </c>
      <c r="N38" s="80">
        <v>1316</v>
      </c>
      <c r="O38" s="80">
        <v>894.16</v>
      </c>
      <c r="P38" s="80">
        <v>80.35510688836105</v>
      </c>
      <c r="Q38" s="2480">
        <v>973428.4</v>
      </c>
      <c r="R38" s="82">
        <v>1.0900000000000001</v>
      </c>
      <c r="S38" s="2505">
        <v>-0.4</v>
      </c>
      <c r="T38" s="83">
        <v>0.95</v>
      </c>
      <c r="U38" s="2482">
        <v>488958</v>
      </c>
      <c r="X38" s="2494">
        <v>140.6</v>
      </c>
      <c r="Y38" s="2495">
        <v>552065</v>
      </c>
      <c r="Z38" s="2496">
        <v>272932</v>
      </c>
      <c r="AB38" s="2494">
        <v>143.80000000000001</v>
      </c>
      <c r="AC38" s="2497">
        <v>40003.599999999999</v>
      </c>
      <c r="AD38" s="2496">
        <v>262115</v>
      </c>
    </row>
    <row r="39" spans="1:30">
      <c r="A39" s="1477"/>
      <c r="B39" s="1478" t="s">
        <v>65</v>
      </c>
      <c r="C39" s="80">
        <v>110.66788952866652</v>
      </c>
      <c r="D39" s="81">
        <v>1307581</v>
      </c>
      <c r="E39" s="81">
        <v>817105</v>
      </c>
      <c r="F39" s="80">
        <v>78.980611638954883</v>
      </c>
      <c r="G39" s="2480">
        <v>951830.5</v>
      </c>
      <c r="H39" s="82">
        <v>1.05</v>
      </c>
      <c r="I39" s="2505">
        <v>3.5</v>
      </c>
      <c r="J39" s="83">
        <v>0.87</v>
      </c>
      <c r="K39" s="2482">
        <v>480028</v>
      </c>
      <c r="M39" s="84">
        <v>110.66788952866652</v>
      </c>
      <c r="N39" s="80">
        <v>1292.3699999999999</v>
      </c>
      <c r="O39" s="80">
        <v>804.61</v>
      </c>
      <c r="P39" s="80">
        <v>78.980611638954883</v>
      </c>
      <c r="Q39" s="2480">
        <v>951830.5</v>
      </c>
      <c r="R39" s="82">
        <v>1.05</v>
      </c>
      <c r="S39" s="2505">
        <v>3.5</v>
      </c>
      <c r="T39" s="83">
        <v>0.93799999999999994</v>
      </c>
      <c r="U39" s="2482">
        <v>480028</v>
      </c>
      <c r="X39" s="2494">
        <v>132.4</v>
      </c>
      <c r="Y39" s="2495">
        <v>316194</v>
      </c>
      <c r="Z39" s="2496">
        <v>261781</v>
      </c>
      <c r="AB39" s="2494">
        <v>142</v>
      </c>
      <c r="AC39" s="2497">
        <v>41270.199999999997</v>
      </c>
      <c r="AD39" s="2496">
        <v>253889</v>
      </c>
    </row>
    <row r="40" spans="1:30">
      <c r="A40" s="1477"/>
      <c r="B40" s="1478" t="s">
        <v>66</v>
      </c>
      <c r="C40" s="80">
        <v>108.66987346897143</v>
      </c>
      <c r="D40" s="81">
        <v>1320450</v>
      </c>
      <c r="E40" s="81">
        <v>979737</v>
      </c>
      <c r="F40" s="80">
        <v>76.337351543943001</v>
      </c>
      <c r="G40" s="2480">
        <v>964686.2</v>
      </c>
      <c r="H40" s="82">
        <v>1</v>
      </c>
      <c r="I40" s="2505">
        <v>-0.2</v>
      </c>
      <c r="J40" s="83">
        <v>0.96199999999999997</v>
      </c>
      <c r="K40" s="2482">
        <v>499296</v>
      </c>
      <c r="M40" s="84">
        <v>108.66987346897143</v>
      </c>
      <c r="N40" s="80">
        <v>1298.0899999999999</v>
      </c>
      <c r="O40" s="80">
        <v>940.99</v>
      </c>
      <c r="P40" s="80">
        <v>76.337351543943001</v>
      </c>
      <c r="Q40" s="2480">
        <v>964686.2</v>
      </c>
      <c r="R40" s="82">
        <v>1</v>
      </c>
      <c r="S40" s="2505">
        <v>-0.2</v>
      </c>
      <c r="T40" s="83">
        <v>0.91900000000000004</v>
      </c>
      <c r="U40" s="2482">
        <v>499296</v>
      </c>
      <c r="X40" s="2494">
        <v>134.9</v>
      </c>
      <c r="Y40" s="2495">
        <v>348671</v>
      </c>
      <c r="Z40" s="2496">
        <v>246053</v>
      </c>
      <c r="AB40" s="2494">
        <v>136.5</v>
      </c>
      <c r="AC40" s="2497">
        <v>41251.300000000003</v>
      </c>
      <c r="AD40" s="2496">
        <v>239702</v>
      </c>
    </row>
    <row r="41" spans="1:30">
      <c r="A41" s="1477"/>
      <c r="B41" s="1478" t="s">
        <v>67</v>
      </c>
      <c r="C41" s="80">
        <v>108.33687079235558</v>
      </c>
      <c r="D41" s="81">
        <v>1320721</v>
      </c>
      <c r="E41" s="81">
        <v>844386</v>
      </c>
      <c r="F41" s="80">
        <v>74.962856294536834</v>
      </c>
      <c r="G41" s="2480">
        <v>966954.9</v>
      </c>
      <c r="H41" s="82">
        <v>0.99</v>
      </c>
      <c r="I41" s="2505">
        <v>0.7</v>
      </c>
      <c r="J41" s="83">
        <v>0.91300000000000003</v>
      </c>
      <c r="K41" s="2482">
        <v>503364</v>
      </c>
      <c r="M41" s="84">
        <v>108.33687079235558</v>
      </c>
      <c r="N41" s="80">
        <v>1284.74</v>
      </c>
      <c r="O41" s="80">
        <v>854.54</v>
      </c>
      <c r="P41" s="80">
        <v>74.962856294536834</v>
      </c>
      <c r="Q41" s="2480">
        <v>966954.9</v>
      </c>
      <c r="R41" s="82">
        <v>0.99</v>
      </c>
      <c r="S41" s="2505">
        <v>0.7</v>
      </c>
      <c r="T41" s="83">
        <v>0.91900000000000004</v>
      </c>
      <c r="U41" s="2482">
        <v>503364</v>
      </c>
      <c r="X41" s="2494">
        <v>145</v>
      </c>
      <c r="Y41" s="2495">
        <v>395613</v>
      </c>
      <c r="Z41" s="2496">
        <v>280765</v>
      </c>
      <c r="AB41" s="2494">
        <v>140.1</v>
      </c>
      <c r="AC41" s="2497">
        <v>41071.9</v>
      </c>
      <c r="AD41" s="2496">
        <v>259533</v>
      </c>
    </row>
    <row r="42" spans="1:30">
      <c r="A42" s="1477"/>
      <c r="B42" s="1478" t="s">
        <v>68</v>
      </c>
      <c r="C42" s="80">
        <v>107.6708654391239</v>
      </c>
      <c r="D42" s="81">
        <v>1272625</v>
      </c>
      <c r="E42" s="81">
        <v>783312</v>
      </c>
      <c r="F42" s="80">
        <v>74.222743467933498</v>
      </c>
      <c r="G42" s="2480">
        <v>980570.1</v>
      </c>
      <c r="H42" s="82">
        <v>0.99</v>
      </c>
      <c r="I42" s="2505">
        <v>1.5</v>
      </c>
      <c r="J42" s="83">
        <v>0.90100000000000002</v>
      </c>
      <c r="K42" s="2482">
        <v>501158</v>
      </c>
      <c r="M42" s="84">
        <v>107.6708654391239</v>
      </c>
      <c r="N42" s="80">
        <v>1279.9100000000001</v>
      </c>
      <c r="O42" s="80">
        <v>803.72</v>
      </c>
      <c r="P42" s="80">
        <v>74.222743467933498</v>
      </c>
      <c r="Q42" s="2480">
        <v>980570.1</v>
      </c>
      <c r="R42" s="82">
        <v>0.99</v>
      </c>
      <c r="S42" s="2505">
        <v>1.5</v>
      </c>
      <c r="T42" s="83">
        <v>0.90300000000000002</v>
      </c>
      <c r="U42" s="2482">
        <v>501158</v>
      </c>
      <c r="X42" s="2494">
        <v>145</v>
      </c>
      <c r="Y42" s="2495">
        <v>399949</v>
      </c>
      <c r="Z42" s="2496">
        <v>260305</v>
      </c>
      <c r="AB42" s="2494">
        <v>139.4</v>
      </c>
      <c r="AC42" s="2497">
        <v>40944.300000000003</v>
      </c>
      <c r="AD42" s="2496">
        <v>267013</v>
      </c>
    </row>
    <row r="43" spans="1:30">
      <c r="A43" s="1484"/>
      <c r="B43" s="1485" t="s">
        <v>69</v>
      </c>
      <c r="C43" s="85">
        <v>106.44985562486579</v>
      </c>
      <c r="D43" s="86">
        <v>1266958</v>
      </c>
      <c r="E43" s="86">
        <v>783985</v>
      </c>
      <c r="F43" s="85">
        <v>73.059709026128274</v>
      </c>
      <c r="G43" s="2487">
        <v>961691.6</v>
      </c>
      <c r="H43" s="87">
        <v>0.98</v>
      </c>
      <c r="I43" s="2506">
        <v>-0.1</v>
      </c>
      <c r="J43" s="88">
        <v>0.92700000000000005</v>
      </c>
      <c r="K43" s="2489">
        <v>503453</v>
      </c>
      <c r="M43" s="89">
        <v>106.44985562486579</v>
      </c>
      <c r="N43" s="85">
        <v>1276.21</v>
      </c>
      <c r="O43" s="85">
        <v>778.7</v>
      </c>
      <c r="P43" s="85">
        <v>73.059709026128274</v>
      </c>
      <c r="Q43" s="2487">
        <v>961691.6</v>
      </c>
      <c r="R43" s="87">
        <v>0.98</v>
      </c>
      <c r="S43" s="2506">
        <v>-0.1</v>
      </c>
      <c r="T43" s="88">
        <v>0.89400000000000002</v>
      </c>
      <c r="U43" s="2489">
        <v>503453</v>
      </c>
      <c r="X43" s="2494">
        <v>145</v>
      </c>
      <c r="Y43" s="2495">
        <v>682307</v>
      </c>
      <c r="Z43" s="2496">
        <v>233811</v>
      </c>
      <c r="AB43" s="2494">
        <v>136.5</v>
      </c>
      <c r="AC43" s="2497">
        <v>40593.1</v>
      </c>
      <c r="AD43" s="2496">
        <v>245208</v>
      </c>
    </row>
    <row r="44" spans="1:30">
      <c r="A44" s="1477" t="s">
        <v>71</v>
      </c>
      <c r="B44" s="1478" t="s">
        <v>58</v>
      </c>
      <c r="C44" s="80">
        <v>105.67284937942881</v>
      </c>
      <c r="D44" s="81">
        <v>1208262</v>
      </c>
      <c r="E44" s="81">
        <v>837177</v>
      </c>
      <c r="F44" s="80">
        <v>72.108135391923994</v>
      </c>
      <c r="G44" s="2480">
        <v>936460.2</v>
      </c>
      <c r="H44" s="82">
        <v>0.95</v>
      </c>
      <c r="I44" s="2505">
        <v>-0.7</v>
      </c>
      <c r="J44" s="83">
        <v>0.86299999999999999</v>
      </c>
      <c r="K44" s="2482">
        <v>496864</v>
      </c>
      <c r="M44" s="84">
        <v>105.67284937942881</v>
      </c>
      <c r="N44" s="80">
        <v>1268.9100000000001</v>
      </c>
      <c r="O44" s="80">
        <v>991.74</v>
      </c>
      <c r="P44" s="80">
        <v>72.108135391923994</v>
      </c>
      <c r="Q44" s="2480">
        <v>936460.2</v>
      </c>
      <c r="R44" s="82">
        <v>0.95</v>
      </c>
      <c r="S44" s="2505">
        <v>-0.7</v>
      </c>
      <c r="T44" s="83">
        <v>0.89100000000000001</v>
      </c>
      <c r="U44" s="2482">
        <v>496864</v>
      </c>
      <c r="X44" s="2507">
        <v>125.1</v>
      </c>
      <c r="Y44" s="2508">
        <v>365884</v>
      </c>
      <c r="Z44" s="2509">
        <v>255964</v>
      </c>
      <c r="AB44" s="2507">
        <v>131.9</v>
      </c>
      <c r="AC44" s="2510">
        <v>41076.400000000001</v>
      </c>
      <c r="AD44" s="2509">
        <v>246510</v>
      </c>
    </row>
    <row r="45" spans="1:30">
      <c r="A45" s="1477">
        <v>1992</v>
      </c>
      <c r="B45" s="1478" t="s">
        <v>59</v>
      </c>
      <c r="C45" s="80">
        <v>104.78484224178655</v>
      </c>
      <c r="D45" s="81">
        <v>1216932</v>
      </c>
      <c r="E45" s="81">
        <v>945276</v>
      </c>
      <c r="F45" s="80">
        <v>70.204988123515449</v>
      </c>
      <c r="G45" s="2480">
        <v>952780.5</v>
      </c>
      <c r="H45" s="82">
        <v>0.91</v>
      </c>
      <c r="I45" s="2505">
        <v>1.8</v>
      </c>
      <c r="J45" s="83">
        <v>0.875</v>
      </c>
      <c r="K45" s="2482">
        <v>491342</v>
      </c>
      <c r="M45" s="84">
        <v>104.78484224178655</v>
      </c>
      <c r="N45" s="80">
        <v>1267.4000000000001</v>
      </c>
      <c r="O45" s="80">
        <v>1000.65</v>
      </c>
      <c r="P45" s="80">
        <v>70.204988123515449</v>
      </c>
      <c r="Q45" s="2480">
        <v>952780.5</v>
      </c>
      <c r="R45" s="82">
        <v>0.91</v>
      </c>
      <c r="S45" s="2505">
        <v>1.8</v>
      </c>
      <c r="T45" s="83">
        <v>0.877</v>
      </c>
      <c r="U45" s="2482">
        <v>491342</v>
      </c>
      <c r="X45" s="2494">
        <v>134</v>
      </c>
      <c r="Y45" s="2495">
        <v>304623</v>
      </c>
      <c r="Z45" s="2496">
        <v>208385</v>
      </c>
      <c r="AB45" s="2494">
        <v>131.5</v>
      </c>
      <c r="AC45" s="2497">
        <v>40400.800000000003</v>
      </c>
      <c r="AD45" s="2496">
        <v>240394</v>
      </c>
    </row>
    <row r="46" spans="1:30">
      <c r="A46" s="1477"/>
      <c r="B46" s="1478" t="s">
        <v>60</v>
      </c>
      <c r="C46" s="80">
        <v>105.22884581060768</v>
      </c>
      <c r="D46" s="81">
        <v>1263608</v>
      </c>
      <c r="E46" s="81">
        <v>901025</v>
      </c>
      <c r="F46" s="80">
        <v>76.337351543943001</v>
      </c>
      <c r="G46" s="2480">
        <v>954111.1</v>
      </c>
      <c r="H46" s="82">
        <v>0.86</v>
      </c>
      <c r="I46" s="2505">
        <v>-2.4</v>
      </c>
      <c r="J46" s="83">
        <v>1.03</v>
      </c>
      <c r="K46" s="2482">
        <v>499669</v>
      </c>
      <c r="M46" s="84">
        <v>105.22884581060768</v>
      </c>
      <c r="N46" s="80">
        <v>1245.7</v>
      </c>
      <c r="O46" s="80">
        <v>931.37</v>
      </c>
      <c r="P46" s="80">
        <v>76.337351543943001</v>
      </c>
      <c r="Q46" s="2480">
        <v>954111.1</v>
      </c>
      <c r="R46" s="82">
        <v>0.86</v>
      </c>
      <c r="S46" s="2505">
        <v>-2.4</v>
      </c>
      <c r="T46" s="83">
        <v>0.86099999999999999</v>
      </c>
      <c r="U46" s="2482">
        <v>499669</v>
      </c>
      <c r="X46" s="2494">
        <v>133.30000000000001</v>
      </c>
      <c r="Y46" s="2495">
        <v>410638</v>
      </c>
      <c r="Z46" s="2496">
        <v>248497</v>
      </c>
      <c r="AB46" s="2494">
        <v>131.30000000000001</v>
      </c>
      <c r="AC46" s="2497">
        <v>40783.199999999997</v>
      </c>
      <c r="AD46" s="2496">
        <v>246297</v>
      </c>
    </row>
    <row r="47" spans="1:30">
      <c r="A47" s="1477"/>
      <c r="B47" s="1478" t="s">
        <v>61</v>
      </c>
      <c r="C47" s="80">
        <v>103.23082975091259</v>
      </c>
      <c r="D47" s="81">
        <v>1248569</v>
      </c>
      <c r="E47" s="81">
        <v>1002642</v>
      </c>
      <c r="F47" s="80">
        <v>67.244536817102144</v>
      </c>
      <c r="G47" s="2480">
        <v>945663.9</v>
      </c>
      <c r="H47" s="82">
        <v>0.84</v>
      </c>
      <c r="I47" s="2505">
        <v>-1.1000000000000001</v>
      </c>
      <c r="J47" s="83">
        <v>0.81899999999999995</v>
      </c>
      <c r="K47" s="2482">
        <v>505786</v>
      </c>
      <c r="M47" s="84">
        <v>103.23082975091259</v>
      </c>
      <c r="N47" s="80">
        <v>1284.21</v>
      </c>
      <c r="O47" s="80">
        <v>933.5</v>
      </c>
      <c r="P47" s="80">
        <v>67.244536817102144</v>
      </c>
      <c r="Q47" s="2480">
        <v>945663.9</v>
      </c>
      <c r="R47" s="82">
        <v>0.84</v>
      </c>
      <c r="S47" s="2505">
        <v>-1.1000000000000001</v>
      </c>
      <c r="T47" s="83">
        <v>0.84899999999999998</v>
      </c>
      <c r="U47" s="2482">
        <v>505786</v>
      </c>
      <c r="X47" s="2494">
        <v>134.9</v>
      </c>
      <c r="Y47" s="2495">
        <v>369442</v>
      </c>
      <c r="Z47" s="2496">
        <v>270151</v>
      </c>
      <c r="AB47" s="2494">
        <v>128.9</v>
      </c>
      <c r="AC47" s="2497">
        <v>40363.800000000003</v>
      </c>
      <c r="AD47" s="2496">
        <v>256681</v>
      </c>
    </row>
    <row r="48" spans="1:30">
      <c r="A48" s="1477"/>
      <c r="B48" s="1478" t="s">
        <v>62</v>
      </c>
      <c r="C48" s="80">
        <v>101.67681726003863</v>
      </c>
      <c r="D48" s="81">
        <v>1246670</v>
      </c>
      <c r="E48" s="81">
        <v>828217</v>
      </c>
      <c r="F48" s="80">
        <v>67.667458432304045</v>
      </c>
      <c r="G48" s="2480">
        <v>954428.5</v>
      </c>
      <c r="H48" s="82">
        <v>0.8</v>
      </c>
      <c r="I48" s="2505">
        <v>1</v>
      </c>
      <c r="J48" s="83">
        <v>0.77300000000000002</v>
      </c>
      <c r="K48" s="2482">
        <v>505032</v>
      </c>
      <c r="M48" s="84">
        <v>101.67681726003863</v>
      </c>
      <c r="N48" s="80">
        <v>1258.98</v>
      </c>
      <c r="O48" s="80">
        <v>910.67</v>
      </c>
      <c r="P48" s="80">
        <v>67.667458432304045</v>
      </c>
      <c r="Q48" s="2480">
        <v>954428.5</v>
      </c>
      <c r="R48" s="82">
        <v>0.8</v>
      </c>
      <c r="S48" s="2505">
        <v>1</v>
      </c>
      <c r="T48" s="83">
        <v>0.84099999999999997</v>
      </c>
      <c r="U48" s="2482">
        <v>505032</v>
      </c>
      <c r="X48" s="2494">
        <v>124.2</v>
      </c>
      <c r="Y48" s="2495">
        <v>370997</v>
      </c>
      <c r="Z48" s="2496">
        <v>235783</v>
      </c>
      <c r="AB48" s="2494">
        <v>128</v>
      </c>
      <c r="AC48" s="2497">
        <v>40218.5</v>
      </c>
      <c r="AD48" s="2496">
        <v>246076</v>
      </c>
    </row>
    <row r="49" spans="1:30">
      <c r="A49" s="1477"/>
      <c r="B49" s="1478" t="s">
        <v>63</v>
      </c>
      <c r="C49" s="80">
        <v>103.11982885870731</v>
      </c>
      <c r="D49" s="81">
        <v>1292054</v>
      </c>
      <c r="E49" s="81">
        <v>874922</v>
      </c>
      <c r="F49" s="80">
        <v>70.09925771971497</v>
      </c>
      <c r="G49" s="2480">
        <v>942245.1</v>
      </c>
      <c r="H49" s="82">
        <v>0.79</v>
      </c>
      <c r="I49" s="2505">
        <v>-5.7</v>
      </c>
      <c r="J49" s="83">
        <v>0.82299999999999995</v>
      </c>
      <c r="K49" s="2482">
        <v>493201</v>
      </c>
      <c r="M49" s="84">
        <v>103.11982885870731</v>
      </c>
      <c r="N49" s="80">
        <v>1268.75</v>
      </c>
      <c r="O49" s="80">
        <v>797.71</v>
      </c>
      <c r="P49" s="80">
        <v>70.09925771971497</v>
      </c>
      <c r="Q49" s="2480">
        <v>942245.1</v>
      </c>
      <c r="R49" s="82">
        <v>0.79</v>
      </c>
      <c r="S49" s="2505">
        <v>-5.7</v>
      </c>
      <c r="T49" s="83">
        <v>0.84</v>
      </c>
      <c r="U49" s="2482">
        <v>493201</v>
      </c>
      <c r="X49" s="2494">
        <v>124.2</v>
      </c>
      <c r="Y49" s="2495">
        <v>365097</v>
      </c>
      <c r="Z49" s="2496">
        <v>238790</v>
      </c>
      <c r="AB49" s="2494">
        <v>126.5</v>
      </c>
      <c r="AC49" s="2497">
        <v>39814.9</v>
      </c>
      <c r="AD49" s="2496">
        <v>241426</v>
      </c>
    </row>
    <row r="50" spans="1:30">
      <c r="A50" s="1477"/>
      <c r="B50" s="1478" t="s">
        <v>64</v>
      </c>
      <c r="C50" s="80">
        <v>101.78781815224393</v>
      </c>
      <c r="D50" s="81">
        <v>1361199</v>
      </c>
      <c r="E50" s="81">
        <v>930878</v>
      </c>
      <c r="F50" s="80">
        <v>67.033076009501187</v>
      </c>
      <c r="G50" s="2480">
        <v>937075.7</v>
      </c>
      <c r="H50" s="82">
        <v>0.75</v>
      </c>
      <c r="I50" s="2505">
        <v>1.1000000000000001</v>
      </c>
      <c r="J50" s="83">
        <v>0.81899999999999995</v>
      </c>
      <c r="K50" s="2482">
        <v>483797</v>
      </c>
      <c r="M50" s="84">
        <v>101.78781815224393</v>
      </c>
      <c r="N50" s="80">
        <v>1275.27</v>
      </c>
      <c r="O50" s="80">
        <v>816.93</v>
      </c>
      <c r="P50" s="80">
        <v>67.033076009501187</v>
      </c>
      <c r="Q50" s="2480">
        <v>937075.7</v>
      </c>
      <c r="R50" s="82">
        <v>0.75</v>
      </c>
      <c r="S50" s="2505">
        <v>1.1000000000000001</v>
      </c>
      <c r="T50" s="83">
        <v>0.83799999999999997</v>
      </c>
      <c r="U50" s="2482">
        <v>483797</v>
      </c>
      <c r="X50" s="2494">
        <v>120.6</v>
      </c>
      <c r="Y50" s="2495">
        <v>546906</v>
      </c>
      <c r="Z50" s="2496">
        <v>246009</v>
      </c>
      <c r="AB50" s="2494">
        <v>123.8</v>
      </c>
      <c r="AC50" s="2497">
        <v>39934.400000000001</v>
      </c>
      <c r="AD50" s="2496">
        <v>236765</v>
      </c>
    </row>
    <row r="51" spans="1:30">
      <c r="A51" s="1477"/>
      <c r="B51" s="1478" t="s">
        <v>65</v>
      </c>
      <c r="C51" s="80">
        <v>98.901794954906578</v>
      </c>
      <c r="D51" s="81">
        <v>1273631</v>
      </c>
      <c r="E51" s="81">
        <v>826230</v>
      </c>
      <c r="F51" s="80">
        <v>65.975771971496442</v>
      </c>
      <c r="G51" s="2480">
        <v>926029.2</v>
      </c>
      <c r="H51" s="82">
        <v>0.74</v>
      </c>
      <c r="I51" s="2505">
        <v>1.2</v>
      </c>
      <c r="J51" s="83">
        <v>0.75600000000000001</v>
      </c>
      <c r="K51" s="2482">
        <v>481981</v>
      </c>
      <c r="M51" s="84">
        <v>98.901794954906578</v>
      </c>
      <c r="N51" s="80">
        <v>1265.06</v>
      </c>
      <c r="O51" s="80">
        <v>814.4</v>
      </c>
      <c r="P51" s="80">
        <v>65.975771971496442</v>
      </c>
      <c r="Q51" s="2480">
        <v>926029.2</v>
      </c>
      <c r="R51" s="82">
        <v>0.74</v>
      </c>
      <c r="S51" s="2505">
        <v>1.2</v>
      </c>
      <c r="T51" s="83">
        <v>0.81599999999999995</v>
      </c>
      <c r="U51" s="2482">
        <v>481981</v>
      </c>
      <c r="X51" s="2494">
        <v>112.6</v>
      </c>
      <c r="Y51" s="2495">
        <v>308500</v>
      </c>
      <c r="Z51" s="2496">
        <v>245842</v>
      </c>
      <c r="AB51" s="2494">
        <v>121</v>
      </c>
      <c r="AC51" s="2497">
        <v>38838.199999999997</v>
      </c>
      <c r="AD51" s="2496">
        <v>246802</v>
      </c>
    </row>
    <row r="52" spans="1:30">
      <c r="A52" s="1477"/>
      <c r="B52" s="1478" t="s">
        <v>66</v>
      </c>
      <c r="C52" s="80">
        <v>104.22983778076014</v>
      </c>
      <c r="D52" s="81">
        <v>1311213</v>
      </c>
      <c r="E52" s="81">
        <v>995207</v>
      </c>
      <c r="F52" s="80">
        <v>71.896674584323051</v>
      </c>
      <c r="G52" s="2480">
        <v>920236.7</v>
      </c>
      <c r="H52" s="82">
        <v>0.72</v>
      </c>
      <c r="I52" s="2505">
        <v>-1.4</v>
      </c>
      <c r="J52" s="83">
        <v>0.90100000000000002</v>
      </c>
      <c r="K52" s="2482">
        <v>533639</v>
      </c>
      <c r="M52" s="84">
        <v>104.22983778076014</v>
      </c>
      <c r="N52" s="80">
        <v>1275.22</v>
      </c>
      <c r="O52" s="80">
        <v>948.68</v>
      </c>
      <c r="P52" s="80">
        <v>71.896674584323051</v>
      </c>
      <c r="Q52" s="2480">
        <v>920236.7</v>
      </c>
      <c r="R52" s="82">
        <v>0.72</v>
      </c>
      <c r="S52" s="2505">
        <v>-1.4</v>
      </c>
      <c r="T52" s="83">
        <v>0.86099999999999999</v>
      </c>
      <c r="U52" s="2482">
        <v>533639</v>
      </c>
      <c r="X52" s="2494">
        <v>117.9</v>
      </c>
      <c r="Y52" s="2495">
        <v>325413</v>
      </c>
      <c r="Z52" s="2496">
        <v>263997</v>
      </c>
      <c r="AB52" s="2494">
        <v>119.2</v>
      </c>
      <c r="AC52" s="2497">
        <v>39298</v>
      </c>
      <c r="AD52" s="2496">
        <v>252387</v>
      </c>
    </row>
    <row r="53" spans="1:30">
      <c r="A53" s="1477"/>
      <c r="B53" s="1478" t="s">
        <v>67</v>
      </c>
      <c r="C53" s="80">
        <v>101.8988190444492</v>
      </c>
      <c r="D53" s="81">
        <v>1317647</v>
      </c>
      <c r="E53" s="81">
        <v>755607</v>
      </c>
      <c r="F53" s="80">
        <v>68.196110451306424</v>
      </c>
      <c r="G53" s="2480">
        <v>935275.4</v>
      </c>
      <c r="H53" s="82">
        <v>0.7</v>
      </c>
      <c r="I53" s="2505">
        <v>1.8</v>
      </c>
      <c r="J53" s="83">
        <v>0.84</v>
      </c>
      <c r="K53" s="2482">
        <v>478721</v>
      </c>
      <c r="M53" s="84">
        <v>101.8988190444492</v>
      </c>
      <c r="N53" s="80">
        <v>1280.06</v>
      </c>
      <c r="O53" s="80">
        <v>768.48</v>
      </c>
      <c r="P53" s="80">
        <v>68.196110451306424</v>
      </c>
      <c r="Q53" s="2480">
        <v>935275.4</v>
      </c>
      <c r="R53" s="82">
        <v>0.7</v>
      </c>
      <c r="S53" s="2505">
        <v>1.8</v>
      </c>
      <c r="T53" s="83">
        <v>0.84799999999999998</v>
      </c>
      <c r="U53" s="2482">
        <v>478721</v>
      </c>
      <c r="X53" s="2494">
        <v>122.5</v>
      </c>
      <c r="Y53" s="2495">
        <v>397411</v>
      </c>
      <c r="Z53" s="2496">
        <v>257085</v>
      </c>
      <c r="AB53" s="2494">
        <v>118.5</v>
      </c>
      <c r="AC53" s="2497">
        <v>40122.199999999997</v>
      </c>
      <c r="AD53" s="2496">
        <v>238032</v>
      </c>
    </row>
    <row r="54" spans="1:30">
      <c r="A54" s="1477"/>
      <c r="B54" s="1478" t="s">
        <v>68</v>
      </c>
      <c r="C54" s="80">
        <v>99.678801200343557</v>
      </c>
      <c r="D54" s="81">
        <v>1258484</v>
      </c>
      <c r="E54" s="81">
        <v>716377</v>
      </c>
      <c r="F54" s="80">
        <v>64.389815914489319</v>
      </c>
      <c r="G54" s="2480">
        <v>915966.3</v>
      </c>
      <c r="H54" s="82">
        <v>0.67</v>
      </c>
      <c r="I54" s="2505">
        <v>2.7</v>
      </c>
      <c r="J54" s="83">
        <v>0.82199999999999995</v>
      </c>
      <c r="K54" s="2482">
        <v>468179</v>
      </c>
      <c r="M54" s="84">
        <v>99.678801200343557</v>
      </c>
      <c r="N54" s="80">
        <v>1278.94</v>
      </c>
      <c r="O54" s="80">
        <v>734.34</v>
      </c>
      <c r="P54" s="80">
        <v>64.389815914489319</v>
      </c>
      <c r="Q54" s="2480">
        <v>915966.3</v>
      </c>
      <c r="R54" s="82">
        <v>0.67</v>
      </c>
      <c r="S54" s="2505">
        <v>2.7</v>
      </c>
      <c r="T54" s="83">
        <v>0.82399999999999995</v>
      </c>
      <c r="U54" s="2482">
        <v>468179</v>
      </c>
      <c r="X54" s="2494">
        <v>121.5</v>
      </c>
      <c r="Y54" s="2495">
        <v>402245</v>
      </c>
      <c r="Z54" s="2496">
        <v>228379</v>
      </c>
      <c r="AB54" s="2494">
        <v>117.2</v>
      </c>
      <c r="AC54" s="2497">
        <v>40553.5</v>
      </c>
      <c r="AD54" s="2496">
        <v>234080</v>
      </c>
    </row>
    <row r="55" spans="1:30">
      <c r="A55" s="1477"/>
      <c r="B55" s="1478" t="s">
        <v>69</v>
      </c>
      <c r="C55" s="80">
        <v>100.45580744578054</v>
      </c>
      <c r="D55" s="81">
        <v>1283671</v>
      </c>
      <c r="E55" s="81">
        <v>793269</v>
      </c>
      <c r="F55" s="80">
        <v>66.292963182897878</v>
      </c>
      <c r="G55" s="2480">
        <v>905992</v>
      </c>
      <c r="H55" s="82">
        <v>0.64</v>
      </c>
      <c r="I55" s="2505">
        <v>-0.6</v>
      </c>
      <c r="J55" s="83">
        <v>0.85899999999999999</v>
      </c>
      <c r="K55" s="2482">
        <v>463621</v>
      </c>
      <c r="M55" s="84">
        <v>100.45580744578054</v>
      </c>
      <c r="N55" s="80">
        <v>1288.5999999999999</v>
      </c>
      <c r="O55" s="80">
        <v>785.1</v>
      </c>
      <c r="P55" s="80">
        <v>66.292963182897878</v>
      </c>
      <c r="Q55" s="2480">
        <v>905992</v>
      </c>
      <c r="R55" s="82">
        <v>0.64</v>
      </c>
      <c r="S55" s="2505">
        <v>-0.6</v>
      </c>
      <c r="T55" s="83">
        <v>0.83099999999999996</v>
      </c>
      <c r="U55" s="2482">
        <v>463621</v>
      </c>
      <c r="X55" s="2498">
        <v>120.6</v>
      </c>
      <c r="Y55" s="2499">
        <v>656990</v>
      </c>
      <c r="Z55" s="2500">
        <v>224372</v>
      </c>
      <c r="AB55" s="2498">
        <v>114.1</v>
      </c>
      <c r="AC55" s="2501">
        <v>40620.400000000001</v>
      </c>
      <c r="AD55" s="2500">
        <v>232645</v>
      </c>
    </row>
    <row r="56" spans="1:30">
      <c r="A56" s="1503" t="s">
        <v>72</v>
      </c>
      <c r="B56" s="1504" t="s">
        <v>58</v>
      </c>
      <c r="C56" s="90">
        <v>99.789802092548854</v>
      </c>
      <c r="D56" s="91">
        <v>1221589</v>
      </c>
      <c r="E56" s="91">
        <v>779296</v>
      </c>
      <c r="F56" s="90">
        <v>66.6101543942993</v>
      </c>
      <c r="G56" s="2502">
        <v>911637.2</v>
      </c>
      <c r="H56" s="92">
        <v>0.62</v>
      </c>
      <c r="I56" s="2503">
        <v>2.7</v>
      </c>
      <c r="J56" s="93">
        <v>0.77700000000000002</v>
      </c>
      <c r="K56" s="2504">
        <v>466255</v>
      </c>
      <c r="M56" s="94">
        <v>99.789802092548854</v>
      </c>
      <c r="N56" s="90">
        <v>1290.48</v>
      </c>
      <c r="O56" s="90">
        <v>920.36</v>
      </c>
      <c r="P56" s="90">
        <v>66.6101543942993</v>
      </c>
      <c r="Q56" s="2502">
        <v>911637.2</v>
      </c>
      <c r="R56" s="92">
        <v>0.62</v>
      </c>
      <c r="S56" s="2503">
        <v>2.7</v>
      </c>
      <c r="T56" s="93">
        <v>0.80800000000000005</v>
      </c>
      <c r="U56" s="2504">
        <v>466255</v>
      </c>
      <c r="X56" s="2494">
        <v>107.2</v>
      </c>
      <c r="Y56" s="2495">
        <v>371145</v>
      </c>
      <c r="Z56" s="2496">
        <v>246105</v>
      </c>
      <c r="AB56" s="2494">
        <v>113</v>
      </c>
      <c r="AC56" s="2497">
        <v>40864.199999999997</v>
      </c>
      <c r="AD56" s="2496">
        <v>251914</v>
      </c>
    </row>
    <row r="57" spans="1:30">
      <c r="A57" s="1477">
        <v>1993</v>
      </c>
      <c r="B57" s="1478" t="s">
        <v>59</v>
      </c>
      <c r="C57" s="80">
        <v>100.23380566136997</v>
      </c>
      <c r="D57" s="81">
        <v>1212893</v>
      </c>
      <c r="E57" s="81">
        <v>705581</v>
      </c>
      <c r="F57" s="80">
        <v>64.918467933491698</v>
      </c>
      <c r="G57" s="2480">
        <v>964883.9</v>
      </c>
      <c r="H57" s="82">
        <v>0.61</v>
      </c>
      <c r="I57" s="2505">
        <v>-1.1000000000000001</v>
      </c>
      <c r="J57" s="83">
        <v>0.81899999999999995</v>
      </c>
      <c r="K57" s="2482">
        <v>470998</v>
      </c>
      <c r="M57" s="84">
        <v>100.23380566136997</v>
      </c>
      <c r="N57" s="80">
        <v>1293.54</v>
      </c>
      <c r="O57" s="80">
        <v>756</v>
      </c>
      <c r="P57" s="80">
        <v>64.918467933491698</v>
      </c>
      <c r="Q57" s="2480">
        <v>964883.9</v>
      </c>
      <c r="R57" s="82">
        <v>0.61</v>
      </c>
      <c r="S57" s="2505">
        <v>-1.1000000000000001</v>
      </c>
      <c r="T57" s="83">
        <v>0.82399999999999995</v>
      </c>
      <c r="U57" s="2482">
        <v>470998</v>
      </c>
      <c r="X57" s="2494">
        <v>111.7</v>
      </c>
      <c r="Y57" s="2495">
        <v>294526</v>
      </c>
      <c r="Z57" s="2496">
        <v>196339</v>
      </c>
      <c r="AB57" s="2494">
        <v>110.6</v>
      </c>
      <c r="AC57" s="2497">
        <v>40820.699999999997</v>
      </c>
      <c r="AD57" s="2496">
        <v>220627</v>
      </c>
    </row>
    <row r="58" spans="1:30">
      <c r="A58" s="1477"/>
      <c r="B58" s="1478" t="s">
        <v>60</v>
      </c>
      <c r="C58" s="80">
        <v>98.679793170496026</v>
      </c>
      <c r="D58" s="81">
        <v>1324263</v>
      </c>
      <c r="E58" s="81">
        <v>704166</v>
      </c>
      <c r="F58" s="80">
        <v>55.402731591448934</v>
      </c>
      <c r="G58" s="2480">
        <v>979799.4</v>
      </c>
      <c r="H58" s="82">
        <v>0.6</v>
      </c>
      <c r="I58" s="2505">
        <v>-3.5</v>
      </c>
      <c r="J58" s="83">
        <v>0.996</v>
      </c>
      <c r="K58" s="2482">
        <v>477838</v>
      </c>
      <c r="M58" s="84">
        <v>98.679793170496026</v>
      </c>
      <c r="N58" s="80">
        <v>1300.6500000000001</v>
      </c>
      <c r="O58" s="80">
        <v>731.86</v>
      </c>
      <c r="P58" s="80">
        <v>55.402731591448934</v>
      </c>
      <c r="Q58" s="2480">
        <v>979799.4</v>
      </c>
      <c r="R58" s="82">
        <v>0.6</v>
      </c>
      <c r="S58" s="2505">
        <v>-3.5</v>
      </c>
      <c r="T58" s="83">
        <v>0.82599999999999996</v>
      </c>
      <c r="U58" s="2482">
        <v>477838</v>
      </c>
      <c r="X58" s="2494">
        <v>108</v>
      </c>
      <c r="Y58" s="2495">
        <v>387131</v>
      </c>
      <c r="Z58" s="2496">
        <v>247579</v>
      </c>
      <c r="AB58" s="2494">
        <v>105.9</v>
      </c>
      <c r="AC58" s="2497">
        <v>39967.199999999997</v>
      </c>
      <c r="AD58" s="2496">
        <v>237429</v>
      </c>
    </row>
    <row r="59" spans="1:30">
      <c r="A59" s="1477"/>
      <c r="B59" s="1478" t="s">
        <v>61</v>
      </c>
      <c r="C59" s="80">
        <v>99.678801200343557</v>
      </c>
      <c r="D59" s="81">
        <v>1237009</v>
      </c>
      <c r="E59" s="81">
        <v>963508</v>
      </c>
      <c r="F59" s="80">
        <v>68.301840855106889</v>
      </c>
      <c r="G59" s="2480">
        <v>975583.5</v>
      </c>
      <c r="H59" s="82">
        <v>0.59</v>
      </c>
      <c r="I59" s="2505">
        <v>2.7</v>
      </c>
      <c r="J59" s="83">
        <v>0.79700000000000004</v>
      </c>
      <c r="K59" s="2482">
        <v>461793</v>
      </c>
      <c r="M59" s="84">
        <v>99.678801200343557</v>
      </c>
      <c r="N59" s="80">
        <v>1271.6199999999999</v>
      </c>
      <c r="O59" s="80">
        <v>897.03</v>
      </c>
      <c r="P59" s="80">
        <v>68.301840855106889</v>
      </c>
      <c r="Q59" s="2480">
        <v>975583.5</v>
      </c>
      <c r="R59" s="82">
        <v>0.59</v>
      </c>
      <c r="S59" s="2505">
        <v>2.7</v>
      </c>
      <c r="T59" s="83">
        <v>0.82499999999999996</v>
      </c>
      <c r="U59" s="2482">
        <v>461793</v>
      </c>
      <c r="X59" s="2494">
        <v>106.4</v>
      </c>
      <c r="Y59" s="2495">
        <v>374611</v>
      </c>
      <c r="Z59" s="2496">
        <v>229643</v>
      </c>
      <c r="AB59" s="2494">
        <v>101.5</v>
      </c>
      <c r="AC59" s="2497">
        <v>40649.1</v>
      </c>
      <c r="AD59" s="2496">
        <v>214531</v>
      </c>
    </row>
    <row r="60" spans="1:30">
      <c r="A60" s="1477"/>
      <c r="B60" s="1478" t="s">
        <v>62</v>
      </c>
      <c r="C60" s="80">
        <v>97.347782464032633</v>
      </c>
      <c r="D60" s="81">
        <v>1246563</v>
      </c>
      <c r="E60" s="81">
        <v>713970</v>
      </c>
      <c r="F60" s="80">
        <v>61.852286223277915</v>
      </c>
      <c r="G60" s="2480">
        <v>963637.8</v>
      </c>
      <c r="H60" s="82">
        <v>0.56999999999999995</v>
      </c>
      <c r="I60" s="2505">
        <v>2.2000000000000002</v>
      </c>
      <c r="J60" s="83">
        <v>0.73199999999999998</v>
      </c>
      <c r="K60" s="2482">
        <v>428595</v>
      </c>
      <c r="M60" s="84">
        <v>97.347782464032633</v>
      </c>
      <c r="N60" s="80">
        <v>1267.5</v>
      </c>
      <c r="O60" s="80">
        <v>789.81</v>
      </c>
      <c r="P60" s="80">
        <v>61.852286223277915</v>
      </c>
      <c r="Q60" s="2480">
        <v>963637.8</v>
      </c>
      <c r="R60" s="82">
        <v>0.56999999999999995</v>
      </c>
      <c r="S60" s="2505">
        <v>2.2000000000000002</v>
      </c>
      <c r="T60" s="83">
        <v>0.79600000000000004</v>
      </c>
      <c r="U60" s="2482">
        <v>428595</v>
      </c>
      <c r="X60" s="2494">
        <v>100</v>
      </c>
      <c r="Y60" s="2495">
        <v>375984</v>
      </c>
      <c r="Z60" s="2496">
        <v>199170</v>
      </c>
      <c r="AB60" s="2494">
        <v>103.1</v>
      </c>
      <c r="AC60" s="2497">
        <v>39676.9</v>
      </c>
      <c r="AD60" s="2496">
        <v>209394</v>
      </c>
    </row>
    <row r="61" spans="1:30">
      <c r="A61" s="1477"/>
      <c r="B61" s="1478" t="s">
        <v>63</v>
      </c>
      <c r="C61" s="80">
        <v>97.458783356237916</v>
      </c>
      <c r="D61" s="81">
        <v>1292082</v>
      </c>
      <c r="E61" s="81">
        <v>880241</v>
      </c>
      <c r="F61" s="80">
        <v>70.522179334916871</v>
      </c>
      <c r="G61" s="2480">
        <v>953407.7</v>
      </c>
      <c r="H61" s="82">
        <v>0.54</v>
      </c>
      <c r="I61" s="2505">
        <v>0.4</v>
      </c>
      <c r="J61" s="83">
        <v>0.79800000000000004</v>
      </c>
      <c r="K61" s="2482">
        <v>429652</v>
      </c>
      <c r="M61" s="84">
        <v>97.458783356237916</v>
      </c>
      <c r="N61" s="80">
        <v>1260.27</v>
      </c>
      <c r="O61" s="80">
        <v>802.84</v>
      </c>
      <c r="P61" s="80">
        <v>70.522179334916871</v>
      </c>
      <c r="Q61" s="2480">
        <v>953407.7</v>
      </c>
      <c r="R61" s="82">
        <v>0.54</v>
      </c>
      <c r="S61" s="2505">
        <v>0.4</v>
      </c>
      <c r="T61" s="83">
        <v>0.81</v>
      </c>
      <c r="U61" s="2482">
        <v>429652</v>
      </c>
      <c r="X61" s="2494">
        <v>102.8</v>
      </c>
      <c r="Y61" s="2495">
        <v>346818</v>
      </c>
      <c r="Z61" s="2496">
        <v>200183</v>
      </c>
      <c r="AB61" s="2494">
        <v>104.3</v>
      </c>
      <c r="AC61" s="2497">
        <v>38839.199999999997</v>
      </c>
      <c r="AD61" s="2496">
        <v>208343</v>
      </c>
    </row>
    <row r="62" spans="1:30">
      <c r="A62" s="1477"/>
      <c r="B62" s="1478" t="s">
        <v>64</v>
      </c>
      <c r="C62" s="80">
        <v>99.012795847111875</v>
      </c>
      <c r="D62" s="81">
        <v>1336069</v>
      </c>
      <c r="E62" s="81">
        <v>867119</v>
      </c>
      <c r="F62" s="80">
        <v>69.464875296912126</v>
      </c>
      <c r="G62" s="2480">
        <v>956739</v>
      </c>
      <c r="H62" s="82">
        <v>0.53</v>
      </c>
      <c r="I62" s="2505">
        <v>0.1</v>
      </c>
      <c r="J62" s="83">
        <v>0.82299999999999995</v>
      </c>
      <c r="K62" s="2482">
        <v>438742</v>
      </c>
      <c r="M62" s="84">
        <v>99.012795847111875</v>
      </c>
      <c r="N62" s="80">
        <v>1256.03</v>
      </c>
      <c r="O62" s="80">
        <v>752.92</v>
      </c>
      <c r="P62" s="80">
        <v>69.464875296912126</v>
      </c>
      <c r="Q62" s="2480">
        <v>956739</v>
      </c>
      <c r="R62" s="82">
        <v>0.53</v>
      </c>
      <c r="S62" s="2505">
        <v>0.1</v>
      </c>
      <c r="T62" s="83">
        <v>0.83899999999999997</v>
      </c>
      <c r="U62" s="2482">
        <v>438742</v>
      </c>
      <c r="X62" s="2494">
        <v>100</v>
      </c>
      <c r="Y62" s="2495">
        <v>545629</v>
      </c>
      <c r="Z62" s="2496">
        <v>220609</v>
      </c>
      <c r="AB62" s="2494">
        <v>103.1</v>
      </c>
      <c r="AC62" s="2497">
        <v>39266.199999999997</v>
      </c>
      <c r="AD62" s="2496">
        <v>218964</v>
      </c>
    </row>
    <row r="63" spans="1:30">
      <c r="A63" s="1477"/>
      <c r="B63" s="1478" t="s">
        <v>65</v>
      </c>
      <c r="C63" s="80">
        <v>94.350758374490013</v>
      </c>
      <c r="D63" s="81">
        <v>1269967</v>
      </c>
      <c r="E63" s="81">
        <v>760007</v>
      </c>
      <c r="F63" s="80">
        <v>63.649703087885996</v>
      </c>
      <c r="G63" s="2480">
        <v>959014.40000000002</v>
      </c>
      <c r="H63" s="82">
        <v>0.51</v>
      </c>
      <c r="I63" s="2505">
        <v>1.5</v>
      </c>
      <c r="J63" s="83">
        <v>0.72499999999999998</v>
      </c>
      <c r="K63" s="2482">
        <v>419294</v>
      </c>
      <c r="M63" s="84">
        <v>94.350758374490013</v>
      </c>
      <c r="N63" s="80">
        <v>1255.27</v>
      </c>
      <c r="O63" s="80">
        <v>753.16</v>
      </c>
      <c r="P63" s="80">
        <v>63.649703087885996</v>
      </c>
      <c r="Q63" s="2480">
        <v>959014.40000000002</v>
      </c>
      <c r="R63" s="82">
        <v>0.51</v>
      </c>
      <c r="S63" s="2505">
        <v>1.5</v>
      </c>
      <c r="T63" s="83">
        <v>0.78600000000000003</v>
      </c>
      <c r="U63" s="2482">
        <v>419294</v>
      </c>
      <c r="X63" s="2494">
        <v>94.6</v>
      </c>
      <c r="Y63" s="2495">
        <v>318143</v>
      </c>
      <c r="Z63" s="2496">
        <v>221465</v>
      </c>
      <c r="AB63" s="2494">
        <v>101.7</v>
      </c>
      <c r="AC63" s="2497">
        <v>39252.6</v>
      </c>
      <c r="AD63" s="2496">
        <v>214093</v>
      </c>
    </row>
    <row r="64" spans="1:30">
      <c r="A64" s="1477"/>
      <c r="B64" s="1478" t="s">
        <v>66</v>
      </c>
      <c r="C64" s="80">
        <v>93.573752129053034</v>
      </c>
      <c r="D64" s="81">
        <v>1269645</v>
      </c>
      <c r="E64" s="81">
        <v>786400</v>
      </c>
      <c r="F64" s="80">
        <v>62.380938242280294</v>
      </c>
      <c r="G64" s="2480">
        <v>958673.1</v>
      </c>
      <c r="H64" s="82">
        <v>0.5</v>
      </c>
      <c r="I64" s="2505">
        <v>2.4</v>
      </c>
      <c r="J64" s="83">
        <v>0.82399999999999995</v>
      </c>
      <c r="K64" s="2482">
        <v>420890</v>
      </c>
      <c r="M64" s="84">
        <v>93.573752129053034</v>
      </c>
      <c r="N64" s="80">
        <v>1241.08</v>
      </c>
      <c r="O64" s="80">
        <v>745.15</v>
      </c>
      <c r="P64" s="80">
        <v>62.380938242280294</v>
      </c>
      <c r="Q64" s="2480">
        <v>958673.1</v>
      </c>
      <c r="R64" s="82">
        <v>0.5</v>
      </c>
      <c r="S64" s="2505">
        <v>2.4</v>
      </c>
      <c r="T64" s="83">
        <v>0.78800000000000003</v>
      </c>
      <c r="U64" s="2482">
        <v>420890</v>
      </c>
      <c r="X64" s="2494">
        <v>100.9</v>
      </c>
      <c r="Y64" s="2495">
        <v>327349</v>
      </c>
      <c r="Z64" s="2496">
        <v>224114</v>
      </c>
      <c r="AB64" s="2494">
        <v>102</v>
      </c>
      <c r="AC64" s="2497">
        <v>38815.5</v>
      </c>
      <c r="AD64" s="2496">
        <v>212898</v>
      </c>
    </row>
    <row r="65" spans="1:30">
      <c r="A65" s="1477"/>
      <c r="B65" s="1478" t="s">
        <v>67</v>
      </c>
      <c r="C65" s="80">
        <v>94.017755697874151</v>
      </c>
      <c r="D65" s="81">
        <v>1287262</v>
      </c>
      <c r="E65" s="81">
        <v>847742</v>
      </c>
      <c r="F65" s="80">
        <v>65.23565914489312</v>
      </c>
      <c r="G65" s="2480">
        <v>953859</v>
      </c>
      <c r="H65" s="82">
        <v>0.49</v>
      </c>
      <c r="I65" s="2505">
        <v>-0.2</v>
      </c>
      <c r="J65" s="83">
        <v>0.76600000000000001</v>
      </c>
      <c r="K65" s="2482">
        <v>394915</v>
      </c>
      <c r="M65" s="84">
        <v>94.017755697874151</v>
      </c>
      <c r="N65" s="80">
        <v>1247.4000000000001</v>
      </c>
      <c r="O65" s="80">
        <v>863.99</v>
      </c>
      <c r="P65" s="80">
        <v>65.23565914489312</v>
      </c>
      <c r="Q65" s="2480">
        <v>953859</v>
      </c>
      <c r="R65" s="82">
        <v>0.49</v>
      </c>
      <c r="S65" s="2505">
        <v>-0.2</v>
      </c>
      <c r="T65" s="83">
        <v>0.77500000000000002</v>
      </c>
      <c r="U65" s="2482">
        <v>394915</v>
      </c>
      <c r="X65" s="2494">
        <v>105.4</v>
      </c>
      <c r="Y65" s="2495">
        <v>386968</v>
      </c>
      <c r="Z65" s="2496">
        <v>226558</v>
      </c>
      <c r="AB65" s="2494">
        <v>102.2</v>
      </c>
      <c r="AC65" s="2497">
        <v>38742.1</v>
      </c>
      <c r="AD65" s="2496">
        <v>216047</v>
      </c>
    </row>
    <row r="66" spans="1:30">
      <c r="A66" s="1477"/>
      <c r="B66" s="1478" t="s">
        <v>68</v>
      </c>
      <c r="C66" s="80">
        <v>95.016763727721695</v>
      </c>
      <c r="D66" s="81">
        <v>1236177</v>
      </c>
      <c r="E66" s="81">
        <v>765124</v>
      </c>
      <c r="F66" s="80">
        <v>65.341389548693584</v>
      </c>
      <c r="G66" s="2480">
        <v>947902.3</v>
      </c>
      <c r="H66" s="82">
        <v>0.48</v>
      </c>
      <c r="I66" s="2505">
        <v>-6</v>
      </c>
      <c r="J66" s="83">
        <v>0.78200000000000003</v>
      </c>
      <c r="K66" s="2482">
        <v>387636</v>
      </c>
      <c r="M66" s="84">
        <v>95.016763727721695</v>
      </c>
      <c r="N66" s="80">
        <v>1250.25</v>
      </c>
      <c r="O66" s="80">
        <v>783.79</v>
      </c>
      <c r="P66" s="80">
        <v>65.341389548693584</v>
      </c>
      <c r="Q66" s="2480">
        <v>947902.3</v>
      </c>
      <c r="R66" s="82">
        <v>0.48</v>
      </c>
      <c r="S66" s="2505">
        <v>-6</v>
      </c>
      <c r="T66" s="83">
        <v>0.78400000000000003</v>
      </c>
      <c r="U66" s="2482">
        <v>387636</v>
      </c>
      <c r="X66" s="2494">
        <v>101.8</v>
      </c>
      <c r="Y66" s="2495">
        <v>377723</v>
      </c>
      <c r="Z66" s="2496">
        <v>225957</v>
      </c>
      <c r="AB66" s="2494">
        <v>98.5</v>
      </c>
      <c r="AC66" s="2497">
        <v>38463.800000000003</v>
      </c>
      <c r="AD66" s="2496">
        <v>222998</v>
      </c>
    </row>
    <row r="67" spans="1:30">
      <c r="A67" s="1484"/>
      <c r="B67" s="1485" t="s">
        <v>69</v>
      </c>
      <c r="C67" s="85">
        <v>94.017755697874151</v>
      </c>
      <c r="D67" s="86">
        <v>1233943</v>
      </c>
      <c r="E67" s="86">
        <v>811185</v>
      </c>
      <c r="F67" s="85">
        <v>67.033076009501187</v>
      </c>
      <c r="G67" s="2487">
        <v>939214</v>
      </c>
      <c r="H67" s="87">
        <v>0.47</v>
      </c>
      <c r="I67" s="2506">
        <v>-2.6</v>
      </c>
      <c r="J67" s="88">
        <v>0.80700000000000005</v>
      </c>
      <c r="K67" s="2489">
        <v>406302</v>
      </c>
      <c r="M67" s="89">
        <v>94.017755697874151</v>
      </c>
      <c r="N67" s="85">
        <v>1236.58</v>
      </c>
      <c r="O67" s="85">
        <v>796.2</v>
      </c>
      <c r="P67" s="85">
        <v>67.033076009501187</v>
      </c>
      <c r="Q67" s="2487">
        <v>939214</v>
      </c>
      <c r="R67" s="87">
        <v>0.47</v>
      </c>
      <c r="S67" s="2506">
        <v>-2.6</v>
      </c>
      <c r="T67" s="88">
        <v>0.78200000000000003</v>
      </c>
      <c r="U67" s="2489">
        <v>406302</v>
      </c>
      <c r="X67" s="2494">
        <v>101.8</v>
      </c>
      <c r="Y67" s="2495">
        <v>630081</v>
      </c>
      <c r="Z67" s="2496">
        <v>206866</v>
      </c>
      <c r="AB67" s="2494">
        <v>97.1</v>
      </c>
      <c r="AC67" s="2497">
        <v>39293.5</v>
      </c>
      <c r="AD67" s="2496">
        <v>214119</v>
      </c>
    </row>
    <row r="68" spans="1:30">
      <c r="A68" s="1477" t="s">
        <v>73</v>
      </c>
      <c r="B68" s="1478" t="s">
        <v>58</v>
      </c>
      <c r="C68" s="80">
        <v>96.570776218595654</v>
      </c>
      <c r="D68" s="81">
        <v>1165966</v>
      </c>
      <c r="E68" s="81">
        <v>704383</v>
      </c>
      <c r="F68" s="80">
        <v>64.178355106888375</v>
      </c>
      <c r="G68" s="2480">
        <v>962941.4</v>
      </c>
      <c r="H68" s="82">
        <v>0.46</v>
      </c>
      <c r="I68" s="2505">
        <v>-0.7</v>
      </c>
      <c r="J68" s="83">
        <v>0.751</v>
      </c>
      <c r="K68" s="2482">
        <v>444434</v>
      </c>
      <c r="M68" s="84">
        <v>96.570776218595654</v>
      </c>
      <c r="N68" s="80">
        <v>1243.5999999999999</v>
      </c>
      <c r="O68" s="80">
        <v>829.4</v>
      </c>
      <c r="P68" s="80">
        <v>64.178355106888375</v>
      </c>
      <c r="Q68" s="2480">
        <v>962941.4</v>
      </c>
      <c r="R68" s="82">
        <v>0.46</v>
      </c>
      <c r="S68" s="2505">
        <v>-0.7</v>
      </c>
      <c r="T68" s="83">
        <v>0.78600000000000003</v>
      </c>
      <c r="U68" s="2482">
        <v>444434</v>
      </c>
      <c r="X68" s="2507">
        <v>98.5</v>
      </c>
      <c r="Y68" s="2508">
        <v>368525</v>
      </c>
      <c r="Z68" s="2509">
        <v>226081</v>
      </c>
      <c r="AB68" s="2507">
        <v>103.6</v>
      </c>
      <c r="AC68" s="2510">
        <v>39899.9</v>
      </c>
      <c r="AD68" s="2509">
        <v>228174</v>
      </c>
    </row>
    <row r="69" spans="1:30">
      <c r="A69" s="1477">
        <v>1994</v>
      </c>
      <c r="B69" s="1478" t="s">
        <v>59</v>
      </c>
      <c r="C69" s="80">
        <v>95.127764619926992</v>
      </c>
      <c r="D69" s="81">
        <v>1164714</v>
      </c>
      <c r="E69" s="81">
        <v>671335</v>
      </c>
      <c r="F69" s="80">
        <v>61.746555819477436</v>
      </c>
      <c r="G69" s="2480">
        <v>941640.7</v>
      </c>
      <c r="H69" s="82">
        <v>0.45</v>
      </c>
      <c r="I69" s="2505">
        <v>0.1</v>
      </c>
      <c r="J69" s="83">
        <v>0.77400000000000002</v>
      </c>
      <c r="K69" s="2482">
        <v>409308</v>
      </c>
      <c r="M69" s="84">
        <v>95.127764619926992</v>
      </c>
      <c r="N69" s="80">
        <v>1242.6300000000001</v>
      </c>
      <c r="O69" s="80">
        <v>723.01</v>
      </c>
      <c r="P69" s="80">
        <v>61.746555819477436</v>
      </c>
      <c r="Q69" s="2480">
        <v>941640.7</v>
      </c>
      <c r="R69" s="82">
        <v>0.45</v>
      </c>
      <c r="S69" s="2505">
        <v>0.1</v>
      </c>
      <c r="T69" s="83">
        <v>0.78300000000000003</v>
      </c>
      <c r="U69" s="2482">
        <v>409308</v>
      </c>
      <c r="X69" s="2494">
        <v>100.9</v>
      </c>
      <c r="Y69" s="2495">
        <v>295116</v>
      </c>
      <c r="Z69" s="2496">
        <v>207170</v>
      </c>
      <c r="AB69" s="2494">
        <v>99.4</v>
      </c>
      <c r="AC69" s="2497">
        <v>41136.400000000001</v>
      </c>
      <c r="AD69" s="2496">
        <v>233214</v>
      </c>
    </row>
    <row r="70" spans="1:30">
      <c r="A70" s="1477"/>
      <c r="B70" s="1478" t="s">
        <v>60</v>
      </c>
      <c r="C70" s="80">
        <v>110.33488685205067</v>
      </c>
      <c r="D70" s="81">
        <v>1254859</v>
      </c>
      <c r="E70" s="81">
        <v>661341</v>
      </c>
      <c r="F70" s="80">
        <v>99.2808491686461</v>
      </c>
      <c r="G70" s="2480">
        <v>936198.4</v>
      </c>
      <c r="H70" s="82">
        <v>0.44</v>
      </c>
      <c r="I70" s="2505">
        <v>-0.8</v>
      </c>
      <c r="J70" s="83">
        <v>1.107</v>
      </c>
      <c r="K70" s="2482">
        <v>433882</v>
      </c>
      <c r="M70" s="84">
        <v>110.33488685205067</v>
      </c>
      <c r="N70" s="80">
        <v>1235.3699999999999</v>
      </c>
      <c r="O70" s="80">
        <v>692.87</v>
      </c>
      <c r="P70" s="80">
        <v>99.2808491686461</v>
      </c>
      <c r="Q70" s="2480">
        <v>936198.4</v>
      </c>
      <c r="R70" s="82">
        <v>0.44</v>
      </c>
      <c r="S70" s="2505">
        <v>-0.8</v>
      </c>
      <c r="T70" s="83">
        <v>0.91100000000000003</v>
      </c>
      <c r="U70" s="2482">
        <v>433882</v>
      </c>
      <c r="X70" s="2494">
        <v>101.5</v>
      </c>
      <c r="Y70" s="2495">
        <v>378712</v>
      </c>
      <c r="Z70" s="2496">
        <v>227385</v>
      </c>
      <c r="AB70" s="2494">
        <v>99</v>
      </c>
      <c r="AC70" s="2497">
        <v>40515.300000000003</v>
      </c>
      <c r="AD70" s="2496">
        <v>220318</v>
      </c>
    </row>
    <row r="71" spans="1:30">
      <c r="A71" s="1477"/>
      <c r="B71" s="1478" t="s">
        <v>61</v>
      </c>
      <c r="C71" s="80">
        <v>95.016763727721695</v>
      </c>
      <c r="D71" s="81">
        <v>1199119</v>
      </c>
      <c r="E71" s="81">
        <v>803640</v>
      </c>
      <c r="F71" s="80">
        <v>63.861163895486939</v>
      </c>
      <c r="G71" s="2480">
        <v>929329.5</v>
      </c>
      <c r="H71" s="82">
        <v>0.44</v>
      </c>
      <c r="I71" s="2505">
        <v>-3.7</v>
      </c>
      <c r="J71" s="83">
        <v>0.75800000000000001</v>
      </c>
      <c r="K71" s="2482">
        <v>405147</v>
      </c>
      <c r="M71" s="84">
        <v>95.016763727721695</v>
      </c>
      <c r="N71" s="80">
        <v>1230.3699999999999</v>
      </c>
      <c r="O71" s="80">
        <v>750.74</v>
      </c>
      <c r="P71" s="80">
        <v>63.861163895486939</v>
      </c>
      <c r="Q71" s="2480">
        <v>929329.5</v>
      </c>
      <c r="R71" s="82">
        <v>0.44</v>
      </c>
      <c r="S71" s="2505">
        <v>-3.7</v>
      </c>
      <c r="T71" s="83">
        <v>0.78400000000000003</v>
      </c>
      <c r="U71" s="2482">
        <v>405147</v>
      </c>
      <c r="X71" s="2494">
        <v>103.2</v>
      </c>
      <c r="Y71" s="2495">
        <v>372633</v>
      </c>
      <c r="Z71" s="2496">
        <v>231584</v>
      </c>
      <c r="AB71" s="2494">
        <v>98.1</v>
      </c>
      <c r="AC71" s="2497">
        <v>40589</v>
      </c>
      <c r="AD71" s="2496">
        <v>224277</v>
      </c>
    </row>
    <row r="72" spans="1:30">
      <c r="A72" s="1477"/>
      <c r="B72" s="1478" t="s">
        <v>62</v>
      </c>
      <c r="C72" s="80">
        <v>94.683761051105861</v>
      </c>
      <c r="D72" s="81">
        <v>1237314</v>
      </c>
      <c r="E72" s="81">
        <v>839920</v>
      </c>
      <c r="F72" s="80">
        <v>59.737678147268412</v>
      </c>
      <c r="G72" s="2480">
        <v>926219.8</v>
      </c>
      <c r="H72" s="82">
        <v>0.44</v>
      </c>
      <c r="I72" s="2505">
        <v>-2.4</v>
      </c>
      <c r="J72" s="83">
        <v>0.72499999999999998</v>
      </c>
      <c r="K72" s="2482">
        <v>402710</v>
      </c>
      <c r="M72" s="84">
        <v>94.683761051105861</v>
      </c>
      <c r="N72" s="80">
        <v>1251.3499999999999</v>
      </c>
      <c r="O72" s="80">
        <v>930.82</v>
      </c>
      <c r="P72" s="80">
        <v>59.737678147268412</v>
      </c>
      <c r="Q72" s="2480">
        <v>926219.8</v>
      </c>
      <c r="R72" s="82">
        <v>0.44</v>
      </c>
      <c r="S72" s="2505">
        <v>-2.4</v>
      </c>
      <c r="T72" s="83">
        <v>0.78700000000000003</v>
      </c>
      <c r="U72" s="2482">
        <v>402710</v>
      </c>
      <c r="X72" s="2494">
        <v>95.7</v>
      </c>
      <c r="Y72" s="2495">
        <v>379709</v>
      </c>
      <c r="Z72" s="2496">
        <v>222102</v>
      </c>
      <c r="AB72" s="2494">
        <v>98.7</v>
      </c>
      <c r="AC72" s="2497">
        <v>39753.199999999997</v>
      </c>
      <c r="AD72" s="2496">
        <v>229097</v>
      </c>
    </row>
    <row r="73" spans="1:30">
      <c r="A73" s="1477"/>
      <c r="B73" s="1478" t="s">
        <v>63</v>
      </c>
      <c r="C73" s="80">
        <v>96.681777110800937</v>
      </c>
      <c r="D73" s="81">
        <v>1293922</v>
      </c>
      <c r="E73" s="81">
        <v>860050</v>
      </c>
      <c r="F73" s="80">
        <v>64.495546318289797</v>
      </c>
      <c r="G73" s="2480">
        <v>932161.6</v>
      </c>
      <c r="H73" s="82">
        <v>0.45</v>
      </c>
      <c r="I73" s="2505">
        <v>0.9</v>
      </c>
      <c r="J73" s="83">
        <v>0.79300000000000004</v>
      </c>
      <c r="K73" s="2482">
        <v>441373</v>
      </c>
      <c r="M73" s="84">
        <v>96.681777110800937</v>
      </c>
      <c r="N73" s="80">
        <v>1266.82</v>
      </c>
      <c r="O73" s="80">
        <v>783.67</v>
      </c>
      <c r="P73" s="80">
        <v>64.495546318289797</v>
      </c>
      <c r="Q73" s="2480">
        <v>932161.6</v>
      </c>
      <c r="R73" s="82">
        <v>0.45</v>
      </c>
      <c r="S73" s="2505">
        <v>0.9</v>
      </c>
      <c r="T73" s="83">
        <v>0.80300000000000005</v>
      </c>
      <c r="U73" s="2482">
        <v>441373</v>
      </c>
      <c r="X73" s="2494">
        <v>96.3</v>
      </c>
      <c r="Y73" s="2495">
        <v>362633</v>
      </c>
      <c r="Z73" s="2496">
        <v>225451</v>
      </c>
      <c r="AB73" s="2494">
        <v>97.5</v>
      </c>
      <c r="AC73" s="2497">
        <v>40129.599999999999</v>
      </c>
      <c r="AD73" s="2496">
        <v>234972</v>
      </c>
    </row>
    <row r="74" spans="1:30">
      <c r="A74" s="1477"/>
      <c r="B74" s="1478" t="s">
        <v>64</v>
      </c>
      <c r="C74" s="80">
        <v>94.461759266695282</v>
      </c>
      <c r="D74" s="81">
        <v>1385932</v>
      </c>
      <c r="E74" s="81">
        <v>921041</v>
      </c>
      <c r="F74" s="80">
        <v>56.777226840855114</v>
      </c>
      <c r="G74" s="2480">
        <v>927527.4</v>
      </c>
      <c r="H74" s="82">
        <v>0.45</v>
      </c>
      <c r="I74" s="2505">
        <v>6.6</v>
      </c>
      <c r="J74" s="83">
        <v>0.77400000000000002</v>
      </c>
      <c r="K74" s="2482">
        <v>406622</v>
      </c>
      <c r="M74" s="84">
        <v>94.461759266695282</v>
      </c>
      <c r="N74" s="80">
        <v>1305.54</v>
      </c>
      <c r="O74" s="80">
        <v>796.64</v>
      </c>
      <c r="P74" s="80">
        <v>56.777226840855114</v>
      </c>
      <c r="Q74" s="2480">
        <v>927527.4</v>
      </c>
      <c r="R74" s="82">
        <v>0.45</v>
      </c>
      <c r="S74" s="2505">
        <v>6.6</v>
      </c>
      <c r="T74" s="83">
        <v>0.78700000000000003</v>
      </c>
      <c r="U74" s="2482">
        <v>406622</v>
      </c>
      <c r="X74" s="2494">
        <v>94.3</v>
      </c>
      <c r="Y74" s="2495">
        <v>551309</v>
      </c>
      <c r="Z74" s="2496">
        <v>218123</v>
      </c>
      <c r="AB74" s="2494">
        <v>97.6</v>
      </c>
      <c r="AC74" s="2497">
        <v>39905.599999999999</v>
      </c>
      <c r="AD74" s="2496">
        <v>225360</v>
      </c>
    </row>
    <row r="75" spans="1:30">
      <c r="A75" s="1477"/>
      <c r="B75" s="1478" t="s">
        <v>65</v>
      </c>
      <c r="C75" s="80">
        <v>99.123796739317143</v>
      </c>
      <c r="D75" s="81">
        <v>1338115</v>
      </c>
      <c r="E75" s="81">
        <v>914185</v>
      </c>
      <c r="F75" s="80">
        <v>69.570605700712591</v>
      </c>
      <c r="G75" s="2480">
        <v>929839.5</v>
      </c>
      <c r="H75" s="82">
        <v>0.46</v>
      </c>
      <c r="I75" s="2505">
        <v>6</v>
      </c>
      <c r="J75" s="83">
        <v>0.748</v>
      </c>
      <c r="K75" s="2482">
        <v>426922</v>
      </c>
      <c r="M75" s="84">
        <v>99.123796739317143</v>
      </c>
      <c r="N75" s="80">
        <v>1314.05</v>
      </c>
      <c r="O75" s="80">
        <v>915.19</v>
      </c>
      <c r="P75" s="80">
        <v>69.570605700712591</v>
      </c>
      <c r="Q75" s="2480">
        <v>929839.5</v>
      </c>
      <c r="R75" s="82">
        <v>0.46</v>
      </c>
      <c r="S75" s="2505">
        <v>6</v>
      </c>
      <c r="T75" s="83">
        <v>0.81299999999999994</v>
      </c>
      <c r="U75" s="2482">
        <v>426922</v>
      </c>
      <c r="X75" s="2494">
        <v>92.3</v>
      </c>
      <c r="Y75" s="2495">
        <v>320552</v>
      </c>
      <c r="Z75" s="2496">
        <v>250720</v>
      </c>
      <c r="AB75" s="2494">
        <v>99.2</v>
      </c>
      <c r="AC75" s="2497">
        <v>39037</v>
      </c>
      <c r="AD75" s="2496">
        <v>233188</v>
      </c>
    </row>
    <row r="76" spans="1:30">
      <c r="A76" s="1477"/>
      <c r="B76" s="1478" t="s">
        <v>66</v>
      </c>
      <c r="C76" s="80">
        <v>97.458783356237916</v>
      </c>
      <c r="D76" s="81">
        <v>1350914</v>
      </c>
      <c r="E76" s="81">
        <v>882040</v>
      </c>
      <c r="F76" s="80">
        <v>64.812737529691219</v>
      </c>
      <c r="G76" s="2480">
        <v>925955.7</v>
      </c>
      <c r="H76" s="82">
        <v>0.47</v>
      </c>
      <c r="I76" s="2505">
        <v>2.5</v>
      </c>
      <c r="J76" s="83">
        <v>0.83899999999999997</v>
      </c>
      <c r="K76" s="2482">
        <v>415182</v>
      </c>
      <c r="M76" s="84">
        <v>97.458783356237916</v>
      </c>
      <c r="N76" s="80">
        <v>1317.64</v>
      </c>
      <c r="O76" s="80">
        <v>831.24</v>
      </c>
      <c r="P76" s="80">
        <v>64.812737529691219</v>
      </c>
      <c r="Q76" s="2480">
        <v>925955.7</v>
      </c>
      <c r="R76" s="82">
        <v>0.47</v>
      </c>
      <c r="S76" s="2505">
        <v>2.5</v>
      </c>
      <c r="T76" s="83">
        <v>0.80200000000000005</v>
      </c>
      <c r="U76" s="2482">
        <v>415182</v>
      </c>
      <c r="X76" s="2494">
        <v>98.1</v>
      </c>
      <c r="Y76" s="2495">
        <v>326286</v>
      </c>
      <c r="Z76" s="2496">
        <v>252811</v>
      </c>
      <c r="AB76" s="2494">
        <v>99.3</v>
      </c>
      <c r="AC76" s="2497">
        <v>38110.800000000003</v>
      </c>
      <c r="AD76" s="2496">
        <v>236449</v>
      </c>
    </row>
    <row r="77" spans="1:30">
      <c r="A77" s="1477"/>
      <c r="B77" s="1478" t="s">
        <v>67</v>
      </c>
      <c r="C77" s="80">
        <v>97.458783356237916</v>
      </c>
      <c r="D77" s="81">
        <v>1349481</v>
      </c>
      <c r="E77" s="81">
        <v>739302</v>
      </c>
      <c r="F77" s="80">
        <v>64.28408551068884</v>
      </c>
      <c r="G77" s="2480">
        <v>922499.1</v>
      </c>
      <c r="H77" s="82">
        <v>0.46</v>
      </c>
      <c r="I77" s="2505">
        <v>2.2000000000000002</v>
      </c>
      <c r="J77" s="83">
        <v>0.77600000000000002</v>
      </c>
      <c r="K77" s="2482">
        <v>420558</v>
      </c>
      <c r="M77" s="84">
        <v>97.458783356237916</v>
      </c>
      <c r="N77" s="80">
        <v>1316</v>
      </c>
      <c r="O77" s="80">
        <v>754.88</v>
      </c>
      <c r="P77" s="80">
        <v>64.28408551068884</v>
      </c>
      <c r="Q77" s="2480">
        <v>922499.1</v>
      </c>
      <c r="R77" s="82">
        <v>0.46</v>
      </c>
      <c r="S77" s="2505">
        <v>2.2000000000000002</v>
      </c>
      <c r="T77" s="83">
        <v>0.78800000000000003</v>
      </c>
      <c r="U77" s="2482">
        <v>420558</v>
      </c>
      <c r="X77" s="2494">
        <v>101.4</v>
      </c>
      <c r="Y77" s="2495">
        <v>380060</v>
      </c>
      <c r="Z77" s="2496">
        <v>260659</v>
      </c>
      <c r="AB77" s="2494">
        <v>98.7</v>
      </c>
      <c r="AC77" s="2497">
        <v>37240.5</v>
      </c>
      <c r="AD77" s="2496">
        <v>245174</v>
      </c>
    </row>
    <row r="78" spans="1:30">
      <c r="A78" s="1477"/>
      <c r="B78" s="1478" t="s">
        <v>68</v>
      </c>
      <c r="C78" s="80">
        <v>102.00981993665449</v>
      </c>
      <c r="D78" s="81">
        <v>1311125</v>
      </c>
      <c r="E78" s="81">
        <v>976983</v>
      </c>
      <c r="F78" s="80">
        <v>68.724762470308789</v>
      </c>
      <c r="G78" s="2480">
        <v>922183.6</v>
      </c>
      <c r="H78" s="82">
        <v>0.46</v>
      </c>
      <c r="I78" s="2505">
        <v>6</v>
      </c>
      <c r="J78" s="83">
        <v>0.82399999999999995</v>
      </c>
      <c r="K78" s="2482">
        <v>423261</v>
      </c>
      <c r="M78" s="84">
        <v>102.00981993665449</v>
      </c>
      <c r="N78" s="80">
        <v>1318.27</v>
      </c>
      <c r="O78" s="80">
        <v>990.52</v>
      </c>
      <c r="P78" s="80">
        <v>68.724762470308789</v>
      </c>
      <c r="Q78" s="2480">
        <v>922183.6</v>
      </c>
      <c r="R78" s="82">
        <v>0.46</v>
      </c>
      <c r="S78" s="2505">
        <v>6</v>
      </c>
      <c r="T78" s="83">
        <v>0.82499999999999996</v>
      </c>
      <c r="U78" s="2482">
        <v>423261</v>
      </c>
      <c r="X78" s="2494">
        <v>103</v>
      </c>
      <c r="Y78" s="2495">
        <v>379301</v>
      </c>
      <c r="Z78" s="2496">
        <v>244833</v>
      </c>
      <c r="AB78" s="2494">
        <v>99.8</v>
      </c>
      <c r="AC78" s="2497">
        <v>39558.6</v>
      </c>
      <c r="AD78" s="2496">
        <v>248283</v>
      </c>
    </row>
    <row r="79" spans="1:30">
      <c r="A79" s="1477"/>
      <c r="B79" s="1478" t="s">
        <v>69</v>
      </c>
      <c r="C79" s="80">
        <v>97.79178603285375</v>
      </c>
      <c r="D79" s="81">
        <v>1296647</v>
      </c>
      <c r="E79" s="81">
        <v>897566</v>
      </c>
      <c r="F79" s="80">
        <v>64.389815914489319</v>
      </c>
      <c r="G79" s="2480">
        <v>923095.8</v>
      </c>
      <c r="H79" s="82">
        <v>0.45</v>
      </c>
      <c r="I79" s="2505">
        <v>2.1</v>
      </c>
      <c r="J79" s="83">
        <v>0.81399999999999995</v>
      </c>
      <c r="K79" s="2482">
        <v>414492</v>
      </c>
      <c r="M79" s="84">
        <v>97.79178603285375</v>
      </c>
      <c r="N79" s="80">
        <v>1302.95</v>
      </c>
      <c r="O79" s="80">
        <v>878.12</v>
      </c>
      <c r="P79" s="80">
        <v>64.389815914489319</v>
      </c>
      <c r="Q79" s="2480">
        <v>923095.8</v>
      </c>
      <c r="R79" s="82">
        <v>0.45</v>
      </c>
      <c r="S79" s="2505">
        <v>2.1</v>
      </c>
      <c r="T79" s="83">
        <v>0.79100000000000004</v>
      </c>
      <c r="U79" s="2482">
        <v>414492</v>
      </c>
      <c r="X79" s="2498">
        <v>109.7</v>
      </c>
      <c r="Y79" s="2499">
        <v>636366</v>
      </c>
      <c r="Z79" s="2500">
        <v>236388</v>
      </c>
      <c r="AB79" s="2498">
        <v>105.5</v>
      </c>
      <c r="AC79" s="2501">
        <v>39568.5</v>
      </c>
      <c r="AD79" s="2500">
        <v>252494</v>
      </c>
    </row>
    <row r="80" spans="1:30">
      <c r="A80" s="1503" t="s">
        <v>74</v>
      </c>
      <c r="B80" s="1504" t="s">
        <v>58</v>
      </c>
      <c r="C80" s="90">
        <v>89.355718225252289</v>
      </c>
      <c r="D80" s="91">
        <v>1091114</v>
      </c>
      <c r="E80" s="91">
        <v>537385</v>
      </c>
      <c r="F80" s="90">
        <v>70.204988123515449</v>
      </c>
      <c r="G80" s="2502">
        <v>910592.8</v>
      </c>
      <c r="H80" s="92">
        <v>0.45</v>
      </c>
      <c r="I80" s="2503">
        <v>-14.3</v>
      </c>
      <c r="J80" s="93">
        <v>0.69199999999999995</v>
      </c>
      <c r="K80" s="2504">
        <v>223207</v>
      </c>
      <c r="M80" s="94">
        <v>89.355718225252289</v>
      </c>
      <c r="N80" s="90">
        <v>1160.72</v>
      </c>
      <c r="O80" s="90">
        <v>626.79</v>
      </c>
      <c r="P80" s="90">
        <v>70.204988123515449</v>
      </c>
      <c r="Q80" s="2502">
        <v>910592.8</v>
      </c>
      <c r="R80" s="92">
        <v>0.45</v>
      </c>
      <c r="S80" s="2503">
        <v>-14.3</v>
      </c>
      <c r="T80" s="93">
        <v>0.72499999999999998</v>
      </c>
      <c r="U80" s="2504">
        <v>223207</v>
      </c>
      <c r="X80" s="2494">
        <v>94.4</v>
      </c>
      <c r="Y80" s="2495">
        <v>256379</v>
      </c>
      <c r="Z80" s="2496">
        <v>148404</v>
      </c>
      <c r="AB80" s="2494">
        <v>99</v>
      </c>
      <c r="AC80" s="2497">
        <v>27978</v>
      </c>
      <c r="AD80" s="2496">
        <v>144067</v>
      </c>
    </row>
    <row r="81" spans="1:30">
      <c r="A81" s="1477">
        <v>1995</v>
      </c>
      <c r="B81" s="1478" t="s">
        <v>59</v>
      </c>
      <c r="C81" s="80">
        <v>91.79773785376851</v>
      </c>
      <c r="D81" s="81">
        <v>1135373</v>
      </c>
      <c r="E81" s="81">
        <v>597686</v>
      </c>
      <c r="F81" s="80">
        <v>71.05083135391925</v>
      </c>
      <c r="G81" s="2480">
        <v>884133.6</v>
      </c>
      <c r="H81" s="82">
        <v>0.5</v>
      </c>
      <c r="I81" s="2505">
        <v>-14</v>
      </c>
      <c r="J81" s="83">
        <v>0.752</v>
      </c>
      <c r="K81" s="2482">
        <v>120602</v>
      </c>
      <c r="M81" s="84">
        <v>91.79773785376851</v>
      </c>
      <c r="N81" s="80">
        <v>1212.6099999999999</v>
      </c>
      <c r="O81" s="80">
        <v>646.82000000000005</v>
      </c>
      <c r="P81" s="80">
        <v>71.05083135391925</v>
      </c>
      <c r="Q81" s="2480">
        <v>884133.6</v>
      </c>
      <c r="R81" s="82">
        <v>0.5</v>
      </c>
      <c r="S81" s="2505">
        <v>-14</v>
      </c>
      <c r="T81" s="83">
        <v>0.76200000000000001</v>
      </c>
      <c r="U81" s="2482">
        <v>120602</v>
      </c>
      <c r="X81" s="2494">
        <v>102.1</v>
      </c>
      <c r="Y81" s="2495">
        <v>166470</v>
      </c>
      <c r="Z81" s="2496">
        <v>67310</v>
      </c>
      <c r="AB81" s="2494">
        <v>100.2</v>
      </c>
      <c r="AC81" s="2497">
        <v>23366.1</v>
      </c>
      <c r="AD81" s="2496">
        <v>75931</v>
      </c>
    </row>
    <row r="82" spans="1:30">
      <c r="A82" s="1477"/>
      <c r="B82" s="1478" t="s">
        <v>60</v>
      </c>
      <c r="C82" s="80">
        <v>95.460767296542826</v>
      </c>
      <c r="D82" s="81">
        <v>1291086</v>
      </c>
      <c r="E82" s="81">
        <v>755490</v>
      </c>
      <c r="F82" s="80">
        <v>72.213865795724473</v>
      </c>
      <c r="G82" s="2480">
        <v>901478.9</v>
      </c>
      <c r="H82" s="82">
        <v>0.48</v>
      </c>
      <c r="I82" s="2505">
        <v>-14.9</v>
      </c>
      <c r="J82" s="83">
        <v>0.96799999999999997</v>
      </c>
      <c r="K82" s="2482">
        <v>166420</v>
      </c>
      <c r="M82" s="84">
        <v>95.460767296542826</v>
      </c>
      <c r="N82" s="80">
        <v>1273.18</v>
      </c>
      <c r="O82" s="80">
        <v>798.38</v>
      </c>
      <c r="P82" s="80">
        <v>72.213865795724473</v>
      </c>
      <c r="Q82" s="2480">
        <v>901478.9</v>
      </c>
      <c r="R82" s="82">
        <v>0.48</v>
      </c>
      <c r="S82" s="2505">
        <v>-14.9</v>
      </c>
      <c r="T82" s="83">
        <v>0.79200000000000004</v>
      </c>
      <c r="U82" s="2482">
        <v>166420</v>
      </c>
      <c r="X82" s="2494">
        <v>104.3</v>
      </c>
      <c r="Y82" s="2495">
        <v>236854</v>
      </c>
      <c r="Z82" s="2496">
        <v>75016</v>
      </c>
      <c r="AB82" s="2494">
        <v>101.1</v>
      </c>
      <c r="AC82" s="2497">
        <v>25450.1</v>
      </c>
      <c r="AD82" s="2496">
        <v>71942</v>
      </c>
    </row>
    <row r="83" spans="1:30">
      <c r="A83" s="1477"/>
      <c r="B83" s="1478" t="s">
        <v>61</v>
      </c>
      <c r="C83" s="80">
        <v>97.458783356237916</v>
      </c>
      <c r="D83" s="81">
        <v>1270902</v>
      </c>
      <c r="E83" s="81">
        <v>919975</v>
      </c>
      <c r="F83" s="80">
        <v>74.117013064133019</v>
      </c>
      <c r="G83" s="2480">
        <v>908926</v>
      </c>
      <c r="H83" s="82">
        <v>0.49</v>
      </c>
      <c r="I83" s="2505">
        <v>-4.5999999999999996</v>
      </c>
      <c r="J83" s="83">
        <v>0.77300000000000002</v>
      </c>
      <c r="K83" s="2482">
        <v>183509</v>
      </c>
      <c r="M83" s="84">
        <v>97.458783356237916</v>
      </c>
      <c r="N83" s="80">
        <v>1314.47</v>
      </c>
      <c r="O83" s="80">
        <v>865.19</v>
      </c>
      <c r="P83" s="80">
        <v>74.117013064133019</v>
      </c>
      <c r="Q83" s="2480">
        <v>908926</v>
      </c>
      <c r="R83" s="82">
        <v>0.49</v>
      </c>
      <c r="S83" s="2505">
        <v>-4.5999999999999996</v>
      </c>
      <c r="T83" s="83">
        <v>0.8</v>
      </c>
      <c r="U83" s="2482">
        <v>183509</v>
      </c>
      <c r="X83" s="2494">
        <v>107.4</v>
      </c>
      <c r="Y83" s="2495">
        <v>294842</v>
      </c>
      <c r="Z83" s="2496">
        <v>85145</v>
      </c>
      <c r="AB83" s="2494">
        <v>101.7</v>
      </c>
      <c r="AC83" s="2497">
        <v>32173</v>
      </c>
      <c r="AD83" s="2496">
        <v>86418</v>
      </c>
    </row>
    <row r="84" spans="1:30">
      <c r="A84" s="1477"/>
      <c r="B84" s="1478" t="s">
        <v>62</v>
      </c>
      <c r="C84" s="80">
        <v>103.34183064311787</v>
      </c>
      <c r="D84" s="81">
        <v>1300066</v>
      </c>
      <c r="E84" s="81">
        <v>942332</v>
      </c>
      <c r="F84" s="80">
        <v>81.941062945368174</v>
      </c>
      <c r="G84" s="2480">
        <v>901308.6</v>
      </c>
      <c r="H84" s="82">
        <v>0.47</v>
      </c>
      <c r="I84" s="2505">
        <v>-4.9000000000000004</v>
      </c>
      <c r="J84" s="83">
        <v>0.79200000000000004</v>
      </c>
      <c r="K84" s="2482">
        <v>227352</v>
      </c>
      <c r="M84" s="84">
        <v>103.34183064311787</v>
      </c>
      <c r="N84" s="80">
        <v>1303.99</v>
      </c>
      <c r="O84" s="80">
        <v>1042.8499999999999</v>
      </c>
      <c r="P84" s="80">
        <v>81.941062945368174</v>
      </c>
      <c r="Q84" s="2480">
        <v>901308.6</v>
      </c>
      <c r="R84" s="82">
        <v>0.47</v>
      </c>
      <c r="S84" s="2505">
        <v>-4.9000000000000004</v>
      </c>
      <c r="T84" s="83">
        <v>0.85799999999999998</v>
      </c>
      <c r="U84" s="2482">
        <v>227352</v>
      </c>
      <c r="X84" s="2494">
        <v>96.8</v>
      </c>
      <c r="Y84" s="2495">
        <v>306653</v>
      </c>
      <c r="Z84" s="2496">
        <v>114836</v>
      </c>
      <c r="AB84" s="2494">
        <v>99.9</v>
      </c>
      <c r="AC84" s="2497">
        <v>31831.4</v>
      </c>
      <c r="AD84" s="2496">
        <v>115287</v>
      </c>
    </row>
    <row r="85" spans="1:30">
      <c r="A85" s="1477"/>
      <c r="B85" s="1478" t="s">
        <v>63</v>
      </c>
      <c r="C85" s="80">
        <v>99.789802092548854</v>
      </c>
      <c r="D85" s="81">
        <v>1331527</v>
      </c>
      <c r="E85" s="81">
        <v>1145975</v>
      </c>
      <c r="F85" s="80">
        <v>77.500385985748224</v>
      </c>
      <c r="G85" s="2480">
        <v>906776.3</v>
      </c>
      <c r="H85" s="82">
        <v>0.46</v>
      </c>
      <c r="I85" s="2505">
        <v>-6</v>
      </c>
      <c r="J85" s="83">
        <v>0.8</v>
      </c>
      <c r="K85" s="2482">
        <v>296528</v>
      </c>
      <c r="M85" s="84">
        <v>99.789802092548854</v>
      </c>
      <c r="N85" s="80">
        <v>1298.0999999999999</v>
      </c>
      <c r="O85" s="80">
        <v>1047.56</v>
      </c>
      <c r="P85" s="80">
        <v>77.500385985748224</v>
      </c>
      <c r="Q85" s="2480">
        <v>906776.3</v>
      </c>
      <c r="R85" s="82">
        <v>0.46</v>
      </c>
      <c r="S85" s="2505">
        <v>-6</v>
      </c>
      <c r="T85" s="83">
        <v>0.81299999999999994</v>
      </c>
      <c r="U85" s="2482">
        <v>296528</v>
      </c>
      <c r="X85" s="2494">
        <v>100.9</v>
      </c>
      <c r="Y85" s="2495">
        <v>295311</v>
      </c>
      <c r="Z85" s="2496">
        <v>135920</v>
      </c>
      <c r="AB85" s="2494">
        <v>102.1</v>
      </c>
      <c r="AC85" s="2497">
        <v>32348.9</v>
      </c>
      <c r="AD85" s="2496">
        <v>139381</v>
      </c>
    </row>
    <row r="86" spans="1:30">
      <c r="A86" s="1477"/>
      <c r="B86" s="1478" t="s">
        <v>64</v>
      </c>
      <c r="C86" s="80">
        <v>96.348774434185088</v>
      </c>
      <c r="D86" s="81">
        <v>1357312</v>
      </c>
      <c r="E86" s="81">
        <v>1412679</v>
      </c>
      <c r="F86" s="80">
        <v>72.742517814726838</v>
      </c>
      <c r="G86" s="2480">
        <v>906200.6</v>
      </c>
      <c r="H86" s="82">
        <v>0.46</v>
      </c>
      <c r="I86" s="2505">
        <v>-10.199999999999999</v>
      </c>
      <c r="J86" s="83">
        <v>0.78400000000000003</v>
      </c>
      <c r="K86" s="2482">
        <v>291726</v>
      </c>
      <c r="M86" s="84">
        <v>96.348774434185088</v>
      </c>
      <c r="N86" s="80">
        <v>1291.21</v>
      </c>
      <c r="O86" s="80">
        <v>1216.8800000000001</v>
      </c>
      <c r="P86" s="80">
        <v>72.742517814726838</v>
      </c>
      <c r="Q86" s="2480">
        <v>906200.6</v>
      </c>
      <c r="R86" s="82">
        <v>0.46</v>
      </c>
      <c r="S86" s="2505">
        <v>-10.199999999999999</v>
      </c>
      <c r="T86" s="83">
        <v>0.79600000000000004</v>
      </c>
      <c r="U86" s="2482">
        <v>291726</v>
      </c>
      <c r="X86" s="2494">
        <v>96.3</v>
      </c>
      <c r="Y86" s="2495">
        <v>456485</v>
      </c>
      <c r="Z86" s="2496">
        <v>160498</v>
      </c>
      <c r="AB86" s="2494">
        <v>99.8</v>
      </c>
      <c r="AC86" s="2497">
        <v>32811.4</v>
      </c>
      <c r="AD86" s="2496">
        <v>164422</v>
      </c>
    </row>
    <row r="87" spans="1:30">
      <c r="A87" s="1477"/>
      <c r="B87" s="1478" t="s">
        <v>65</v>
      </c>
      <c r="C87" s="80">
        <v>97.236781571827336</v>
      </c>
      <c r="D87" s="81">
        <v>1369753</v>
      </c>
      <c r="E87" s="81">
        <v>1211637</v>
      </c>
      <c r="F87" s="80">
        <v>73.905552256532076</v>
      </c>
      <c r="G87" s="2480">
        <v>900974.9</v>
      </c>
      <c r="H87" s="82">
        <v>0.48</v>
      </c>
      <c r="I87" s="2505">
        <v>-6.9</v>
      </c>
      <c r="J87" s="83">
        <v>0.72699999999999998</v>
      </c>
      <c r="K87" s="2482">
        <v>330719</v>
      </c>
      <c r="M87" s="84">
        <v>97.236781571827336</v>
      </c>
      <c r="N87" s="80">
        <v>1344.48</v>
      </c>
      <c r="O87" s="80">
        <v>1218.1400000000001</v>
      </c>
      <c r="P87" s="80">
        <v>73.905552256532076</v>
      </c>
      <c r="Q87" s="2480">
        <v>900974.9</v>
      </c>
      <c r="R87" s="82">
        <v>0.48</v>
      </c>
      <c r="S87" s="2505">
        <v>-6.9</v>
      </c>
      <c r="T87" s="83">
        <v>0.79</v>
      </c>
      <c r="U87" s="2482">
        <v>330719</v>
      </c>
      <c r="X87" s="2494">
        <v>94.3</v>
      </c>
      <c r="Y87" s="2495">
        <v>280030</v>
      </c>
      <c r="Z87" s="2496">
        <v>193627</v>
      </c>
      <c r="AB87" s="2494">
        <v>101.4</v>
      </c>
      <c r="AC87" s="2497">
        <v>33969.199999999997</v>
      </c>
      <c r="AD87" s="2496">
        <v>181490</v>
      </c>
    </row>
    <row r="88" spans="1:30">
      <c r="A88" s="1477"/>
      <c r="B88" s="1478" t="s">
        <v>66</v>
      </c>
      <c r="C88" s="80">
        <v>91.686736961563213</v>
      </c>
      <c r="D88" s="81">
        <v>1326970</v>
      </c>
      <c r="E88" s="81">
        <v>1238332</v>
      </c>
      <c r="F88" s="80">
        <v>66.504423990498822</v>
      </c>
      <c r="G88" s="2480">
        <v>914667.8</v>
      </c>
      <c r="H88" s="82">
        <v>0.49</v>
      </c>
      <c r="I88" s="2505">
        <v>-3.2</v>
      </c>
      <c r="J88" s="83">
        <v>0.79</v>
      </c>
      <c r="K88" s="2482">
        <v>348978</v>
      </c>
      <c r="M88" s="84">
        <v>91.686736961563213</v>
      </c>
      <c r="N88" s="80">
        <v>1289.96</v>
      </c>
      <c r="O88" s="80">
        <v>1168.08</v>
      </c>
      <c r="P88" s="80">
        <v>66.504423990498822</v>
      </c>
      <c r="Q88" s="2480">
        <v>914667.8</v>
      </c>
      <c r="R88" s="82">
        <v>0.49</v>
      </c>
      <c r="S88" s="2505">
        <v>-3.2</v>
      </c>
      <c r="T88" s="83">
        <v>0.75600000000000001</v>
      </c>
      <c r="U88" s="2482">
        <v>348978</v>
      </c>
      <c r="X88" s="2494">
        <v>101.7</v>
      </c>
      <c r="Y88" s="2495">
        <v>292532</v>
      </c>
      <c r="Z88" s="2496">
        <v>200442</v>
      </c>
      <c r="AB88" s="2494">
        <v>103.3</v>
      </c>
      <c r="AC88" s="2497">
        <v>34027.300000000003</v>
      </c>
      <c r="AD88" s="2496">
        <v>195137</v>
      </c>
    </row>
    <row r="89" spans="1:30">
      <c r="A89" s="1477"/>
      <c r="B89" s="1478" t="s">
        <v>67</v>
      </c>
      <c r="C89" s="80">
        <v>95.793769973158675</v>
      </c>
      <c r="D89" s="81">
        <v>1327731</v>
      </c>
      <c r="E89" s="81">
        <v>1243915</v>
      </c>
      <c r="F89" s="80">
        <v>71.05083135391925</v>
      </c>
      <c r="G89" s="2480">
        <v>908248</v>
      </c>
      <c r="H89" s="82">
        <v>0.51</v>
      </c>
      <c r="I89" s="2505">
        <v>-10</v>
      </c>
      <c r="J89" s="83">
        <v>0.76500000000000001</v>
      </c>
      <c r="K89" s="2482">
        <v>357645</v>
      </c>
      <c r="M89" s="84">
        <v>95.793769973158675</v>
      </c>
      <c r="N89" s="80">
        <v>1289.03</v>
      </c>
      <c r="O89" s="80">
        <v>1267.6400000000001</v>
      </c>
      <c r="P89" s="80">
        <v>71.05083135391925</v>
      </c>
      <c r="Q89" s="2480">
        <v>908248</v>
      </c>
      <c r="R89" s="82">
        <v>0.51</v>
      </c>
      <c r="S89" s="2505">
        <v>-10</v>
      </c>
      <c r="T89" s="83">
        <v>0.77600000000000002</v>
      </c>
      <c r="U89" s="2482">
        <v>357645</v>
      </c>
      <c r="X89" s="2494">
        <v>102.4</v>
      </c>
      <c r="Y89" s="2495">
        <v>315503</v>
      </c>
      <c r="Z89" s="2496">
        <v>227476</v>
      </c>
      <c r="AB89" s="2494">
        <v>100</v>
      </c>
      <c r="AC89" s="2497">
        <v>31460.799999999999</v>
      </c>
      <c r="AD89" s="2496">
        <v>207283</v>
      </c>
    </row>
    <row r="90" spans="1:30">
      <c r="A90" s="1477"/>
      <c r="B90" s="1478" t="s">
        <v>68</v>
      </c>
      <c r="C90" s="80">
        <v>97.569784248443199</v>
      </c>
      <c r="D90" s="81">
        <v>1254962</v>
      </c>
      <c r="E90" s="81">
        <v>1472019</v>
      </c>
      <c r="F90" s="80">
        <v>73.165439429928753</v>
      </c>
      <c r="G90" s="2480">
        <v>896228.2</v>
      </c>
      <c r="H90" s="82">
        <v>0.5</v>
      </c>
      <c r="I90" s="2505">
        <v>-4.7</v>
      </c>
      <c r="J90" s="83">
        <v>0.79900000000000004</v>
      </c>
      <c r="K90" s="2482">
        <v>371279</v>
      </c>
      <c r="M90" s="84">
        <v>97.569784248443199</v>
      </c>
      <c r="N90" s="80">
        <v>1268.53</v>
      </c>
      <c r="O90" s="80">
        <v>1474.83</v>
      </c>
      <c r="P90" s="80">
        <v>73.165439429928753</v>
      </c>
      <c r="Q90" s="2480">
        <v>896228.2</v>
      </c>
      <c r="R90" s="82">
        <v>0.5</v>
      </c>
      <c r="S90" s="2505">
        <v>-4.7</v>
      </c>
      <c r="T90" s="83">
        <v>0.8</v>
      </c>
      <c r="U90" s="2482">
        <v>371279</v>
      </c>
      <c r="X90" s="2494">
        <v>102.9</v>
      </c>
      <c r="Y90" s="2495">
        <v>317860</v>
      </c>
      <c r="Z90" s="2496">
        <v>203972</v>
      </c>
      <c r="AB90" s="2494">
        <v>99.5</v>
      </c>
      <c r="AC90" s="2497">
        <v>33005.9</v>
      </c>
      <c r="AD90" s="2496">
        <v>207366</v>
      </c>
    </row>
    <row r="91" spans="1:30">
      <c r="A91" s="1484"/>
      <c r="B91" s="1485" t="s">
        <v>69</v>
      </c>
      <c r="C91" s="85">
        <v>98.679793170496026</v>
      </c>
      <c r="D91" s="86">
        <v>1277390</v>
      </c>
      <c r="E91" s="86">
        <v>1347408</v>
      </c>
      <c r="F91" s="85">
        <v>75.385777909738721</v>
      </c>
      <c r="G91" s="2487">
        <v>920541.6</v>
      </c>
      <c r="H91" s="87">
        <v>0.49</v>
      </c>
      <c r="I91" s="2506">
        <v>-6.6</v>
      </c>
      <c r="J91" s="88">
        <v>0.82</v>
      </c>
      <c r="K91" s="2489">
        <v>371097</v>
      </c>
      <c r="M91" s="89">
        <v>98.679793170496026</v>
      </c>
      <c r="N91" s="85">
        <v>1283.1500000000001</v>
      </c>
      <c r="O91" s="85">
        <v>1312.34</v>
      </c>
      <c r="P91" s="85">
        <v>75.385777909738721</v>
      </c>
      <c r="Q91" s="2487">
        <v>920541.6</v>
      </c>
      <c r="R91" s="87">
        <v>0.49</v>
      </c>
      <c r="S91" s="2506">
        <v>-6.6</v>
      </c>
      <c r="T91" s="88">
        <v>0.8</v>
      </c>
      <c r="U91" s="2489">
        <v>371097</v>
      </c>
      <c r="X91" s="2494">
        <v>107.4</v>
      </c>
      <c r="Y91" s="2495">
        <v>540300</v>
      </c>
      <c r="Z91" s="2496">
        <v>193858</v>
      </c>
      <c r="AB91" s="2494">
        <v>103.9</v>
      </c>
      <c r="AC91" s="2497">
        <v>33939.599999999999</v>
      </c>
      <c r="AD91" s="2496">
        <v>215518</v>
      </c>
    </row>
    <row r="92" spans="1:30">
      <c r="A92" s="1477" t="s">
        <v>75</v>
      </c>
      <c r="B92" s="1478" t="s">
        <v>58</v>
      </c>
      <c r="C92" s="80">
        <v>98.124788709469613</v>
      </c>
      <c r="D92" s="81">
        <v>1203289</v>
      </c>
      <c r="E92" s="81">
        <v>1074325</v>
      </c>
      <c r="F92" s="80">
        <v>72.319596199524952</v>
      </c>
      <c r="G92" s="2480">
        <v>905537.9</v>
      </c>
      <c r="H92" s="82">
        <v>0.52</v>
      </c>
      <c r="I92" s="2505">
        <v>16.399999999999999</v>
      </c>
      <c r="J92" s="83">
        <v>0.751</v>
      </c>
      <c r="K92" s="2482">
        <v>371239</v>
      </c>
      <c r="M92" s="84">
        <v>98.124788709469613</v>
      </c>
      <c r="N92" s="80">
        <v>1273.98</v>
      </c>
      <c r="O92" s="80">
        <v>1245.1600000000001</v>
      </c>
      <c r="P92" s="80">
        <v>72.319596199524952</v>
      </c>
      <c r="Q92" s="2480">
        <v>905537.9</v>
      </c>
      <c r="R92" s="82">
        <v>0.52</v>
      </c>
      <c r="S92" s="2505">
        <v>16.399999999999999</v>
      </c>
      <c r="T92" s="83">
        <v>0.78600000000000003</v>
      </c>
      <c r="U92" s="2482">
        <v>371239</v>
      </c>
      <c r="X92" s="2507">
        <v>101.8</v>
      </c>
      <c r="Y92" s="2508">
        <v>304643</v>
      </c>
      <c r="Z92" s="2509">
        <v>220181</v>
      </c>
      <c r="AB92" s="2507">
        <v>106.4</v>
      </c>
      <c r="AC92" s="2510">
        <v>33167.9</v>
      </c>
      <c r="AD92" s="2509">
        <v>206236</v>
      </c>
    </row>
    <row r="93" spans="1:30">
      <c r="A93" s="1477">
        <v>1996</v>
      </c>
      <c r="B93" s="1478" t="s">
        <v>59</v>
      </c>
      <c r="C93" s="80">
        <v>102.45382350547561</v>
      </c>
      <c r="D93" s="81">
        <v>1229219</v>
      </c>
      <c r="E93" s="81">
        <v>1276661</v>
      </c>
      <c r="F93" s="80">
        <v>76.231621140142522</v>
      </c>
      <c r="G93" s="2480">
        <v>909260.4</v>
      </c>
      <c r="H93" s="82">
        <v>0.54</v>
      </c>
      <c r="I93" s="2505">
        <v>16.3</v>
      </c>
      <c r="J93" s="83">
        <v>0.80700000000000005</v>
      </c>
      <c r="K93" s="2482">
        <v>370109</v>
      </c>
      <c r="M93" s="84">
        <v>102.45382350547561</v>
      </c>
      <c r="N93" s="80">
        <v>1287.6500000000001</v>
      </c>
      <c r="O93" s="80">
        <v>1399.33</v>
      </c>
      <c r="P93" s="80">
        <v>76.231621140142522</v>
      </c>
      <c r="Q93" s="2480">
        <v>909260.4</v>
      </c>
      <c r="R93" s="82">
        <v>0.54</v>
      </c>
      <c r="S93" s="2505">
        <v>16.3</v>
      </c>
      <c r="T93" s="83">
        <v>0.82</v>
      </c>
      <c r="U93" s="2482">
        <v>370109</v>
      </c>
      <c r="X93" s="2494">
        <v>113.9</v>
      </c>
      <c r="Y93" s="2495">
        <v>248342</v>
      </c>
      <c r="Z93" s="2496">
        <v>221588</v>
      </c>
      <c r="AB93" s="2494">
        <v>110.3</v>
      </c>
      <c r="AC93" s="2497">
        <v>33275.599999999999</v>
      </c>
      <c r="AD93" s="2496">
        <v>248003</v>
      </c>
    </row>
    <row r="94" spans="1:30">
      <c r="A94" s="1477"/>
      <c r="B94" s="1478" t="s">
        <v>60</v>
      </c>
      <c r="C94" s="80">
        <v>101.56581636783336</v>
      </c>
      <c r="D94" s="81">
        <v>1264234</v>
      </c>
      <c r="E94" s="81">
        <v>1318335</v>
      </c>
      <c r="F94" s="80">
        <v>75.597238717339678</v>
      </c>
      <c r="G94" s="2480">
        <v>905605.3</v>
      </c>
      <c r="H94" s="82">
        <v>0.57999999999999996</v>
      </c>
      <c r="I94" s="2505">
        <v>17.8</v>
      </c>
      <c r="J94" s="83">
        <v>1.002</v>
      </c>
      <c r="K94" s="2482">
        <v>359769</v>
      </c>
      <c r="M94" s="84">
        <v>101.56581636783336</v>
      </c>
      <c r="N94" s="80">
        <v>1255.28</v>
      </c>
      <c r="O94" s="80">
        <v>1397.39</v>
      </c>
      <c r="P94" s="80">
        <v>75.597238717339678</v>
      </c>
      <c r="Q94" s="2480">
        <v>905605.3</v>
      </c>
      <c r="R94" s="82">
        <v>0.57999999999999996</v>
      </c>
      <c r="S94" s="2505">
        <v>17.8</v>
      </c>
      <c r="T94" s="83">
        <v>0.81299999999999994</v>
      </c>
      <c r="U94" s="2482">
        <v>359769</v>
      </c>
      <c r="X94" s="2494">
        <v>117.8</v>
      </c>
      <c r="Y94" s="2495">
        <v>320971</v>
      </c>
      <c r="Z94" s="2496">
        <v>196259</v>
      </c>
      <c r="AB94" s="2494">
        <v>113.6</v>
      </c>
      <c r="AC94" s="2497">
        <v>33581.300000000003</v>
      </c>
      <c r="AD94" s="2496">
        <v>202169</v>
      </c>
    </row>
    <row r="95" spans="1:30">
      <c r="A95" s="1477"/>
      <c r="B95" s="1478" t="s">
        <v>61</v>
      </c>
      <c r="C95" s="80">
        <v>100.23380566136997</v>
      </c>
      <c r="D95" s="81">
        <v>1227826</v>
      </c>
      <c r="E95" s="81">
        <v>1407398</v>
      </c>
      <c r="F95" s="80">
        <v>75.702969121140143</v>
      </c>
      <c r="G95" s="2480">
        <v>886200.2</v>
      </c>
      <c r="H95" s="82">
        <v>0.61</v>
      </c>
      <c r="I95" s="2505">
        <v>3</v>
      </c>
      <c r="J95" s="83">
        <v>0.78700000000000003</v>
      </c>
      <c r="K95" s="2482">
        <v>358469</v>
      </c>
      <c r="M95" s="84">
        <v>100.23380566136997</v>
      </c>
      <c r="N95" s="80">
        <v>1264.33</v>
      </c>
      <c r="O95" s="80">
        <v>1339.05</v>
      </c>
      <c r="P95" s="80">
        <v>75.702969121140143</v>
      </c>
      <c r="Q95" s="2480">
        <v>886200.2</v>
      </c>
      <c r="R95" s="82">
        <v>0.61</v>
      </c>
      <c r="S95" s="2505">
        <v>3</v>
      </c>
      <c r="T95" s="83">
        <v>0.81699999999999995</v>
      </c>
      <c r="U95" s="2482">
        <v>358469</v>
      </c>
      <c r="X95" s="2494">
        <v>117.8</v>
      </c>
      <c r="Y95" s="2495">
        <v>307776</v>
      </c>
      <c r="Z95" s="2496">
        <v>261360</v>
      </c>
      <c r="AB95" s="2494">
        <v>111.1</v>
      </c>
      <c r="AC95" s="2497">
        <v>33620.300000000003</v>
      </c>
      <c r="AD95" s="2496">
        <v>241280</v>
      </c>
    </row>
    <row r="96" spans="1:30">
      <c r="A96" s="1477"/>
      <c r="B96" s="1478" t="s">
        <v>62</v>
      </c>
      <c r="C96" s="80">
        <v>99.456799415932991</v>
      </c>
      <c r="D96" s="81">
        <v>1266964</v>
      </c>
      <c r="E96" s="81">
        <v>1171942</v>
      </c>
      <c r="F96" s="80">
        <v>76.548812351543958</v>
      </c>
      <c r="G96" s="2480">
        <v>894536.2</v>
      </c>
      <c r="H96" s="82">
        <v>0.62</v>
      </c>
      <c r="I96" s="2505">
        <v>5.9</v>
      </c>
      <c r="J96" s="83">
        <v>0.76400000000000001</v>
      </c>
      <c r="K96" s="2482">
        <v>369593</v>
      </c>
      <c r="M96" s="84">
        <v>99.456799415932991</v>
      </c>
      <c r="N96" s="80">
        <v>1263.5</v>
      </c>
      <c r="O96" s="80">
        <v>1290.26</v>
      </c>
      <c r="P96" s="80">
        <v>76.548812351543958</v>
      </c>
      <c r="Q96" s="2480">
        <v>894536.2</v>
      </c>
      <c r="R96" s="82">
        <v>0.62</v>
      </c>
      <c r="S96" s="2505">
        <v>5.9</v>
      </c>
      <c r="T96" s="83">
        <v>0.82699999999999996</v>
      </c>
      <c r="U96" s="2482">
        <v>369593</v>
      </c>
      <c r="X96" s="2494">
        <v>110.2</v>
      </c>
      <c r="Y96" s="2495">
        <v>348497</v>
      </c>
      <c r="Z96" s="2496">
        <v>236085</v>
      </c>
      <c r="AB96" s="2494">
        <v>113.8</v>
      </c>
      <c r="AC96" s="2497">
        <v>36209.300000000003</v>
      </c>
      <c r="AD96" s="2496">
        <v>237815</v>
      </c>
    </row>
    <row r="97" spans="1:30">
      <c r="A97" s="1477"/>
      <c r="B97" s="1478" t="s">
        <v>63</v>
      </c>
      <c r="C97" s="80">
        <v>97.014779787416785</v>
      </c>
      <c r="D97" s="81">
        <v>1293697</v>
      </c>
      <c r="E97" s="81">
        <v>1474555</v>
      </c>
      <c r="F97" s="80">
        <v>70.945100950118771</v>
      </c>
      <c r="G97" s="2480">
        <v>897620.8</v>
      </c>
      <c r="H97" s="82">
        <v>0.63</v>
      </c>
      <c r="I97" s="2505">
        <v>9.3000000000000007</v>
      </c>
      <c r="J97" s="83">
        <v>0.77400000000000002</v>
      </c>
      <c r="K97" s="2482">
        <v>368567</v>
      </c>
      <c r="M97" s="84">
        <v>97.014779787416785</v>
      </c>
      <c r="N97" s="80">
        <v>1265.53</v>
      </c>
      <c r="O97" s="80">
        <v>1347.14</v>
      </c>
      <c r="P97" s="80">
        <v>70.945100950118771</v>
      </c>
      <c r="Q97" s="2480">
        <v>897620.8</v>
      </c>
      <c r="R97" s="82">
        <v>0.63</v>
      </c>
      <c r="S97" s="2505">
        <v>9.3000000000000007</v>
      </c>
      <c r="T97" s="83">
        <v>0.79</v>
      </c>
      <c r="U97" s="2482">
        <v>368567</v>
      </c>
      <c r="X97" s="2494">
        <v>110.2</v>
      </c>
      <c r="Y97" s="2495">
        <v>324670</v>
      </c>
      <c r="Z97" s="2496">
        <v>211089</v>
      </c>
      <c r="AB97" s="2494">
        <v>111.7</v>
      </c>
      <c r="AC97" s="2497">
        <v>35280.5</v>
      </c>
      <c r="AD97" s="2496">
        <v>236401</v>
      </c>
    </row>
    <row r="98" spans="1:30">
      <c r="A98" s="1477"/>
      <c r="B98" s="1478" t="s">
        <v>64</v>
      </c>
      <c r="C98" s="80">
        <v>102.89782707429676</v>
      </c>
      <c r="D98" s="81">
        <v>1331917</v>
      </c>
      <c r="E98" s="81">
        <v>1724696</v>
      </c>
      <c r="F98" s="80">
        <v>76.760273159144901</v>
      </c>
      <c r="G98" s="2480">
        <v>894821.9</v>
      </c>
      <c r="H98" s="82">
        <v>0.64</v>
      </c>
      <c r="I98" s="2505">
        <v>1.1000000000000001</v>
      </c>
      <c r="J98" s="83">
        <v>0.82699999999999996</v>
      </c>
      <c r="K98" s="2482">
        <v>376513</v>
      </c>
      <c r="M98" s="84">
        <v>102.89782707429676</v>
      </c>
      <c r="N98" s="80">
        <v>1259.1500000000001</v>
      </c>
      <c r="O98" s="80">
        <v>1475.58</v>
      </c>
      <c r="P98" s="80">
        <v>76.760273159144901</v>
      </c>
      <c r="Q98" s="2480">
        <v>894821.9</v>
      </c>
      <c r="R98" s="82">
        <v>0.64</v>
      </c>
      <c r="S98" s="2505">
        <v>1.1000000000000001</v>
      </c>
      <c r="T98" s="83">
        <v>0.84</v>
      </c>
      <c r="U98" s="2482">
        <v>376513</v>
      </c>
      <c r="X98" s="2494">
        <v>107.4</v>
      </c>
      <c r="Y98" s="2495">
        <v>460966</v>
      </c>
      <c r="Z98" s="2496">
        <v>241991</v>
      </c>
      <c r="AB98" s="2494">
        <v>111.6</v>
      </c>
      <c r="AC98" s="2497">
        <v>34267.9</v>
      </c>
      <c r="AD98" s="2496">
        <v>230740</v>
      </c>
    </row>
    <row r="99" spans="1:30">
      <c r="A99" s="1477"/>
      <c r="B99" s="1478" t="s">
        <v>65</v>
      </c>
      <c r="C99" s="80">
        <v>100.12280476916469</v>
      </c>
      <c r="D99" s="81">
        <v>1273367</v>
      </c>
      <c r="E99" s="81">
        <v>1301907</v>
      </c>
      <c r="F99" s="80">
        <v>77.183194774346802</v>
      </c>
      <c r="G99" s="2480">
        <v>888464.6</v>
      </c>
      <c r="H99" s="82">
        <v>0.62</v>
      </c>
      <c r="I99" s="2505">
        <v>2.9</v>
      </c>
      <c r="J99" s="83">
        <v>0.751</v>
      </c>
      <c r="K99" s="2482">
        <v>371966</v>
      </c>
      <c r="M99" s="84">
        <v>100.12280476916469</v>
      </c>
      <c r="N99" s="80">
        <v>1251.1199999999999</v>
      </c>
      <c r="O99" s="80">
        <v>1315.61</v>
      </c>
      <c r="P99" s="80">
        <v>77.183194774346802</v>
      </c>
      <c r="Q99" s="2480">
        <v>888464.6</v>
      </c>
      <c r="R99" s="82">
        <v>0.62</v>
      </c>
      <c r="S99" s="2505">
        <v>2.9</v>
      </c>
      <c r="T99" s="83">
        <v>0.81399999999999995</v>
      </c>
      <c r="U99" s="2482">
        <v>371966</v>
      </c>
      <c r="X99" s="2494">
        <v>102.9</v>
      </c>
      <c r="Y99" s="2495">
        <v>288406</v>
      </c>
      <c r="Z99" s="2496">
        <v>240842</v>
      </c>
      <c r="AB99" s="2494">
        <v>110.4</v>
      </c>
      <c r="AC99" s="2497">
        <v>34320.6</v>
      </c>
      <c r="AD99" s="2496">
        <v>228443</v>
      </c>
    </row>
    <row r="100" spans="1:30">
      <c r="A100" s="1477"/>
      <c r="B100" s="1478" t="s">
        <v>66</v>
      </c>
      <c r="C100" s="80">
        <v>102.89782707429676</v>
      </c>
      <c r="D100" s="81">
        <v>1279646</v>
      </c>
      <c r="E100" s="81">
        <v>1462746</v>
      </c>
      <c r="F100" s="80">
        <v>80.35510688836105</v>
      </c>
      <c r="G100" s="2480">
        <v>886183.4</v>
      </c>
      <c r="H100" s="82">
        <v>0.62</v>
      </c>
      <c r="I100" s="2505">
        <v>3.3</v>
      </c>
      <c r="J100" s="83">
        <v>0.88300000000000001</v>
      </c>
      <c r="K100" s="2482">
        <v>380878</v>
      </c>
      <c r="M100" s="84">
        <v>102.89782707429676</v>
      </c>
      <c r="N100" s="80">
        <v>1253.57</v>
      </c>
      <c r="O100" s="80">
        <v>1388.44</v>
      </c>
      <c r="P100" s="80">
        <v>80.35510688836105</v>
      </c>
      <c r="Q100" s="2480">
        <v>886183.4</v>
      </c>
      <c r="R100" s="82">
        <v>0.62</v>
      </c>
      <c r="S100" s="2505">
        <v>3.3</v>
      </c>
      <c r="T100" s="83">
        <v>0.84399999999999997</v>
      </c>
      <c r="U100" s="2482">
        <v>380878</v>
      </c>
      <c r="X100" s="2494">
        <v>107.4</v>
      </c>
      <c r="Y100" s="2495">
        <v>306749</v>
      </c>
      <c r="Z100" s="2496">
        <v>240902</v>
      </c>
      <c r="AB100" s="2494">
        <v>109.3</v>
      </c>
      <c r="AC100" s="2497">
        <v>35432.300000000003</v>
      </c>
      <c r="AD100" s="2496">
        <v>235952</v>
      </c>
    </row>
    <row r="101" spans="1:30">
      <c r="A101" s="1477"/>
      <c r="B101" s="1478" t="s">
        <v>67</v>
      </c>
      <c r="C101" s="80">
        <v>106.00585205604466</v>
      </c>
      <c r="D101" s="81">
        <v>1328100</v>
      </c>
      <c r="E101" s="81">
        <v>1468109</v>
      </c>
      <c r="F101" s="80">
        <v>84.055671021377677</v>
      </c>
      <c r="G101" s="2480">
        <v>888562.5</v>
      </c>
      <c r="H101" s="82">
        <v>0.62</v>
      </c>
      <c r="I101" s="2505">
        <v>11.3</v>
      </c>
      <c r="J101" s="83">
        <v>0.85699999999999998</v>
      </c>
      <c r="K101" s="2482">
        <v>381018</v>
      </c>
      <c r="M101" s="84">
        <v>106.00585205604466</v>
      </c>
      <c r="N101" s="80">
        <v>1281.6099999999999</v>
      </c>
      <c r="O101" s="80">
        <v>1494.5</v>
      </c>
      <c r="P101" s="80">
        <v>84.055671021377677</v>
      </c>
      <c r="Q101" s="2480">
        <v>888562.5</v>
      </c>
      <c r="R101" s="82">
        <v>0.62</v>
      </c>
      <c r="S101" s="2505">
        <v>11.3</v>
      </c>
      <c r="T101" s="83">
        <v>0.87</v>
      </c>
      <c r="U101" s="2482">
        <v>381018</v>
      </c>
      <c r="X101" s="2494">
        <v>115.9</v>
      </c>
      <c r="Y101" s="2495">
        <v>346057</v>
      </c>
      <c r="Z101" s="2496">
        <v>274353</v>
      </c>
      <c r="AB101" s="2494">
        <v>113.4</v>
      </c>
      <c r="AC101" s="2497">
        <v>35592.6</v>
      </c>
      <c r="AD101" s="2496">
        <v>246598</v>
      </c>
    </row>
    <row r="102" spans="1:30">
      <c r="A102" s="1477"/>
      <c r="B102" s="1478" t="s">
        <v>68</v>
      </c>
      <c r="C102" s="80">
        <v>106.22785384045521</v>
      </c>
      <c r="D102" s="81">
        <v>1289562</v>
      </c>
      <c r="E102" s="81">
        <v>1341221</v>
      </c>
      <c r="F102" s="80">
        <v>83.632749406175776</v>
      </c>
      <c r="G102" s="2480">
        <v>900812.1</v>
      </c>
      <c r="H102" s="82">
        <v>0.63</v>
      </c>
      <c r="I102" s="2505">
        <v>5.7</v>
      </c>
      <c r="J102" s="83">
        <v>0.86599999999999999</v>
      </c>
      <c r="K102" s="2482">
        <v>399189</v>
      </c>
      <c r="M102" s="84">
        <v>106.22785384045521</v>
      </c>
      <c r="N102" s="80">
        <v>1299.28</v>
      </c>
      <c r="O102" s="80">
        <v>1322.6</v>
      </c>
      <c r="P102" s="80">
        <v>83.632749406175776</v>
      </c>
      <c r="Q102" s="2480">
        <v>900812.1</v>
      </c>
      <c r="R102" s="82">
        <v>0.63</v>
      </c>
      <c r="S102" s="2505">
        <v>5.7</v>
      </c>
      <c r="T102" s="83">
        <v>0.86799999999999999</v>
      </c>
      <c r="U102" s="2482">
        <v>399189</v>
      </c>
      <c r="X102" s="2494">
        <v>115.9</v>
      </c>
      <c r="Y102" s="2495">
        <v>342156</v>
      </c>
      <c r="Z102" s="2496">
        <v>232380</v>
      </c>
      <c r="AB102" s="2494">
        <v>111.7</v>
      </c>
      <c r="AC102" s="2497">
        <v>35325</v>
      </c>
      <c r="AD102" s="2496">
        <v>241761</v>
      </c>
    </row>
    <row r="103" spans="1:30">
      <c r="A103" s="1477"/>
      <c r="B103" s="1478" t="s">
        <v>69</v>
      </c>
      <c r="C103" s="80">
        <v>106.33885473266049</v>
      </c>
      <c r="D103" s="81">
        <v>1288150</v>
      </c>
      <c r="E103" s="81">
        <v>1288476</v>
      </c>
      <c r="F103" s="80">
        <v>86.276009501187644</v>
      </c>
      <c r="G103" s="2480">
        <v>893222.3</v>
      </c>
      <c r="H103" s="82">
        <v>0.63</v>
      </c>
      <c r="I103" s="2505">
        <v>5.9</v>
      </c>
      <c r="J103" s="83">
        <v>0.89</v>
      </c>
      <c r="K103" s="2482">
        <v>412490</v>
      </c>
      <c r="M103" s="84">
        <v>106.33885473266049</v>
      </c>
      <c r="N103" s="80">
        <v>1299.18</v>
      </c>
      <c r="O103" s="80">
        <v>1251.8</v>
      </c>
      <c r="P103" s="80">
        <v>86.276009501187644</v>
      </c>
      <c r="Q103" s="2480">
        <v>893222.3</v>
      </c>
      <c r="R103" s="82">
        <v>0.63</v>
      </c>
      <c r="S103" s="2505">
        <v>5.9</v>
      </c>
      <c r="T103" s="83">
        <v>0.872</v>
      </c>
      <c r="U103" s="2482">
        <v>412490</v>
      </c>
      <c r="X103" s="2498">
        <v>113.1</v>
      </c>
      <c r="Y103" s="2499">
        <v>557024</v>
      </c>
      <c r="Z103" s="2500">
        <v>229291</v>
      </c>
      <c r="AB103" s="2498">
        <v>109.5</v>
      </c>
      <c r="AC103" s="2501">
        <v>35186.800000000003</v>
      </c>
      <c r="AD103" s="2500">
        <v>243641</v>
      </c>
    </row>
    <row r="104" spans="1:30">
      <c r="A104" s="1503" t="s">
        <v>76</v>
      </c>
      <c r="B104" s="1504" t="s">
        <v>58</v>
      </c>
      <c r="C104" s="90">
        <v>111.66689755851404</v>
      </c>
      <c r="D104" s="91">
        <v>1229791</v>
      </c>
      <c r="E104" s="91">
        <v>1037116</v>
      </c>
      <c r="F104" s="90">
        <v>95.47455463182898</v>
      </c>
      <c r="G104" s="2502">
        <v>884733.6</v>
      </c>
      <c r="H104" s="92">
        <v>0.63</v>
      </c>
      <c r="I104" s="2503">
        <v>6.4</v>
      </c>
      <c r="J104" s="93">
        <v>0.86499999999999999</v>
      </c>
      <c r="K104" s="2504">
        <v>409707</v>
      </c>
      <c r="M104" s="94">
        <v>111.66689755851404</v>
      </c>
      <c r="N104" s="90">
        <v>1298.74</v>
      </c>
      <c r="O104" s="90">
        <v>1197.5899999999999</v>
      </c>
      <c r="P104" s="90">
        <v>95.47455463182898</v>
      </c>
      <c r="Q104" s="2502">
        <v>884733.6</v>
      </c>
      <c r="R104" s="92">
        <v>0.63</v>
      </c>
      <c r="S104" s="2503">
        <v>6.4</v>
      </c>
      <c r="T104" s="93">
        <v>0.90600000000000003</v>
      </c>
      <c r="U104" s="2504">
        <v>409707</v>
      </c>
      <c r="X104" s="2494">
        <v>108.4</v>
      </c>
      <c r="Y104" s="2495">
        <v>336464</v>
      </c>
      <c r="Z104" s="2496">
        <v>277195</v>
      </c>
      <c r="AB104" s="2494">
        <v>113.2</v>
      </c>
      <c r="AC104" s="2497">
        <v>36239.300000000003</v>
      </c>
      <c r="AD104" s="2496">
        <v>260721</v>
      </c>
    </row>
    <row r="105" spans="1:30">
      <c r="A105" s="1477">
        <v>1997</v>
      </c>
      <c r="B105" s="1478" t="s">
        <v>59</v>
      </c>
      <c r="C105" s="80">
        <v>108.78087436117671</v>
      </c>
      <c r="D105" s="81">
        <v>1197637</v>
      </c>
      <c r="E105" s="81">
        <v>1060491</v>
      </c>
      <c r="F105" s="80">
        <v>87.439043942992882</v>
      </c>
      <c r="G105" s="2480">
        <v>900769.5</v>
      </c>
      <c r="H105" s="82">
        <v>0.61</v>
      </c>
      <c r="I105" s="2505">
        <v>4.8</v>
      </c>
      <c r="J105" s="83">
        <v>0.879</v>
      </c>
      <c r="K105" s="2482">
        <v>434723</v>
      </c>
      <c r="M105" s="84">
        <v>108.78087436117671</v>
      </c>
      <c r="N105" s="80">
        <v>1285.92</v>
      </c>
      <c r="O105" s="80">
        <v>1172.47</v>
      </c>
      <c r="P105" s="80">
        <v>87.439043942992882</v>
      </c>
      <c r="Q105" s="2480">
        <v>900769.5</v>
      </c>
      <c r="R105" s="82">
        <v>0.61</v>
      </c>
      <c r="S105" s="2505">
        <v>4.8</v>
      </c>
      <c r="T105" s="83">
        <v>0.89200000000000002</v>
      </c>
      <c r="U105" s="2482">
        <v>434723</v>
      </c>
      <c r="X105" s="2494">
        <v>113.1</v>
      </c>
      <c r="Y105" s="2495">
        <v>261836</v>
      </c>
      <c r="Z105" s="2496">
        <v>224260</v>
      </c>
      <c r="AB105" s="2494">
        <v>111.6</v>
      </c>
      <c r="AC105" s="2497">
        <v>35610.6</v>
      </c>
      <c r="AD105" s="2496">
        <v>254618</v>
      </c>
    </row>
    <row r="106" spans="1:30">
      <c r="A106" s="1477"/>
      <c r="B106" s="1478" t="s">
        <v>60</v>
      </c>
      <c r="C106" s="80">
        <v>106.33885473266049</v>
      </c>
      <c r="D106" s="81">
        <v>1285149</v>
      </c>
      <c r="E106" s="81">
        <v>1259770</v>
      </c>
      <c r="F106" s="80">
        <v>82.68117577197151</v>
      </c>
      <c r="G106" s="2480">
        <v>861007.2</v>
      </c>
      <c r="H106" s="82">
        <v>0.6</v>
      </c>
      <c r="I106" s="2505">
        <v>28.5</v>
      </c>
      <c r="J106" s="83">
        <v>1.071</v>
      </c>
      <c r="K106" s="2482">
        <v>415899</v>
      </c>
      <c r="M106" s="84">
        <v>106.33885473266049</v>
      </c>
      <c r="N106" s="80">
        <v>1290.47</v>
      </c>
      <c r="O106" s="80">
        <v>1338.78</v>
      </c>
      <c r="P106" s="80">
        <v>82.68117577197151</v>
      </c>
      <c r="Q106" s="2480">
        <v>861007.2</v>
      </c>
      <c r="R106" s="82">
        <v>0.6</v>
      </c>
      <c r="S106" s="2505">
        <v>28.5</v>
      </c>
      <c r="T106" s="83">
        <v>0.86199999999999999</v>
      </c>
      <c r="U106" s="2482">
        <v>415899</v>
      </c>
      <c r="X106" s="2494">
        <v>113.9</v>
      </c>
      <c r="Y106" s="2495">
        <v>468840</v>
      </c>
      <c r="Z106" s="2496">
        <v>255156</v>
      </c>
      <c r="AB106" s="2494">
        <v>109.3</v>
      </c>
      <c r="AC106" s="2497">
        <v>47145.7</v>
      </c>
      <c r="AD106" s="2496">
        <v>261207</v>
      </c>
    </row>
    <row r="107" spans="1:30">
      <c r="A107" s="1518"/>
      <c r="B107" s="1478" t="s">
        <v>61</v>
      </c>
      <c r="C107" s="80">
        <v>106.00585205604466</v>
      </c>
      <c r="D107" s="81">
        <v>1277507</v>
      </c>
      <c r="E107" s="81">
        <v>1216452</v>
      </c>
      <c r="F107" s="80">
        <v>83.527019002375312</v>
      </c>
      <c r="G107" s="2480">
        <v>881626.7</v>
      </c>
      <c r="H107" s="82">
        <v>0.6</v>
      </c>
      <c r="I107" s="2505">
        <v>1.1000000000000001</v>
      </c>
      <c r="J107" s="83">
        <v>0.85</v>
      </c>
      <c r="K107" s="2482">
        <v>452337</v>
      </c>
      <c r="M107" s="84">
        <v>106.00585205604466</v>
      </c>
      <c r="N107" s="80">
        <v>1307.8699999999999</v>
      </c>
      <c r="O107" s="80">
        <v>1173.8499999999999</v>
      </c>
      <c r="P107" s="80">
        <v>83.527019002375312</v>
      </c>
      <c r="Q107" s="2480">
        <v>881626.7</v>
      </c>
      <c r="R107" s="82">
        <v>0.6</v>
      </c>
      <c r="S107" s="2505">
        <v>1.1000000000000001</v>
      </c>
      <c r="T107" s="83">
        <v>0.88500000000000001</v>
      </c>
      <c r="U107" s="2482">
        <v>452337</v>
      </c>
      <c r="X107" s="2494">
        <v>118.8</v>
      </c>
      <c r="Y107" s="2495">
        <v>304197</v>
      </c>
      <c r="Z107" s="2496">
        <v>275106</v>
      </c>
      <c r="AB107" s="2494">
        <v>112</v>
      </c>
      <c r="AC107" s="2497">
        <v>33778.300000000003</v>
      </c>
      <c r="AD107" s="2496">
        <v>258023</v>
      </c>
    </row>
    <row r="108" spans="1:30">
      <c r="A108" s="1477"/>
      <c r="B108" s="1478" t="s">
        <v>62</v>
      </c>
      <c r="C108" s="80">
        <v>110.7788904208718</v>
      </c>
      <c r="D108" s="81">
        <v>1297236</v>
      </c>
      <c r="E108" s="81">
        <v>992564</v>
      </c>
      <c r="F108" s="80">
        <v>94.522980997624714</v>
      </c>
      <c r="G108" s="2480">
        <v>898733.7</v>
      </c>
      <c r="H108" s="82">
        <v>0.6</v>
      </c>
      <c r="I108" s="2505">
        <v>1.9</v>
      </c>
      <c r="J108" s="83">
        <v>0.873</v>
      </c>
      <c r="K108" s="2482">
        <v>444813</v>
      </c>
      <c r="M108" s="84">
        <v>110.7788904208718</v>
      </c>
      <c r="N108" s="80">
        <v>1295.1600000000001</v>
      </c>
      <c r="O108" s="80">
        <v>1089.5899999999999</v>
      </c>
      <c r="P108" s="80">
        <v>94.522980997624714</v>
      </c>
      <c r="Q108" s="2480">
        <v>898733.7</v>
      </c>
      <c r="R108" s="82">
        <v>0.6</v>
      </c>
      <c r="S108" s="2505">
        <v>1.9</v>
      </c>
      <c r="T108" s="83">
        <v>0.94599999999999995</v>
      </c>
      <c r="U108" s="2482">
        <v>444813</v>
      </c>
      <c r="X108" s="2494">
        <v>109.3</v>
      </c>
      <c r="Y108" s="2495">
        <v>332085</v>
      </c>
      <c r="Z108" s="2496">
        <v>240847</v>
      </c>
      <c r="AB108" s="2494">
        <v>112.8</v>
      </c>
      <c r="AC108" s="2497">
        <v>34289.599999999999</v>
      </c>
      <c r="AD108" s="2496">
        <v>248814</v>
      </c>
    </row>
    <row r="109" spans="1:30">
      <c r="A109" s="1477"/>
      <c r="B109" s="1478" t="s">
        <v>63</v>
      </c>
      <c r="C109" s="80">
        <v>108.00386811573973</v>
      </c>
      <c r="D109" s="81">
        <v>1320815</v>
      </c>
      <c r="E109" s="81">
        <v>1298110</v>
      </c>
      <c r="F109" s="80">
        <v>89.342191211401428</v>
      </c>
      <c r="G109" s="2480">
        <v>883965.3</v>
      </c>
      <c r="H109" s="82">
        <v>0.6</v>
      </c>
      <c r="I109" s="2505">
        <v>1.9</v>
      </c>
      <c r="J109" s="83">
        <v>0.88</v>
      </c>
      <c r="K109" s="2482">
        <v>424978</v>
      </c>
      <c r="M109" s="84">
        <v>108.00386811573973</v>
      </c>
      <c r="N109" s="80">
        <v>1291.44</v>
      </c>
      <c r="O109" s="80">
        <v>1182.4000000000001</v>
      </c>
      <c r="P109" s="80">
        <v>89.342191211401428</v>
      </c>
      <c r="Q109" s="2480">
        <v>883965.3</v>
      </c>
      <c r="R109" s="82">
        <v>0.6</v>
      </c>
      <c r="S109" s="2505">
        <v>1.9</v>
      </c>
      <c r="T109" s="83">
        <v>0.90500000000000003</v>
      </c>
      <c r="U109" s="2482">
        <v>424978</v>
      </c>
      <c r="X109" s="2494">
        <v>111.2</v>
      </c>
      <c r="Y109" s="2495">
        <v>318812</v>
      </c>
      <c r="Z109" s="2496">
        <v>225377</v>
      </c>
      <c r="AB109" s="2494">
        <v>113</v>
      </c>
      <c r="AC109" s="2497">
        <v>34599.9</v>
      </c>
      <c r="AD109" s="2496">
        <v>239307</v>
      </c>
    </row>
    <row r="110" spans="1:30">
      <c r="A110" s="1477"/>
      <c r="B110" s="1478" t="s">
        <v>64</v>
      </c>
      <c r="C110" s="80">
        <v>108.66987346897143</v>
      </c>
      <c r="D110" s="81">
        <v>1356396</v>
      </c>
      <c r="E110" s="81">
        <v>1148439</v>
      </c>
      <c r="F110" s="80">
        <v>87.650504750593839</v>
      </c>
      <c r="G110" s="2480">
        <v>892345.7</v>
      </c>
      <c r="H110" s="82">
        <v>0.59</v>
      </c>
      <c r="I110" s="2505">
        <v>5.4</v>
      </c>
      <c r="J110" s="83">
        <v>0.88900000000000001</v>
      </c>
      <c r="K110" s="2482">
        <v>420206</v>
      </c>
      <c r="M110" s="84">
        <v>108.66987346897143</v>
      </c>
      <c r="N110" s="80">
        <v>1283.4000000000001</v>
      </c>
      <c r="O110" s="80">
        <v>977.39</v>
      </c>
      <c r="P110" s="80">
        <v>87.650504750593839</v>
      </c>
      <c r="Q110" s="2480">
        <v>892345.7</v>
      </c>
      <c r="R110" s="82">
        <v>0.59</v>
      </c>
      <c r="S110" s="2505">
        <v>5.4</v>
      </c>
      <c r="T110" s="83">
        <v>0.90500000000000003</v>
      </c>
      <c r="U110" s="2482">
        <v>420206</v>
      </c>
      <c r="X110" s="2494">
        <v>112.1</v>
      </c>
      <c r="Y110" s="2495">
        <v>457275</v>
      </c>
      <c r="Z110" s="2496">
        <v>256856</v>
      </c>
      <c r="AB110" s="2494">
        <v>116.7</v>
      </c>
      <c r="AC110" s="2497">
        <v>34785.9</v>
      </c>
      <c r="AD110" s="2496">
        <v>247870</v>
      </c>
    </row>
    <row r="111" spans="1:30">
      <c r="A111" s="1477"/>
      <c r="B111" s="1478" t="s">
        <v>65</v>
      </c>
      <c r="C111" s="80">
        <v>109.00287614558728</v>
      </c>
      <c r="D111" s="81">
        <v>1309139</v>
      </c>
      <c r="E111" s="81">
        <v>1063638</v>
      </c>
      <c r="F111" s="80">
        <v>94.100059382422813</v>
      </c>
      <c r="G111" s="2480">
        <v>886401</v>
      </c>
      <c r="H111" s="82">
        <v>0.56999999999999995</v>
      </c>
      <c r="I111" s="2505">
        <v>9.9</v>
      </c>
      <c r="J111" s="83">
        <v>0.81299999999999994</v>
      </c>
      <c r="K111" s="2482">
        <v>420450</v>
      </c>
      <c r="M111" s="84">
        <v>109.00287614558728</v>
      </c>
      <c r="N111" s="80">
        <v>1287.48</v>
      </c>
      <c r="O111" s="80">
        <v>1075.23</v>
      </c>
      <c r="P111" s="80">
        <v>94.100059382422813</v>
      </c>
      <c r="Q111" s="2480">
        <v>886401</v>
      </c>
      <c r="R111" s="82">
        <v>0.56999999999999995</v>
      </c>
      <c r="S111" s="2505">
        <v>9.9</v>
      </c>
      <c r="T111" s="83">
        <v>0.879</v>
      </c>
      <c r="U111" s="2482">
        <v>420450</v>
      </c>
      <c r="X111" s="2494">
        <v>102.9</v>
      </c>
      <c r="Y111" s="2495">
        <v>295990</v>
      </c>
      <c r="Z111" s="2496">
        <v>247841</v>
      </c>
      <c r="AB111" s="2494">
        <v>110.2</v>
      </c>
      <c r="AC111" s="2497">
        <v>35100.699999999997</v>
      </c>
      <c r="AD111" s="2496">
        <v>245285</v>
      </c>
    </row>
    <row r="112" spans="1:30">
      <c r="A112" s="1477"/>
      <c r="B112" s="1478" t="s">
        <v>66</v>
      </c>
      <c r="C112" s="80">
        <v>121.98998053360532</v>
      </c>
      <c r="D112" s="81">
        <v>1340218</v>
      </c>
      <c r="E112" s="81">
        <v>1085926</v>
      </c>
      <c r="F112" s="80">
        <v>110.17108076009502</v>
      </c>
      <c r="G112" s="2480">
        <v>876631.8</v>
      </c>
      <c r="H112" s="82">
        <v>0.56000000000000005</v>
      </c>
      <c r="I112" s="2505">
        <v>3.7</v>
      </c>
      <c r="J112" s="83">
        <v>1.0409999999999999</v>
      </c>
      <c r="K112" s="2482">
        <v>423426</v>
      </c>
      <c r="M112" s="84">
        <v>121.98998053360532</v>
      </c>
      <c r="N112" s="80">
        <v>1303.0899999999999</v>
      </c>
      <c r="O112" s="80">
        <v>1036.3499999999999</v>
      </c>
      <c r="P112" s="80">
        <v>110.17108076009502</v>
      </c>
      <c r="Q112" s="2480">
        <v>876631.8</v>
      </c>
      <c r="R112" s="82">
        <v>0.56000000000000005</v>
      </c>
      <c r="S112" s="2505">
        <v>3.7</v>
      </c>
      <c r="T112" s="83">
        <v>0.99199999999999999</v>
      </c>
      <c r="U112" s="2482">
        <v>423426</v>
      </c>
      <c r="X112" s="2494">
        <v>112.1</v>
      </c>
      <c r="Y112" s="2495">
        <v>291308</v>
      </c>
      <c r="Z112" s="2496">
        <v>250619</v>
      </c>
      <c r="AB112" s="2494">
        <v>114.5</v>
      </c>
      <c r="AC112" s="2497">
        <v>34405.5</v>
      </c>
      <c r="AD112" s="2496">
        <v>236304</v>
      </c>
    </row>
    <row r="113" spans="1:30">
      <c r="A113" s="1477"/>
      <c r="B113" s="1478" t="s">
        <v>67</v>
      </c>
      <c r="C113" s="80">
        <v>110.7788904208718</v>
      </c>
      <c r="D113" s="81">
        <v>1309471</v>
      </c>
      <c r="E113" s="81">
        <v>943196</v>
      </c>
      <c r="F113" s="80">
        <v>96.954780285035639</v>
      </c>
      <c r="G113" s="2480">
        <v>881715.19999999995</v>
      </c>
      <c r="H113" s="82">
        <v>0.54</v>
      </c>
      <c r="I113" s="2505">
        <v>2.1</v>
      </c>
      <c r="J113" s="83">
        <v>0.89200000000000002</v>
      </c>
      <c r="K113" s="2482">
        <v>437181</v>
      </c>
      <c r="M113" s="84">
        <v>110.7788904208718</v>
      </c>
      <c r="N113" s="80">
        <v>1259.92</v>
      </c>
      <c r="O113" s="80">
        <v>959.95</v>
      </c>
      <c r="P113" s="80">
        <v>96.954780285035639</v>
      </c>
      <c r="Q113" s="2480">
        <v>881715.19999999995</v>
      </c>
      <c r="R113" s="82">
        <v>0.54</v>
      </c>
      <c r="S113" s="2505">
        <v>2.1</v>
      </c>
      <c r="T113" s="83">
        <v>0.90500000000000003</v>
      </c>
      <c r="U113" s="2482">
        <v>437181</v>
      </c>
      <c r="X113" s="2494">
        <v>116.8</v>
      </c>
      <c r="Y113" s="2495">
        <v>339990</v>
      </c>
      <c r="Z113" s="2496">
        <v>262710</v>
      </c>
      <c r="AB113" s="2494">
        <v>114.4</v>
      </c>
      <c r="AC113" s="2497">
        <v>35206.800000000003</v>
      </c>
      <c r="AD113" s="2496">
        <v>236675</v>
      </c>
    </row>
    <row r="114" spans="1:30">
      <c r="A114" s="1477"/>
      <c r="B114" s="1478" t="s">
        <v>68</v>
      </c>
      <c r="C114" s="80">
        <v>109.22487792999786</v>
      </c>
      <c r="D114" s="81">
        <v>1242313</v>
      </c>
      <c r="E114" s="81">
        <v>1046099</v>
      </c>
      <c r="F114" s="80">
        <v>96.531858669833738</v>
      </c>
      <c r="G114" s="2480">
        <v>881122.2</v>
      </c>
      <c r="H114" s="82">
        <v>0.53</v>
      </c>
      <c r="I114" s="2505">
        <v>3.5</v>
      </c>
      <c r="J114" s="83">
        <v>0.88100000000000001</v>
      </c>
      <c r="K114" s="2482">
        <v>437310</v>
      </c>
      <c r="M114" s="84">
        <v>109.22487792999786</v>
      </c>
      <c r="N114" s="80">
        <v>1262.53</v>
      </c>
      <c r="O114" s="80">
        <v>1020.39</v>
      </c>
      <c r="P114" s="80">
        <v>96.531858669833738</v>
      </c>
      <c r="Q114" s="2480">
        <v>881122.2</v>
      </c>
      <c r="R114" s="82">
        <v>0.53</v>
      </c>
      <c r="S114" s="2505">
        <v>3.5</v>
      </c>
      <c r="T114" s="83">
        <v>0.88300000000000001</v>
      </c>
      <c r="U114" s="2482">
        <v>437310</v>
      </c>
      <c r="X114" s="2494">
        <v>120.5</v>
      </c>
      <c r="Y114" s="2495">
        <v>339122</v>
      </c>
      <c r="Z114" s="2496">
        <v>219360</v>
      </c>
      <c r="AB114" s="2494">
        <v>115.3</v>
      </c>
      <c r="AC114" s="2497">
        <v>34861</v>
      </c>
      <c r="AD114" s="2496">
        <v>240052</v>
      </c>
    </row>
    <row r="115" spans="1:30">
      <c r="A115" s="1484"/>
      <c r="B115" s="1485" t="s">
        <v>69</v>
      </c>
      <c r="C115" s="85">
        <v>108.2258699001503</v>
      </c>
      <c r="D115" s="86">
        <v>1262209</v>
      </c>
      <c r="E115" s="86">
        <v>966451</v>
      </c>
      <c r="F115" s="85">
        <v>92.514103325415689</v>
      </c>
      <c r="G115" s="2487">
        <v>868940.3</v>
      </c>
      <c r="H115" s="87">
        <v>0.51</v>
      </c>
      <c r="I115" s="2506">
        <v>1</v>
      </c>
      <c r="J115" s="88">
        <v>0.90100000000000002</v>
      </c>
      <c r="K115" s="2489">
        <v>450222</v>
      </c>
      <c r="M115" s="89">
        <v>108.2258699001503</v>
      </c>
      <c r="N115" s="85">
        <v>1266.48</v>
      </c>
      <c r="O115" s="85">
        <v>934.88</v>
      </c>
      <c r="P115" s="85">
        <v>92.514103325415689</v>
      </c>
      <c r="Q115" s="2487">
        <v>868940.3</v>
      </c>
      <c r="R115" s="87">
        <v>0.51</v>
      </c>
      <c r="S115" s="2506">
        <v>1</v>
      </c>
      <c r="T115" s="88">
        <v>0.88600000000000001</v>
      </c>
      <c r="U115" s="2489">
        <v>450222</v>
      </c>
      <c r="X115" s="2494">
        <v>115.9</v>
      </c>
      <c r="Y115" s="2495">
        <v>545155</v>
      </c>
      <c r="Z115" s="2496">
        <v>248623</v>
      </c>
      <c r="AB115" s="2494">
        <v>112</v>
      </c>
      <c r="AC115" s="2497">
        <v>35138.300000000003</v>
      </c>
      <c r="AD115" s="2496">
        <v>253387</v>
      </c>
    </row>
    <row r="116" spans="1:30">
      <c r="A116" s="1477" t="s">
        <v>77</v>
      </c>
      <c r="B116" s="1478" t="s">
        <v>58</v>
      </c>
      <c r="C116" s="80">
        <v>109.22487792999786</v>
      </c>
      <c r="D116" s="81">
        <v>1215177</v>
      </c>
      <c r="E116" s="81">
        <v>758377</v>
      </c>
      <c r="F116" s="80">
        <v>101.3</v>
      </c>
      <c r="G116" s="2480">
        <v>870729.7</v>
      </c>
      <c r="H116" s="82">
        <v>0.48</v>
      </c>
      <c r="I116" s="2505">
        <v>4</v>
      </c>
      <c r="J116" s="83">
        <v>0.84399999999999997</v>
      </c>
      <c r="K116" s="2482">
        <v>426643</v>
      </c>
      <c r="M116" s="84">
        <v>109.22487792999786</v>
      </c>
      <c r="N116" s="80">
        <v>1287.21</v>
      </c>
      <c r="O116" s="80">
        <v>881.47</v>
      </c>
      <c r="P116" s="80">
        <v>101.3</v>
      </c>
      <c r="Q116" s="2480">
        <v>870729.7</v>
      </c>
      <c r="R116" s="82">
        <v>0.48</v>
      </c>
      <c r="S116" s="2505">
        <v>4</v>
      </c>
      <c r="T116" s="83">
        <v>0.88500000000000001</v>
      </c>
      <c r="U116" s="2482">
        <v>426643</v>
      </c>
      <c r="X116" s="2507">
        <v>104.6</v>
      </c>
      <c r="Y116" s="2508">
        <v>338230</v>
      </c>
      <c r="Z116" s="2509">
        <v>273111</v>
      </c>
      <c r="AB116" s="2507">
        <v>108.9</v>
      </c>
      <c r="AC116" s="2510">
        <v>35260.699999999997</v>
      </c>
      <c r="AD116" s="2509">
        <v>265290</v>
      </c>
    </row>
    <row r="117" spans="1:30">
      <c r="A117" s="1477">
        <v>1998</v>
      </c>
      <c r="B117" s="1478" t="s">
        <v>59</v>
      </c>
      <c r="C117" s="80">
        <v>106.33885473266049</v>
      </c>
      <c r="D117" s="81">
        <v>1159884</v>
      </c>
      <c r="E117" s="81">
        <v>801342</v>
      </c>
      <c r="F117" s="80">
        <v>97.5</v>
      </c>
      <c r="G117" s="2480">
        <v>877007.6</v>
      </c>
      <c r="H117" s="82">
        <v>0.45</v>
      </c>
      <c r="I117" s="2505">
        <v>2.4</v>
      </c>
      <c r="J117" s="83">
        <v>0.85799999999999998</v>
      </c>
      <c r="K117" s="2482">
        <v>414361</v>
      </c>
      <c r="M117" s="84">
        <v>106.33885473266049</v>
      </c>
      <c r="N117" s="80">
        <v>1248.3399999999999</v>
      </c>
      <c r="O117" s="80">
        <v>885.83</v>
      </c>
      <c r="P117" s="80">
        <v>97.5</v>
      </c>
      <c r="Q117" s="2480">
        <v>877007.6</v>
      </c>
      <c r="R117" s="82">
        <v>0.45</v>
      </c>
      <c r="S117" s="2505">
        <v>2.4</v>
      </c>
      <c r="T117" s="83">
        <v>0.86899999999999999</v>
      </c>
      <c r="U117" s="2482">
        <v>414361</v>
      </c>
      <c r="X117" s="2494">
        <v>109.3</v>
      </c>
      <c r="Y117" s="2495">
        <v>270396</v>
      </c>
      <c r="Z117" s="2496">
        <v>202646</v>
      </c>
      <c r="AB117" s="2494">
        <v>108.7</v>
      </c>
      <c r="AC117" s="2497">
        <v>35753.9</v>
      </c>
      <c r="AD117" s="2496">
        <v>231112</v>
      </c>
    </row>
    <row r="118" spans="1:30">
      <c r="A118" s="1477"/>
      <c r="B118" s="1478" t="s">
        <v>60</v>
      </c>
      <c r="C118" s="80">
        <v>105.78385027163408</v>
      </c>
      <c r="D118" s="81">
        <v>1220867</v>
      </c>
      <c r="E118" s="81">
        <v>738091</v>
      </c>
      <c r="F118" s="80">
        <v>97</v>
      </c>
      <c r="G118" s="2480">
        <v>875460.5</v>
      </c>
      <c r="H118" s="82">
        <v>0.43</v>
      </c>
      <c r="I118" s="2505">
        <v>-12.4</v>
      </c>
      <c r="J118" s="83">
        <v>1.0840000000000001</v>
      </c>
      <c r="K118" s="2482">
        <v>427244</v>
      </c>
      <c r="M118" s="84">
        <v>105.78385027163408</v>
      </c>
      <c r="N118" s="80">
        <v>1224.3699999999999</v>
      </c>
      <c r="O118" s="80">
        <v>783.02</v>
      </c>
      <c r="P118" s="80">
        <v>97</v>
      </c>
      <c r="Q118" s="2480">
        <v>875460.5</v>
      </c>
      <c r="R118" s="82">
        <v>0.43</v>
      </c>
      <c r="S118" s="2505">
        <v>-12.4</v>
      </c>
      <c r="T118" s="83">
        <v>0.86499999999999999</v>
      </c>
      <c r="U118" s="2482">
        <v>427244</v>
      </c>
      <c r="X118" s="2494">
        <v>112.1</v>
      </c>
      <c r="Y118" s="2495">
        <v>353388</v>
      </c>
      <c r="Z118" s="2496">
        <v>227977</v>
      </c>
      <c r="AB118" s="2494">
        <v>107.7</v>
      </c>
      <c r="AC118" s="2497">
        <v>35362.9</v>
      </c>
      <c r="AD118" s="2496">
        <v>224789</v>
      </c>
    </row>
    <row r="119" spans="1:30">
      <c r="A119" s="1477"/>
      <c r="B119" s="1478" t="s">
        <v>61</v>
      </c>
      <c r="C119" s="80">
        <v>107.00486008589219</v>
      </c>
      <c r="D119" s="81">
        <v>1195598</v>
      </c>
      <c r="E119" s="81">
        <v>798141</v>
      </c>
      <c r="F119" s="80">
        <v>107.8</v>
      </c>
      <c r="G119" s="2480">
        <v>874651.7</v>
      </c>
      <c r="H119" s="82">
        <v>0.42</v>
      </c>
      <c r="I119" s="2505">
        <v>9.1999999999999993</v>
      </c>
      <c r="J119" s="83">
        <v>0.82299999999999995</v>
      </c>
      <c r="K119" s="2482">
        <v>424181</v>
      </c>
      <c r="M119" s="84">
        <v>107.00486008589219</v>
      </c>
      <c r="N119" s="80">
        <v>1229.8599999999999</v>
      </c>
      <c r="O119" s="80">
        <v>777.47</v>
      </c>
      <c r="P119" s="80">
        <v>107.8</v>
      </c>
      <c r="Q119" s="2480">
        <v>874651.7</v>
      </c>
      <c r="R119" s="82">
        <v>0.42</v>
      </c>
      <c r="S119" s="2505">
        <v>9.1999999999999993</v>
      </c>
      <c r="T119" s="83">
        <v>0.85899999999999999</v>
      </c>
      <c r="U119" s="2482">
        <v>424181</v>
      </c>
      <c r="X119" s="2494">
        <v>111.2</v>
      </c>
      <c r="Y119" s="2495">
        <v>325484</v>
      </c>
      <c r="Z119" s="2496">
        <v>241967</v>
      </c>
      <c r="AB119" s="2494">
        <v>105.1</v>
      </c>
      <c r="AC119" s="2497">
        <v>35496.9</v>
      </c>
      <c r="AD119" s="2496">
        <v>224544</v>
      </c>
    </row>
    <row r="120" spans="1:30">
      <c r="A120" s="1477"/>
      <c r="B120" s="1478" t="s">
        <v>62</v>
      </c>
      <c r="C120" s="80">
        <v>100.89981101460167</v>
      </c>
      <c r="D120" s="81">
        <v>1269014</v>
      </c>
      <c r="E120" s="81">
        <v>636605</v>
      </c>
      <c r="F120" s="80">
        <v>94.4</v>
      </c>
      <c r="G120" s="2480">
        <v>869864.1</v>
      </c>
      <c r="H120" s="82">
        <v>0.41</v>
      </c>
      <c r="I120" s="2505">
        <v>5.8</v>
      </c>
      <c r="J120" s="83">
        <v>0.76400000000000001</v>
      </c>
      <c r="K120" s="2482">
        <v>442879</v>
      </c>
      <c r="M120" s="84">
        <v>100.89981101460167</v>
      </c>
      <c r="N120" s="80">
        <v>1265.47</v>
      </c>
      <c r="O120" s="80">
        <v>702.79</v>
      </c>
      <c r="P120" s="80">
        <v>94.4</v>
      </c>
      <c r="Q120" s="2480">
        <v>869864.1</v>
      </c>
      <c r="R120" s="82">
        <v>0.41</v>
      </c>
      <c r="S120" s="2505">
        <v>5.8</v>
      </c>
      <c r="T120" s="83">
        <v>0.83</v>
      </c>
      <c r="U120" s="2482">
        <v>442879</v>
      </c>
      <c r="X120" s="2494">
        <v>96.3</v>
      </c>
      <c r="Y120" s="2495">
        <v>328337</v>
      </c>
      <c r="Z120" s="2496">
        <v>206858</v>
      </c>
      <c r="AB120" s="2494">
        <v>99.4</v>
      </c>
      <c r="AC120" s="2497">
        <v>34187</v>
      </c>
      <c r="AD120" s="2496">
        <v>222684</v>
      </c>
    </row>
    <row r="121" spans="1:30">
      <c r="A121" s="1477"/>
      <c r="B121" s="1478" t="s">
        <v>63</v>
      </c>
      <c r="C121" s="80">
        <v>108.78087436117671</v>
      </c>
      <c r="D121" s="81">
        <v>1281458</v>
      </c>
      <c r="E121" s="81">
        <v>828615</v>
      </c>
      <c r="F121" s="80">
        <v>113.2</v>
      </c>
      <c r="G121" s="2480">
        <v>864067.6</v>
      </c>
      <c r="H121" s="82">
        <v>0.39</v>
      </c>
      <c r="I121" s="2505">
        <v>-0.3</v>
      </c>
      <c r="J121" s="83">
        <v>0.878</v>
      </c>
      <c r="K121" s="2482">
        <v>409271</v>
      </c>
      <c r="M121" s="84">
        <v>108.78087436117671</v>
      </c>
      <c r="N121" s="80">
        <v>1245.18</v>
      </c>
      <c r="O121" s="80">
        <v>750.8</v>
      </c>
      <c r="P121" s="80">
        <v>113.2</v>
      </c>
      <c r="Q121" s="2480">
        <v>864067.6</v>
      </c>
      <c r="R121" s="82">
        <v>0.39</v>
      </c>
      <c r="S121" s="2505">
        <v>-0.3</v>
      </c>
      <c r="T121" s="83">
        <v>0.90500000000000003</v>
      </c>
      <c r="U121" s="2482">
        <v>409271</v>
      </c>
      <c r="X121" s="2494">
        <v>99.1</v>
      </c>
      <c r="Y121" s="2495">
        <v>302403</v>
      </c>
      <c r="Z121" s="2496">
        <v>224388</v>
      </c>
      <c r="AB121" s="2494">
        <v>100.6</v>
      </c>
      <c r="AC121" s="2497">
        <v>33285.800000000003</v>
      </c>
      <c r="AD121" s="2496">
        <v>228956</v>
      </c>
    </row>
    <row r="122" spans="1:30">
      <c r="A122" s="1477"/>
      <c r="B122" s="1478" t="s">
        <v>64</v>
      </c>
      <c r="C122" s="80">
        <v>102.67582528988618</v>
      </c>
      <c r="D122" s="81">
        <v>1301836</v>
      </c>
      <c r="E122" s="81">
        <v>827637</v>
      </c>
      <c r="F122" s="80">
        <v>98.9</v>
      </c>
      <c r="G122" s="2480">
        <v>858952.8</v>
      </c>
      <c r="H122" s="82">
        <v>0.37</v>
      </c>
      <c r="I122" s="2505">
        <v>0.5</v>
      </c>
      <c r="J122" s="83">
        <v>0.82099999999999995</v>
      </c>
      <c r="K122" s="2482">
        <v>426094</v>
      </c>
      <c r="M122" s="84">
        <v>102.67582528988618</v>
      </c>
      <c r="N122" s="80">
        <v>1228.96</v>
      </c>
      <c r="O122" s="80">
        <v>701.22</v>
      </c>
      <c r="P122" s="80">
        <v>98.9</v>
      </c>
      <c r="Q122" s="2480">
        <v>858952.8</v>
      </c>
      <c r="R122" s="82">
        <v>0.37</v>
      </c>
      <c r="S122" s="2505">
        <v>0.5</v>
      </c>
      <c r="T122" s="83">
        <v>0.83799999999999997</v>
      </c>
      <c r="U122" s="2482">
        <v>426094</v>
      </c>
      <c r="X122" s="2494">
        <v>95.3</v>
      </c>
      <c r="Y122" s="2495">
        <v>448779</v>
      </c>
      <c r="Z122" s="2496">
        <v>236426</v>
      </c>
      <c r="AB122" s="2494">
        <v>99.4</v>
      </c>
      <c r="AC122" s="2497">
        <v>34573.599999999999</v>
      </c>
      <c r="AD122" s="2496">
        <v>224580</v>
      </c>
    </row>
    <row r="123" spans="1:30">
      <c r="A123" s="1477"/>
      <c r="B123" s="1478" t="s">
        <v>65</v>
      </c>
      <c r="C123" s="80">
        <v>103.23082975091259</v>
      </c>
      <c r="D123" s="81">
        <v>1231147</v>
      </c>
      <c r="E123" s="81">
        <v>659504</v>
      </c>
      <c r="F123" s="80">
        <v>99.5</v>
      </c>
      <c r="G123" s="2480">
        <v>857483.2</v>
      </c>
      <c r="H123" s="82">
        <v>0.37</v>
      </c>
      <c r="I123" s="2505">
        <v>-0.7</v>
      </c>
      <c r="J123" s="83">
        <v>0.80100000000000005</v>
      </c>
      <c r="K123" s="2482">
        <v>419565</v>
      </c>
      <c r="M123" s="84">
        <v>103.23082975091259</v>
      </c>
      <c r="N123" s="80">
        <v>1219.6400000000001</v>
      </c>
      <c r="O123" s="80">
        <v>671.45</v>
      </c>
      <c r="P123" s="80">
        <v>99.5</v>
      </c>
      <c r="Q123" s="2480">
        <v>857483.2</v>
      </c>
      <c r="R123" s="82">
        <v>0.37</v>
      </c>
      <c r="S123" s="2505">
        <v>-0.7</v>
      </c>
      <c r="T123" s="83">
        <v>0.86499999999999999</v>
      </c>
      <c r="U123" s="2482">
        <v>419565</v>
      </c>
      <c r="X123" s="2494">
        <v>86.9</v>
      </c>
      <c r="Y123" s="2495">
        <v>290666</v>
      </c>
      <c r="Z123" s="2496">
        <v>228602</v>
      </c>
      <c r="AB123" s="2494">
        <v>92.7</v>
      </c>
      <c r="AC123" s="2497">
        <v>33849.699999999997</v>
      </c>
      <c r="AD123" s="2496">
        <v>224930</v>
      </c>
    </row>
    <row r="124" spans="1:30">
      <c r="A124" s="1477"/>
      <c r="B124" s="1478" t="s">
        <v>66</v>
      </c>
      <c r="C124" s="80">
        <v>98.568792278290729</v>
      </c>
      <c r="D124" s="81">
        <v>1284970</v>
      </c>
      <c r="E124" s="81">
        <v>740445</v>
      </c>
      <c r="F124" s="80">
        <v>83.5</v>
      </c>
      <c r="G124" s="2480">
        <v>852815.1</v>
      </c>
      <c r="H124" s="82">
        <v>0.36</v>
      </c>
      <c r="I124" s="2505">
        <v>-1.1000000000000001</v>
      </c>
      <c r="J124" s="83">
        <v>0.872</v>
      </c>
      <c r="K124" s="2482">
        <v>449702</v>
      </c>
      <c r="M124" s="84">
        <v>98.568792278290729</v>
      </c>
      <c r="N124" s="80">
        <v>1239.7</v>
      </c>
      <c r="O124" s="80">
        <v>710.05</v>
      </c>
      <c r="P124" s="80">
        <v>83.5</v>
      </c>
      <c r="Q124" s="2480">
        <v>852815.1</v>
      </c>
      <c r="R124" s="82">
        <v>0.36</v>
      </c>
      <c r="S124" s="2505">
        <v>-1.1000000000000001</v>
      </c>
      <c r="T124" s="83">
        <v>0.82899999999999996</v>
      </c>
      <c r="U124" s="2482">
        <v>449702</v>
      </c>
      <c r="X124" s="2494">
        <v>95.3</v>
      </c>
      <c r="Y124" s="2495">
        <v>276267</v>
      </c>
      <c r="Z124" s="2496">
        <v>227156</v>
      </c>
      <c r="AB124" s="2494">
        <v>97.3</v>
      </c>
      <c r="AC124" s="2497">
        <v>33745.699999999997</v>
      </c>
      <c r="AD124" s="2496">
        <v>220218</v>
      </c>
    </row>
    <row r="125" spans="1:30">
      <c r="A125" s="1477"/>
      <c r="B125" s="1478" t="s">
        <v>67</v>
      </c>
      <c r="C125" s="80">
        <v>101.56581636783336</v>
      </c>
      <c r="D125" s="81">
        <v>1259273</v>
      </c>
      <c r="E125" s="81">
        <v>692987</v>
      </c>
      <c r="F125" s="80">
        <v>98.5</v>
      </c>
      <c r="G125" s="2480">
        <v>861496.4</v>
      </c>
      <c r="H125" s="82">
        <v>0.35</v>
      </c>
      <c r="I125" s="2505">
        <v>-1.4</v>
      </c>
      <c r="J125" s="83">
        <v>0.84499999999999997</v>
      </c>
      <c r="K125" s="2482">
        <v>409813</v>
      </c>
      <c r="M125" s="84">
        <v>101.56581636783336</v>
      </c>
      <c r="N125" s="80">
        <v>1216.5</v>
      </c>
      <c r="O125" s="80">
        <v>702.01</v>
      </c>
      <c r="P125" s="80">
        <v>98.5</v>
      </c>
      <c r="Q125" s="2480">
        <v>861496.4</v>
      </c>
      <c r="R125" s="82">
        <v>0.35</v>
      </c>
      <c r="S125" s="2505">
        <v>-1.4</v>
      </c>
      <c r="T125" s="83">
        <v>0.85799999999999998</v>
      </c>
      <c r="U125" s="2482">
        <v>409813</v>
      </c>
      <c r="X125" s="2494">
        <v>98.1</v>
      </c>
      <c r="Y125" s="2495">
        <v>321899</v>
      </c>
      <c r="Z125" s="2496">
        <v>220481</v>
      </c>
      <c r="AB125" s="2494">
        <v>96.2</v>
      </c>
      <c r="AC125" s="2497">
        <v>33013.800000000003</v>
      </c>
      <c r="AD125" s="2496">
        <v>207752</v>
      </c>
    </row>
    <row r="126" spans="1:30">
      <c r="A126" s="1477"/>
      <c r="B126" s="1478" t="s">
        <v>68</v>
      </c>
      <c r="C126" s="80">
        <v>101.56581636783336</v>
      </c>
      <c r="D126" s="81">
        <v>1169378</v>
      </c>
      <c r="E126" s="81">
        <v>665815</v>
      </c>
      <c r="F126" s="80">
        <v>95.6</v>
      </c>
      <c r="G126" s="2480">
        <v>848580.2</v>
      </c>
      <c r="H126" s="82">
        <v>0.35</v>
      </c>
      <c r="I126" s="2505">
        <v>1.4</v>
      </c>
      <c r="J126" s="83">
        <v>0.84699999999999998</v>
      </c>
      <c r="K126" s="2482">
        <v>361671</v>
      </c>
      <c r="M126" s="84">
        <v>101.56581636783336</v>
      </c>
      <c r="N126" s="80">
        <v>1191.68</v>
      </c>
      <c r="O126" s="80">
        <v>647.42999999999995</v>
      </c>
      <c r="P126" s="80">
        <v>95.6</v>
      </c>
      <c r="Q126" s="2480">
        <v>848580.2</v>
      </c>
      <c r="R126" s="82">
        <v>0.35</v>
      </c>
      <c r="S126" s="2505">
        <v>1.4</v>
      </c>
      <c r="T126" s="83">
        <v>0.84799999999999998</v>
      </c>
      <c r="U126" s="2482">
        <v>361671</v>
      </c>
      <c r="X126" s="2494">
        <v>99.1</v>
      </c>
      <c r="Y126" s="2495">
        <v>331797</v>
      </c>
      <c r="Z126" s="2496">
        <v>193232</v>
      </c>
      <c r="AB126" s="2494">
        <v>94</v>
      </c>
      <c r="AC126" s="2497">
        <v>33567.4</v>
      </c>
      <c r="AD126" s="2496">
        <v>199278</v>
      </c>
    </row>
    <row r="127" spans="1:30">
      <c r="A127" s="1477"/>
      <c r="B127" s="1478" t="s">
        <v>69</v>
      </c>
      <c r="C127" s="80">
        <v>100.89981101460167</v>
      </c>
      <c r="D127" s="81">
        <v>1155843</v>
      </c>
      <c r="E127" s="81">
        <v>729795</v>
      </c>
      <c r="F127" s="80">
        <v>96.8</v>
      </c>
      <c r="G127" s="2480">
        <v>845959.2</v>
      </c>
      <c r="H127" s="82">
        <v>0.35</v>
      </c>
      <c r="I127" s="2505">
        <v>-1.8</v>
      </c>
      <c r="J127" s="83">
        <v>0.85399999999999998</v>
      </c>
      <c r="K127" s="2482">
        <v>385462</v>
      </c>
      <c r="M127" s="84">
        <v>100.89981101460167</v>
      </c>
      <c r="N127" s="80">
        <v>1161.29</v>
      </c>
      <c r="O127" s="80">
        <v>703.83</v>
      </c>
      <c r="P127" s="80">
        <v>96.8</v>
      </c>
      <c r="Q127" s="2480">
        <v>845959.2</v>
      </c>
      <c r="R127" s="82">
        <v>0.35</v>
      </c>
      <c r="S127" s="2505">
        <v>-1.8</v>
      </c>
      <c r="T127" s="83">
        <v>0.84099999999999997</v>
      </c>
      <c r="U127" s="2482">
        <v>385462</v>
      </c>
      <c r="X127" s="2498">
        <v>100</v>
      </c>
      <c r="Y127" s="2499">
        <v>509128</v>
      </c>
      <c r="Z127" s="2500">
        <v>194834</v>
      </c>
      <c r="AB127" s="2498">
        <v>96.2</v>
      </c>
      <c r="AC127" s="2501">
        <v>33546.1</v>
      </c>
      <c r="AD127" s="2500">
        <v>199803</v>
      </c>
    </row>
    <row r="128" spans="1:30">
      <c r="A128" s="1503" t="s">
        <v>78</v>
      </c>
      <c r="B128" s="1504" t="s">
        <v>58</v>
      </c>
      <c r="C128" s="90">
        <v>103.23082975091259</v>
      </c>
      <c r="D128" s="91">
        <v>3467177</v>
      </c>
      <c r="E128" s="91">
        <v>543921</v>
      </c>
      <c r="F128" s="90">
        <v>100.5</v>
      </c>
      <c r="G128" s="2502">
        <v>1045766</v>
      </c>
      <c r="H128" s="92">
        <v>0.36</v>
      </c>
      <c r="I128" s="2503">
        <v>-3.7</v>
      </c>
      <c r="J128" s="93">
        <v>0.79900000000000004</v>
      </c>
      <c r="K128" s="2504">
        <v>394458</v>
      </c>
      <c r="M128" s="94">
        <v>103.23082975091259</v>
      </c>
      <c r="N128" s="90">
        <v>3687.37</v>
      </c>
      <c r="O128" s="90">
        <v>632.66</v>
      </c>
      <c r="P128" s="90">
        <v>100.5</v>
      </c>
      <c r="Q128" s="2502">
        <v>1045766</v>
      </c>
      <c r="R128" s="92">
        <v>0.36</v>
      </c>
      <c r="S128" s="2503">
        <v>-3.7</v>
      </c>
      <c r="T128" s="93">
        <v>0.84099999999999997</v>
      </c>
      <c r="U128" s="2504">
        <v>394458</v>
      </c>
      <c r="X128" s="2494">
        <v>94.7</v>
      </c>
      <c r="Y128" s="2495">
        <v>327774</v>
      </c>
      <c r="Z128" s="2496">
        <v>192083</v>
      </c>
      <c r="AB128" s="2494">
        <v>98.5</v>
      </c>
      <c r="AC128" s="2497">
        <v>33592.400000000001</v>
      </c>
      <c r="AD128" s="2496">
        <v>195945</v>
      </c>
    </row>
    <row r="129" spans="1:30">
      <c r="A129" s="1477">
        <v>1999</v>
      </c>
      <c r="B129" s="1478" t="s">
        <v>59</v>
      </c>
      <c r="C129" s="80">
        <v>99.567800308138274</v>
      </c>
      <c r="D129" s="81">
        <v>3433636</v>
      </c>
      <c r="E129" s="81">
        <v>668233</v>
      </c>
      <c r="F129" s="80">
        <v>92.1</v>
      </c>
      <c r="G129" s="2480">
        <v>1017233.9</v>
      </c>
      <c r="H129" s="82">
        <v>0.35</v>
      </c>
      <c r="I129" s="2505">
        <v>-2.6</v>
      </c>
      <c r="J129" s="83">
        <v>0.82499999999999996</v>
      </c>
      <c r="K129" s="2482">
        <v>357112</v>
      </c>
      <c r="M129" s="84">
        <v>99.567800308138274</v>
      </c>
      <c r="N129" s="80">
        <v>3714.7</v>
      </c>
      <c r="O129" s="80">
        <v>733.22</v>
      </c>
      <c r="P129" s="80">
        <v>92.1</v>
      </c>
      <c r="Q129" s="2480">
        <v>1017233.9</v>
      </c>
      <c r="R129" s="82">
        <v>0.35</v>
      </c>
      <c r="S129" s="2505">
        <v>-2.6</v>
      </c>
      <c r="T129" s="83">
        <v>0.83299999999999996</v>
      </c>
      <c r="U129" s="2482">
        <v>357112</v>
      </c>
      <c r="X129" s="2494">
        <v>97.6</v>
      </c>
      <c r="Y129" s="2495">
        <v>259903</v>
      </c>
      <c r="Z129" s="2496">
        <v>179805</v>
      </c>
      <c r="AB129" s="2494">
        <v>98</v>
      </c>
      <c r="AC129" s="2497">
        <v>33792.1</v>
      </c>
      <c r="AD129" s="2496">
        <v>205659</v>
      </c>
    </row>
    <row r="130" spans="1:30">
      <c r="A130" s="1477"/>
      <c r="B130" s="1478" t="s">
        <v>60</v>
      </c>
      <c r="C130" s="80">
        <v>103.67483331973374</v>
      </c>
      <c r="D130" s="81">
        <v>3681301</v>
      </c>
      <c r="E130" s="81">
        <v>726441</v>
      </c>
      <c r="F130" s="80">
        <v>102.2</v>
      </c>
      <c r="G130" s="2480">
        <v>1022235.5</v>
      </c>
      <c r="H130" s="82">
        <v>0.35</v>
      </c>
      <c r="I130" s="2505">
        <v>-8.1999999999999993</v>
      </c>
      <c r="J130" s="83">
        <v>1.091</v>
      </c>
      <c r="K130" s="2482">
        <v>380599</v>
      </c>
      <c r="M130" s="84">
        <v>103.67483331973374</v>
      </c>
      <c r="N130" s="80">
        <v>3715.06</v>
      </c>
      <c r="O130" s="80">
        <v>767.2</v>
      </c>
      <c r="P130" s="80">
        <v>102.2</v>
      </c>
      <c r="Q130" s="2480">
        <v>1022235.5</v>
      </c>
      <c r="R130" s="82">
        <v>0.35</v>
      </c>
      <c r="S130" s="2505">
        <v>-8.1999999999999993</v>
      </c>
      <c r="T130" s="83">
        <v>0.86499999999999999</v>
      </c>
      <c r="U130" s="2482">
        <v>380599</v>
      </c>
      <c r="X130" s="2494">
        <v>103.2</v>
      </c>
      <c r="Y130" s="2495">
        <v>328866</v>
      </c>
      <c r="Z130" s="2496">
        <v>200147</v>
      </c>
      <c r="AB130" s="2494">
        <v>99.4</v>
      </c>
      <c r="AC130" s="2497">
        <v>33024.199999999997</v>
      </c>
      <c r="AD130" s="2496">
        <v>189898</v>
      </c>
    </row>
    <row r="131" spans="1:30">
      <c r="A131" s="1477"/>
      <c r="B131" s="1478" t="s">
        <v>61</v>
      </c>
      <c r="C131" s="80">
        <v>100.23380566136997</v>
      </c>
      <c r="D131" s="81">
        <v>3539930</v>
      </c>
      <c r="E131" s="81">
        <v>662138</v>
      </c>
      <c r="F131" s="80">
        <v>94.4</v>
      </c>
      <c r="G131" s="2480">
        <v>1031588.1</v>
      </c>
      <c r="H131" s="82">
        <v>0.32</v>
      </c>
      <c r="I131" s="2505">
        <v>-5.3</v>
      </c>
      <c r="J131" s="83">
        <v>0.79600000000000004</v>
      </c>
      <c r="K131" s="2482">
        <v>368012</v>
      </c>
      <c r="M131" s="84">
        <v>100.23380566136997</v>
      </c>
      <c r="N131" s="80">
        <v>3710.59</v>
      </c>
      <c r="O131" s="80">
        <v>650.54</v>
      </c>
      <c r="P131" s="80">
        <v>94.4</v>
      </c>
      <c r="Q131" s="2480">
        <v>1031588.1</v>
      </c>
      <c r="R131" s="82">
        <v>0.32</v>
      </c>
      <c r="S131" s="2505">
        <v>-5.3</v>
      </c>
      <c r="T131" s="83">
        <v>0.83099999999999996</v>
      </c>
      <c r="U131" s="2482">
        <v>368012</v>
      </c>
      <c r="X131" s="2494">
        <v>110.1</v>
      </c>
      <c r="Y131" s="2495">
        <v>307180</v>
      </c>
      <c r="Z131" s="2496">
        <v>212753</v>
      </c>
      <c r="AB131" s="2494">
        <v>104.6</v>
      </c>
      <c r="AC131" s="2497">
        <v>33120.699999999997</v>
      </c>
      <c r="AD131" s="2496">
        <v>193842</v>
      </c>
    </row>
    <row r="132" spans="1:30">
      <c r="A132" s="1518"/>
      <c r="B132" s="1478" t="s">
        <v>62</v>
      </c>
      <c r="C132" s="80">
        <v>102.45382350547561</v>
      </c>
      <c r="D132" s="81">
        <v>3569767</v>
      </c>
      <c r="E132" s="81">
        <v>713220</v>
      </c>
      <c r="F132" s="80">
        <v>99.2</v>
      </c>
      <c r="G132" s="2480">
        <v>1026784.5</v>
      </c>
      <c r="H132" s="82">
        <v>0.33</v>
      </c>
      <c r="I132" s="2505">
        <v>-3.5</v>
      </c>
      <c r="J132" s="83">
        <v>0.77200000000000002</v>
      </c>
      <c r="K132" s="2482">
        <v>340614</v>
      </c>
      <c r="M132" s="84">
        <v>102.45382350547561</v>
      </c>
      <c r="N132" s="80">
        <v>3611.76</v>
      </c>
      <c r="O132" s="80">
        <v>791.19</v>
      </c>
      <c r="P132" s="80">
        <v>99.2</v>
      </c>
      <c r="Q132" s="2480">
        <v>1026784.5</v>
      </c>
      <c r="R132" s="82">
        <v>0.33</v>
      </c>
      <c r="S132" s="2505">
        <v>-3.5</v>
      </c>
      <c r="T132" s="83">
        <v>0.83899999999999997</v>
      </c>
      <c r="U132" s="2482">
        <v>340614</v>
      </c>
      <c r="X132" s="2494">
        <v>96.2</v>
      </c>
      <c r="Y132" s="2495">
        <v>323459</v>
      </c>
      <c r="Z132" s="2496">
        <v>184252</v>
      </c>
      <c r="AB132" s="2494">
        <v>99.2</v>
      </c>
      <c r="AC132" s="2497">
        <v>33181.300000000003</v>
      </c>
      <c r="AD132" s="2496">
        <v>196178</v>
      </c>
    </row>
    <row r="133" spans="1:30">
      <c r="A133" s="1477"/>
      <c r="B133" s="1478" t="s">
        <v>63</v>
      </c>
      <c r="C133" s="80">
        <v>99.567800308138274</v>
      </c>
      <c r="D133" s="81">
        <v>3869397</v>
      </c>
      <c r="E133" s="81">
        <v>769825</v>
      </c>
      <c r="F133" s="80">
        <v>91.4</v>
      </c>
      <c r="G133" s="2480">
        <v>1028453.6</v>
      </c>
      <c r="H133" s="82">
        <v>0.34</v>
      </c>
      <c r="I133" s="2505">
        <v>-3.6</v>
      </c>
      <c r="J133" s="83">
        <v>0.80800000000000005</v>
      </c>
      <c r="K133" s="2482">
        <v>380075</v>
      </c>
      <c r="M133" s="84">
        <v>99.567800308138274</v>
      </c>
      <c r="N133" s="80">
        <v>3718.53</v>
      </c>
      <c r="O133" s="80">
        <v>692.21</v>
      </c>
      <c r="P133" s="80">
        <v>91.4</v>
      </c>
      <c r="Q133" s="2480">
        <v>1028453.6</v>
      </c>
      <c r="R133" s="82">
        <v>0.34</v>
      </c>
      <c r="S133" s="2505">
        <v>-3.6</v>
      </c>
      <c r="T133" s="83">
        <v>0.83399999999999996</v>
      </c>
      <c r="U133" s="2482">
        <v>380075</v>
      </c>
      <c r="X133" s="2494">
        <v>96</v>
      </c>
      <c r="Y133" s="2495">
        <v>297597</v>
      </c>
      <c r="Z133" s="2496">
        <v>187543</v>
      </c>
      <c r="AB133" s="2494">
        <v>97.4</v>
      </c>
      <c r="AC133" s="2497">
        <v>33373</v>
      </c>
      <c r="AD133" s="2496">
        <v>195248</v>
      </c>
    </row>
    <row r="134" spans="1:30">
      <c r="A134" s="1477"/>
      <c r="B134" s="1478" t="s">
        <v>64</v>
      </c>
      <c r="C134" s="80">
        <v>103.34183064311787</v>
      </c>
      <c r="D134" s="81">
        <v>3987766</v>
      </c>
      <c r="E134" s="81">
        <v>655811</v>
      </c>
      <c r="F134" s="80">
        <v>99</v>
      </c>
      <c r="G134" s="2480">
        <v>1023516.1</v>
      </c>
      <c r="H134" s="82">
        <v>0.35</v>
      </c>
      <c r="I134" s="2505">
        <v>-4.7</v>
      </c>
      <c r="J134" s="83">
        <v>0.83299999999999996</v>
      </c>
      <c r="K134" s="2482">
        <v>377140</v>
      </c>
      <c r="M134" s="84">
        <v>103.34183064311787</v>
      </c>
      <c r="N134" s="80">
        <v>3663.78</v>
      </c>
      <c r="O134" s="80">
        <v>559.63</v>
      </c>
      <c r="P134" s="80">
        <v>99</v>
      </c>
      <c r="Q134" s="2480">
        <v>1023516.1</v>
      </c>
      <c r="R134" s="82">
        <v>0.35</v>
      </c>
      <c r="S134" s="2505">
        <v>-4.7</v>
      </c>
      <c r="T134" s="83">
        <v>0.85299999999999998</v>
      </c>
      <c r="U134" s="2482">
        <v>377140</v>
      </c>
      <c r="X134" s="2494">
        <v>92.6</v>
      </c>
      <c r="Y134" s="2495">
        <v>434401</v>
      </c>
      <c r="Z134" s="2496">
        <v>193809</v>
      </c>
      <c r="AB134" s="2494">
        <v>96.8</v>
      </c>
      <c r="AC134" s="2497">
        <v>33753.300000000003</v>
      </c>
      <c r="AD134" s="2496">
        <v>188476</v>
      </c>
    </row>
    <row r="135" spans="1:30">
      <c r="A135" s="1477"/>
      <c r="B135" s="1478" t="s">
        <v>65</v>
      </c>
      <c r="C135" s="80">
        <v>102.78682618209146</v>
      </c>
      <c r="D135" s="81">
        <v>3842748</v>
      </c>
      <c r="E135" s="81">
        <v>687661</v>
      </c>
      <c r="F135" s="80">
        <v>98</v>
      </c>
      <c r="G135" s="2480">
        <v>1049710.8999999999</v>
      </c>
      <c r="H135" s="82">
        <v>0.34</v>
      </c>
      <c r="I135" s="2505">
        <v>-4.7</v>
      </c>
      <c r="J135" s="83">
        <v>0.79900000000000004</v>
      </c>
      <c r="K135" s="2482">
        <v>363144</v>
      </c>
      <c r="M135" s="84">
        <v>102.78682618209146</v>
      </c>
      <c r="N135" s="80">
        <v>3668.32</v>
      </c>
      <c r="O135" s="80">
        <v>702.04</v>
      </c>
      <c r="P135" s="80">
        <v>98</v>
      </c>
      <c r="Q135" s="2480">
        <v>1049710.8999999999</v>
      </c>
      <c r="R135" s="82">
        <v>0.34</v>
      </c>
      <c r="S135" s="2505">
        <v>-4.7</v>
      </c>
      <c r="T135" s="83">
        <v>0.86399999999999999</v>
      </c>
      <c r="U135" s="2482">
        <v>363144</v>
      </c>
      <c r="X135" s="2494">
        <v>95.5</v>
      </c>
      <c r="Y135" s="2495">
        <v>284471</v>
      </c>
      <c r="Z135" s="2496">
        <v>200006</v>
      </c>
      <c r="AB135" s="2494">
        <v>101.4</v>
      </c>
      <c r="AC135" s="2497">
        <v>33490.1</v>
      </c>
      <c r="AD135" s="2496">
        <v>191112</v>
      </c>
    </row>
    <row r="136" spans="1:30">
      <c r="A136" s="1477"/>
      <c r="B136" s="1478" t="s">
        <v>66</v>
      </c>
      <c r="C136" s="80">
        <v>104.78484224178655</v>
      </c>
      <c r="D136" s="81">
        <v>4027578</v>
      </c>
      <c r="E136" s="81">
        <v>703306</v>
      </c>
      <c r="F136" s="80">
        <v>99.9</v>
      </c>
      <c r="G136" s="2480">
        <v>1033238.1</v>
      </c>
      <c r="H136" s="82">
        <v>0.36</v>
      </c>
      <c r="I136" s="2505">
        <v>-0.4</v>
      </c>
      <c r="J136" s="83">
        <v>0.92300000000000004</v>
      </c>
      <c r="K136" s="2482">
        <v>377070</v>
      </c>
      <c r="M136" s="84">
        <v>104.78484224178655</v>
      </c>
      <c r="N136" s="80">
        <v>3852.56</v>
      </c>
      <c r="O136" s="80">
        <v>676.34</v>
      </c>
      <c r="P136" s="80">
        <v>99.9</v>
      </c>
      <c r="Q136" s="2480">
        <v>1033238.1</v>
      </c>
      <c r="R136" s="82">
        <v>0.36</v>
      </c>
      <c r="S136" s="2505">
        <v>-0.4</v>
      </c>
      <c r="T136" s="83">
        <v>0.878</v>
      </c>
      <c r="U136" s="2482">
        <v>377070</v>
      </c>
      <c r="X136" s="2494">
        <v>94.5</v>
      </c>
      <c r="Y136" s="2495">
        <v>273253</v>
      </c>
      <c r="Z136" s="2496">
        <v>197758</v>
      </c>
      <c r="AB136" s="2494">
        <v>96.3</v>
      </c>
      <c r="AC136" s="2497">
        <v>33221.4</v>
      </c>
      <c r="AD136" s="2496">
        <v>192077</v>
      </c>
    </row>
    <row r="137" spans="1:30">
      <c r="A137" s="1477"/>
      <c r="B137" s="1478" t="s">
        <v>67</v>
      </c>
      <c r="C137" s="80">
        <v>102.00981993665449</v>
      </c>
      <c r="D137" s="81">
        <v>3849675</v>
      </c>
      <c r="E137" s="81">
        <v>663719</v>
      </c>
      <c r="F137" s="80">
        <v>95.2</v>
      </c>
      <c r="G137" s="2480">
        <v>1009885.3</v>
      </c>
      <c r="H137" s="82">
        <v>0.37</v>
      </c>
      <c r="I137" s="2505">
        <v>2.1</v>
      </c>
      <c r="J137" s="83">
        <v>0.81599999999999995</v>
      </c>
      <c r="K137" s="2482">
        <v>336626</v>
      </c>
      <c r="M137" s="84">
        <v>102.00981993665449</v>
      </c>
      <c r="N137" s="80">
        <v>3746.2</v>
      </c>
      <c r="O137" s="80">
        <v>671.43</v>
      </c>
      <c r="P137" s="80">
        <v>95.2</v>
      </c>
      <c r="Q137" s="2480">
        <v>1009885.3</v>
      </c>
      <c r="R137" s="82">
        <v>0.37</v>
      </c>
      <c r="S137" s="2505">
        <v>2.1</v>
      </c>
      <c r="T137" s="83">
        <v>0.82799999999999996</v>
      </c>
      <c r="U137" s="2482">
        <v>336626</v>
      </c>
      <c r="X137" s="2494">
        <v>99.8</v>
      </c>
      <c r="Y137" s="2495">
        <v>327111</v>
      </c>
      <c r="Z137" s="2496">
        <v>194898</v>
      </c>
      <c r="AB137" s="2494">
        <v>98.2</v>
      </c>
      <c r="AC137" s="2497">
        <v>33553.599999999999</v>
      </c>
      <c r="AD137" s="2496">
        <v>195229</v>
      </c>
    </row>
    <row r="138" spans="1:30">
      <c r="A138" s="1477"/>
      <c r="B138" s="1478" t="s">
        <v>68</v>
      </c>
      <c r="C138" s="80">
        <v>101.8988190444492</v>
      </c>
      <c r="D138" s="81">
        <v>3640709</v>
      </c>
      <c r="E138" s="81">
        <v>737487</v>
      </c>
      <c r="F138" s="80">
        <v>94.5</v>
      </c>
      <c r="G138" s="2480">
        <v>1003615.3</v>
      </c>
      <c r="H138" s="82">
        <v>0.38</v>
      </c>
      <c r="I138" s="2505">
        <v>-8</v>
      </c>
      <c r="J138" s="83">
        <v>0.84899999999999998</v>
      </c>
      <c r="K138" s="2482">
        <v>370730</v>
      </c>
      <c r="M138" s="84">
        <v>101.8988190444492</v>
      </c>
      <c r="N138" s="80">
        <v>3741.03</v>
      </c>
      <c r="O138" s="80">
        <v>723.32</v>
      </c>
      <c r="P138" s="80">
        <v>94.5</v>
      </c>
      <c r="Q138" s="2480">
        <v>1003615.3</v>
      </c>
      <c r="R138" s="82">
        <v>0.38</v>
      </c>
      <c r="S138" s="2505">
        <v>-8</v>
      </c>
      <c r="T138" s="83">
        <v>0.85</v>
      </c>
      <c r="U138" s="2482">
        <v>370730</v>
      </c>
      <c r="X138" s="2494">
        <v>102.8</v>
      </c>
      <c r="Y138" s="2495">
        <v>329669</v>
      </c>
      <c r="Z138" s="2496">
        <v>203071</v>
      </c>
      <c r="AB138" s="2494">
        <v>96.9</v>
      </c>
      <c r="AC138" s="2497">
        <v>33160.400000000001</v>
      </c>
      <c r="AD138" s="2496">
        <v>198611</v>
      </c>
    </row>
    <row r="139" spans="1:30">
      <c r="A139" s="1484"/>
      <c r="B139" s="1485" t="s">
        <v>69</v>
      </c>
      <c r="C139" s="85">
        <v>102.56482439768091</v>
      </c>
      <c r="D139" s="86">
        <v>3638655</v>
      </c>
      <c r="E139" s="86">
        <v>725288</v>
      </c>
      <c r="F139" s="85">
        <v>91.4</v>
      </c>
      <c r="G139" s="2487">
        <v>1019434.4</v>
      </c>
      <c r="H139" s="87">
        <v>0.38</v>
      </c>
      <c r="I139" s="2506">
        <v>-5.9</v>
      </c>
      <c r="J139" s="88">
        <v>0.85899999999999999</v>
      </c>
      <c r="K139" s="2489">
        <v>367443</v>
      </c>
      <c r="M139" s="89">
        <v>102.56482439768091</v>
      </c>
      <c r="N139" s="85">
        <v>3740.19</v>
      </c>
      <c r="O139" s="85">
        <v>694.67</v>
      </c>
      <c r="P139" s="85">
        <v>91.4</v>
      </c>
      <c r="Q139" s="2487">
        <v>1019434.4</v>
      </c>
      <c r="R139" s="87">
        <v>0.38</v>
      </c>
      <c r="S139" s="2506">
        <v>-5.9</v>
      </c>
      <c r="T139" s="88">
        <v>0.84499999999999997</v>
      </c>
      <c r="U139" s="2489">
        <v>367443</v>
      </c>
      <c r="X139" s="2494">
        <v>103.3</v>
      </c>
      <c r="Y139" s="2495">
        <v>507051</v>
      </c>
      <c r="Z139" s="2496">
        <v>192360</v>
      </c>
      <c r="AB139" s="2494">
        <v>98.8</v>
      </c>
      <c r="AC139" s="2497">
        <v>33733.5</v>
      </c>
      <c r="AD139" s="2496">
        <v>193681</v>
      </c>
    </row>
    <row r="140" spans="1:30">
      <c r="A140" s="1477" t="s">
        <v>79</v>
      </c>
      <c r="B140" s="1478" t="s">
        <v>58</v>
      </c>
      <c r="C140" s="80">
        <v>101.56581636783336</v>
      </c>
      <c r="D140" s="81">
        <v>3471468</v>
      </c>
      <c r="E140" s="81">
        <v>675002</v>
      </c>
      <c r="F140" s="80">
        <v>94</v>
      </c>
      <c r="G140" s="2480">
        <v>1051936</v>
      </c>
      <c r="H140" s="82">
        <v>0.39</v>
      </c>
      <c r="I140" s="2505">
        <v>-5.5</v>
      </c>
      <c r="J140" s="83">
        <v>0.80700000000000005</v>
      </c>
      <c r="K140" s="2482">
        <v>361793</v>
      </c>
      <c r="M140" s="84">
        <v>101.56581636783336</v>
      </c>
      <c r="N140" s="80">
        <v>3690.66</v>
      </c>
      <c r="O140" s="80">
        <v>774.57</v>
      </c>
      <c r="P140" s="80">
        <v>94</v>
      </c>
      <c r="Q140" s="2480">
        <v>1051936</v>
      </c>
      <c r="R140" s="82">
        <v>0.39</v>
      </c>
      <c r="S140" s="2505">
        <v>-5.5</v>
      </c>
      <c r="T140" s="83">
        <v>0.85199999999999998</v>
      </c>
      <c r="U140" s="2482">
        <v>361793</v>
      </c>
      <c r="X140" s="2507">
        <v>89.5</v>
      </c>
      <c r="Y140" s="2508">
        <v>332937</v>
      </c>
      <c r="Z140" s="2509">
        <v>189349</v>
      </c>
      <c r="AB140" s="2507">
        <v>92.8</v>
      </c>
      <c r="AC140" s="2510">
        <v>32986.9</v>
      </c>
      <c r="AD140" s="2509">
        <v>192595</v>
      </c>
    </row>
    <row r="141" spans="1:30">
      <c r="A141" s="1477">
        <v>2000</v>
      </c>
      <c r="B141" s="1478" t="s">
        <v>59</v>
      </c>
      <c r="C141" s="80">
        <v>106.56085651707106</v>
      </c>
      <c r="D141" s="81">
        <v>3585686</v>
      </c>
      <c r="E141" s="81">
        <v>647689</v>
      </c>
      <c r="F141" s="80">
        <v>102.3</v>
      </c>
      <c r="G141" s="2480">
        <v>1026893.3</v>
      </c>
      <c r="H141" s="82">
        <v>0.4</v>
      </c>
      <c r="I141" s="2505">
        <v>-0.4</v>
      </c>
      <c r="J141" s="83">
        <v>0.91</v>
      </c>
      <c r="K141" s="2482">
        <v>370367</v>
      </c>
      <c r="M141" s="84">
        <v>106.56085651707106</v>
      </c>
      <c r="N141" s="80">
        <v>3781.86</v>
      </c>
      <c r="O141" s="80">
        <v>708.55</v>
      </c>
      <c r="P141" s="80">
        <v>102.3</v>
      </c>
      <c r="Q141" s="2480">
        <v>1026893.3</v>
      </c>
      <c r="R141" s="82">
        <v>0.4</v>
      </c>
      <c r="S141" s="2505">
        <v>-0.4</v>
      </c>
      <c r="T141" s="83">
        <v>0.91900000000000004</v>
      </c>
      <c r="U141" s="2482">
        <v>370367</v>
      </c>
      <c r="X141" s="2494">
        <v>94.3</v>
      </c>
      <c r="Y141" s="2495">
        <v>266154</v>
      </c>
      <c r="Z141" s="2496">
        <v>176158</v>
      </c>
      <c r="AB141" s="2494">
        <v>94.2</v>
      </c>
      <c r="AC141" s="2497">
        <v>33371.800000000003</v>
      </c>
      <c r="AD141" s="2496">
        <v>201291</v>
      </c>
    </row>
    <row r="142" spans="1:30">
      <c r="A142" s="1477"/>
      <c r="B142" s="1478" t="s">
        <v>60</v>
      </c>
      <c r="C142" s="80">
        <v>103.23082975091259</v>
      </c>
      <c r="D142" s="81">
        <v>3768702</v>
      </c>
      <c r="E142" s="81">
        <v>702066</v>
      </c>
      <c r="F142" s="80">
        <v>95.2</v>
      </c>
      <c r="G142" s="2480">
        <v>1058385.1000000001</v>
      </c>
      <c r="H142" s="82">
        <v>0.41</v>
      </c>
      <c r="I142" s="2505">
        <v>-1.6</v>
      </c>
      <c r="J142" s="83">
        <v>1.1040000000000001</v>
      </c>
      <c r="K142" s="2482">
        <v>377338</v>
      </c>
      <c r="M142" s="84">
        <v>103.23082975091259</v>
      </c>
      <c r="N142" s="80">
        <v>3803.79</v>
      </c>
      <c r="O142" s="80">
        <v>740.17</v>
      </c>
      <c r="P142" s="80">
        <v>95.2</v>
      </c>
      <c r="Q142" s="2480">
        <v>1058385.1000000001</v>
      </c>
      <c r="R142" s="82">
        <v>0.41</v>
      </c>
      <c r="S142" s="2505">
        <v>-1.6</v>
      </c>
      <c r="T142" s="83">
        <v>0.873</v>
      </c>
      <c r="U142" s="2482">
        <v>377338</v>
      </c>
      <c r="X142" s="2494">
        <v>99.1</v>
      </c>
      <c r="Y142" s="2495">
        <v>331326</v>
      </c>
      <c r="Z142" s="2496">
        <v>215390</v>
      </c>
      <c r="AB142" s="2494">
        <v>95.9</v>
      </c>
      <c r="AC142" s="2497">
        <v>33502.800000000003</v>
      </c>
      <c r="AD142" s="2496">
        <v>203616</v>
      </c>
    </row>
    <row r="143" spans="1:30">
      <c r="A143" s="1477"/>
      <c r="B143" s="1478" t="s">
        <v>61</v>
      </c>
      <c r="C143" s="80">
        <v>108.2258699001503</v>
      </c>
      <c r="D143" s="81">
        <v>3580679</v>
      </c>
      <c r="E143" s="81">
        <v>826142</v>
      </c>
      <c r="F143" s="80">
        <v>106</v>
      </c>
      <c r="G143" s="2480">
        <v>1044740.8</v>
      </c>
      <c r="H143" s="82">
        <v>0.41</v>
      </c>
      <c r="I143" s="2505">
        <v>-2.2000000000000002</v>
      </c>
      <c r="J143" s="83">
        <v>0.86</v>
      </c>
      <c r="K143" s="2482">
        <v>358461</v>
      </c>
      <c r="M143" s="84">
        <v>108.2258699001503</v>
      </c>
      <c r="N143" s="80">
        <v>3747.36</v>
      </c>
      <c r="O143" s="80">
        <v>812.99</v>
      </c>
      <c r="P143" s="80">
        <v>106</v>
      </c>
      <c r="Q143" s="2480">
        <v>1044740.8</v>
      </c>
      <c r="R143" s="82">
        <v>0.41</v>
      </c>
      <c r="S143" s="2505">
        <v>-2.2000000000000002</v>
      </c>
      <c r="T143" s="83">
        <v>0.9</v>
      </c>
      <c r="U143" s="2482">
        <v>358461</v>
      </c>
      <c r="X143" s="2494">
        <v>100.7</v>
      </c>
      <c r="Y143" s="2495">
        <v>311558</v>
      </c>
      <c r="Z143" s="2496">
        <v>200205</v>
      </c>
      <c r="AB143" s="2494">
        <v>96.3</v>
      </c>
      <c r="AC143" s="2497">
        <v>33220.800000000003</v>
      </c>
      <c r="AD143" s="2496">
        <v>199681</v>
      </c>
    </row>
    <row r="144" spans="1:30">
      <c r="A144" s="1477"/>
      <c r="B144" s="1478" t="s">
        <v>62</v>
      </c>
      <c r="C144" s="80">
        <v>104.34083867296542</v>
      </c>
      <c r="D144" s="81">
        <v>3738413</v>
      </c>
      <c r="E144" s="81">
        <v>685430</v>
      </c>
      <c r="F144" s="80">
        <v>97.3</v>
      </c>
      <c r="G144" s="2480">
        <v>1029895</v>
      </c>
      <c r="H144" s="82">
        <v>0.42</v>
      </c>
      <c r="I144" s="2505">
        <v>-5.0999999999999996</v>
      </c>
      <c r="J144" s="83">
        <v>0.80500000000000005</v>
      </c>
      <c r="K144" s="2482">
        <v>367073</v>
      </c>
      <c r="M144" s="84">
        <v>104.34083867296542</v>
      </c>
      <c r="N144" s="80">
        <v>3781</v>
      </c>
      <c r="O144" s="80">
        <v>764.25</v>
      </c>
      <c r="P144" s="80">
        <v>97.3</v>
      </c>
      <c r="Q144" s="2480">
        <v>1029895</v>
      </c>
      <c r="R144" s="82">
        <v>0.42</v>
      </c>
      <c r="S144" s="2505">
        <v>-5.0999999999999996</v>
      </c>
      <c r="T144" s="83">
        <v>0.873</v>
      </c>
      <c r="U144" s="2482">
        <v>367073</v>
      </c>
      <c r="X144" s="2494">
        <v>94.2</v>
      </c>
      <c r="Y144" s="2495">
        <v>319298</v>
      </c>
      <c r="Z144" s="2496">
        <v>197017</v>
      </c>
      <c r="AB144" s="2494">
        <v>97</v>
      </c>
      <c r="AC144" s="2497">
        <v>33320</v>
      </c>
      <c r="AD144" s="2496">
        <v>194846</v>
      </c>
    </row>
    <row r="145" spans="1:30">
      <c r="A145" s="1477"/>
      <c r="B145" s="1478" t="s">
        <v>63</v>
      </c>
      <c r="C145" s="80">
        <v>104.562840457376</v>
      </c>
      <c r="D145" s="81">
        <v>3947119</v>
      </c>
      <c r="E145" s="81">
        <v>738753</v>
      </c>
      <c r="F145" s="80">
        <v>95.3</v>
      </c>
      <c r="G145" s="2480">
        <v>1048853.1000000001</v>
      </c>
      <c r="H145" s="82">
        <v>0.43</v>
      </c>
      <c r="I145" s="2505">
        <v>-2.6</v>
      </c>
      <c r="J145" s="83">
        <v>0.85899999999999999</v>
      </c>
      <c r="K145" s="2482">
        <v>387713</v>
      </c>
      <c r="M145" s="84">
        <v>104.562840457376</v>
      </c>
      <c r="N145" s="80">
        <v>3794.99</v>
      </c>
      <c r="O145" s="80">
        <v>654.14</v>
      </c>
      <c r="P145" s="80">
        <v>95.3</v>
      </c>
      <c r="Q145" s="2480">
        <v>1048853.1000000001</v>
      </c>
      <c r="R145" s="82">
        <v>0.43</v>
      </c>
      <c r="S145" s="2505">
        <v>-2.6</v>
      </c>
      <c r="T145" s="83">
        <v>0.88300000000000001</v>
      </c>
      <c r="U145" s="2482">
        <v>387713</v>
      </c>
      <c r="X145" s="2494">
        <v>96.8</v>
      </c>
      <c r="Y145" s="2495">
        <v>299379</v>
      </c>
      <c r="Z145" s="2496">
        <v>195312</v>
      </c>
      <c r="AB145" s="2494">
        <v>98</v>
      </c>
      <c r="AC145" s="2497">
        <v>32710.5</v>
      </c>
      <c r="AD145" s="2496">
        <v>198730</v>
      </c>
    </row>
    <row r="146" spans="1:30">
      <c r="A146" s="1518"/>
      <c r="B146" s="1478" t="s">
        <v>64</v>
      </c>
      <c r="C146" s="80">
        <v>103.34183064311787</v>
      </c>
      <c r="D146" s="81">
        <v>4128225</v>
      </c>
      <c r="E146" s="81">
        <v>842532</v>
      </c>
      <c r="F146" s="80">
        <v>90.7</v>
      </c>
      <c r="G146" s="2480">
        <v>1050599.3</v>
      </c>
      <c r="H146" s="82">
        <v>0.44</v>
      </c>
      <c r="I146" s="2505">
        <v>-4.9000000000000004</v>
      </c>
      <c r="J146" s="83">
        <v>0.83199999999999996</v>
      </c>
      <c r="K146" s="2482">
        <v>373706</v>
      </c>
      <c r="M146" s="84">
        <v>103.34183064311787</v>
      </c>
      <c r="N146" s="80">
        <v>3792.03</v>
      </c>
      <c r="O146" s="80">
        <v>734.58</v>
      </c>
      <c r="P146" s="80">
        <v>90.7</v>
      </c>
      <c r="Q146" s="2480">
        <v>1050599.3</v>
      </c>
      <c r="R146" s="82">
        <v>0.44</v>
      </c>
      <c r="S146" s="2505">
        <v>-4.9000000000000004</v>
      </c>
      <c r="T146" s="83">
        <v>0.85299999999999998</v>
      </c>
      <c r="U146" s="2482">
        <v>373706</v>
      </c>
      <c r="X146" s="2494">
        <v>94.2</v>
      </c>
      <c r="Y146" s="2495">
        <v>409773</v>
      </c>
      <c r="Z146" s="2496">
        <v>189237</v>
      </c>
      <c r="AB146" s="2494">
        <v>98.8</v>
      </c>
      <c r="AC146" s="2497">
        <v>32197.9</v>
      </c>
      <c r="AD146" s="2496">
        <v>190197</v>
      </c>
    </row>
    <row r="147" spans="1:30">
      <c r="A147" s="1477"/>
      <c r="B147" s="1478" t="s">
        <v>65</v>
      </c>
      <c r="C147" s="80">
        <v>104.34083867296542</v>
      </c>
      <c r="D147" s="81">
        <v>3988813</v>
      </c>
      <c r="E147" s="81">
        <v>688933</v>
      </c>
      <c r="F147" s="80">
        <v>95.2</v>
      </c>
      <c r="G147" s="2480">
        <v>1045397.1</v>
      </c>
      <c r="H147" s="82">
        <v>0.45</v>
      </c>
      <c r="I147" s="2505">
        <v>-6.1</v>
      </c>
      <c r="J147" s="83">
        <v>0.82699999999999996</v>
      </c>
      <c r="K147" s="2482">
        <v>394104</v>
      </c>
      <c r="M147" s="84">
        <v>104.34083867296542</v>
      </c>
      <c r="N147" s="80">
        <v>3809.74</v>
      </c>
      <c r="O147" s="80">
        <v>703.14</v>
      </c>
      <c r="P147" s="80">
        <v>95.2</v>
      </c>
      <c r="Q147" s="2480">
        <v>1045397.1</v>
      </c>
      <c r="R147" s="82">
        <v>0.45</v>
      </c>
      <c r="S147" s="2505">
        <v>-6.1</v>
      </c>
      <c r="T147" s="83">
        <v>0.89900000000000002</v>
      </c>
      <c r="U147" s="2482">
        <v>394104</v>
      </c>
      <c r="X147" s="2494">
        <v>94.1</v>
      </c>
      <c r="Y147" s="2495">
        <v>270522</v>
      </c>
      <c r="Z147" s="2496">
        <v>217209</v>
      </c>
      <c r="AB147" s="2494">
        <v>99.2</v>
      </c>
      <c r="AC147" s="2497">
        <v>32720.400000000001</v>
      </c>
      <c r="AD147" s="2496">
        <v>204454</v>
      </c>
    </row>
    <row r="148" spans="1:30">
      <c r="A148" s="1477"/>
      <c r="B148" s="1478" t="s">
        <v>66</v>
      </c>
      <c r="C148" s="80">
        <v>105.89485116383938</v>
      </c>
      <c r="D148" s="81">
        <v>3988054</v>
      </c>
      <c r="E148" s="81">
        <v>634397</v>
      </c>
      <c r="F148" s="80">
        <v>95.1</v>
      </c>
      <c r="G148" s="2480">
        <v>1049177.8999999999</v>
      </c>
      <c r="H148" s="82">
        <v>0.46</v>
      </c>
      <c r="I148" s="2505">
        <v>-7.5</v>
      </c>
      <c r="J148" s="83">
        <v>0.95099999999999996</v>
      </c>
      <c r="K148" s="2482">
        <v>380915</v>
      </c>
      <c r="M148" s="84">
        <v>105.89485116383938</v>
      </c>
      <c r="N148" s="80">
        <v>3812.46</v>
      </c>
      <c r="O148" s="80">
        <v>616.17999999999995</v>
      </c>
      <c r="P148" s="80">
        <v>95.1</v>
      </c>
      <c r="Q148" s="2480">
        <v>1049177.8999999999</v>
      </c>
      <c r="R148" s="82">
        <v>0.46</v>
      </c>
      <c r="S148" s="2505">
        <v>-7.5</v>
      </c>
      <c r="T148" s="83">
        <v>0.90800000000000003</v>
      </c>
      <c r="U148" s="2482">
        <v>380915</v>
      </c>
      <c r="X148" s="2494">
        <v>98.9</v>
      </c>
      <c r="Y148" s="2495">
        <v>269251</v>
      </c>
      <c r="Z148" s="2496">
        <v>208950</v>
      </c>
      <c r="AB148" s="2494">
        <v>100.3</v>
      </c>
      <c r="AC148" s="2497">
        <v>32244.9</v>
      </c>
      <c r="AD148" s="2496">
        <v>209088</v>
      </c>
    </row>
    <row r="149" spans="1:30">
      <c r="A149" s="1477"/>
      <c r="B149" s="1478" t="s">
        <v>67</v>
      </c>
      <c r="C149" s="80">
        <v>104.22983778076014</v>
      </c>
      <c r="D149" s="81">
        <v>3899732</v>
      </c>
      <c r="E149" s="81">
        <v>635967</v>
      </c>
      <c r="F149" s="80">
        <v>94.3</v>
      </c>
      <c r="G149" s="2480">
        <v>1060432.8999999999</v>
      </c>
      <c r="H149" s="82">
        <v>0.46</v>
      </c>
      <c r="I149" s="2505">
        <v>-4.5999999999999996</v>
      </c>
      <c r="J149" s="83">
        <v>0.86599999999999999</v>
      </c>
      <c r="K149" s="2482">
        <v>372661</v>
      </c>
      <c r="M149" s="84">
        <v>104.22983778076014</v>
      </c>
      <c r="N149" s="80">
        <v>3797.1</v>
      </c>
      <c r="O149" s="80">
        <v>639.64</v>
      </c>
      <c r="P149" s="80">
        <v>94.3</v>
      </c>
      <c r="Q149" s="2480">
        <v>1060432.8999999999</v>
      </c>
      <c r="R149" s="82">
        <v>0.46</v>
      </c>
      <c r="S149" s="2505">
        <v>-4.5999999999999996</v>
      </c>
      <c r="T149" s="83">
        <v>0.879</v>
      </c>
      <c r="U149" s="2482">
        <v>372661</v>
      </c>
      <c r="X149" s="2494">
        <v>100.5</v>
      </c>
      <c r="Y149" s="2495">
        <v>322498</v>
      </c>
      <c r="Z149" s="2496">
        <v>207921</v>
      </c>
      <c r="AB149" s="2494">
        <v>99.4</v>
      </c>
      <c r="AC149" s="2497">
        <v>32779.9</v>
      </c>
      <c r="AD149" s="2496">
        <v>202574</v>
      </c>
    </row>
    <row r="150" spans="1:30">
      <c r="A150" s="1477"/>
      <c r="B150" s="1478" t="s">
        <v>68</v>
      </c>
      <c r="C150" s="80">
        <v>105.78385027163408</v>
      </c>
      <c r="D150" s="81">
        <v>3699763</v>
      </c>
      <c r="E150" s="81">
        <v>635117</v>
      </c>
      <c r="F150" s="80">
        <v>95.7</v>
      </c>
      <c r="G150" s="2480">
        <v>1055936</v>
      </c>
      <c r="H150" s="82">
        <v>0.46</v>
      </c>
      <c r="I150" s="2505">
        <v>-3.5</v>
      </c>
      <c r="J150" s="83">
        <v>0.89200000000000002</v>
      </c>
      <c r="K150" s="2482">
        <v>377014</v>
      </c>
      <c r="M150" s="84">
        <v>105.78385027163408</v>
      </c>
      <c r="N150" s="80">
        <v>3803.77</v>
      </c>
      <c r="O150" s="80">
        <v>626.88</v>
      </c>
      <c r="P150" s="80">
        <v>95.7</v>
      </c>
      <c r="Q150" s="2480">
        <v>1055936</v>
      </c>
      <c r="R150" s="82">
        <v>0.46</v>
      </c>
      <c r="S150" s="2505">
        <v>-3.5</v>
      </c>
      <c r="T150" s="83">
        <v>0.88900000000000001</v>
      </c>
      <c r="U150" s="2482">
        <v>377014</v>
      </c>
      <c r="X150" s="2494">
        <v>109.3</v>
      </c>
      <c r="Y150" s="2495">
        <v>320652</v>
      </c>
      <c r="Z150" s="2496">
        <v>205852</v>
      </c>
      <c r="AB150" s="2494">
        <v>102.6</v>
      </c>
      <c r="AC150" s="2497">
        <v>32155.3</v>
      </c>
      <c r="AD150" s="2496">
        <v>202297</v>
      </c>
    </row>
    <row r="151" spans="1:30">
      <c r="A151" s="1477"/>
      <c r="B151" s="1478" t="s">
        <v>69</v>
      </c>
      <c r="C151" s="80">
        <v>105.45084759501823</v>
      </c>
      <c r="D151" s="81">
        <v>3713726</v>
      </c>
      <c r="E151" s="81">
        <v>621439</v>
      </c>
      <c r="F151" s="80">
        <v>92.7</v>
      </c>
      <c r="G151" s="2480">
        <v>1055776.3999999999</v>
      </c>
      <c r="H151" s="82">
        <v>0.48</v>
      </c>
      <c r="I151" s="2505">
        <v>-5.5</v>
      </c>
      <c r="J151" s="83">
        <v>0.9</v>
      </c>
      <c r="K151" s="2482">
        <v>364766</v>
      </c>
      <c r="M151" s="84">
        <v>105.45084759501823</v>
      </c>
      <c r="N151" s="80">
        <v>3820.25</v>
      </c>
      <c r="O151" s="80">
        <v>589.57000000000005</v>
      </c>
      <c r="P151" s="80">
        <v>92.7</v>
      </c>
      <c r="Q151" s="2480">
        <v>1055776.3999999999</v>
      </c>
      <c r="R151" s="82">
        <v>0.48</v>
      </c>
      <c r="S151" s="2505">
        <v>-5.5</v>
      </c>
      <c r="T151" s="83">
        <v>0.88300000000000001</v>
      </c>
      <c r="U151" s="2482">
        <v>364766</v>
      </c>
      <c r="X151" s="2498">
        <v>107</v>
      </c>
      <c r="Y151" s="2499">
        <v>488322</v>
      </c>
      <c r="Z151" s="2500">
        <v>200174</v>
      </c>
      <c r="AB151" s="2498">
        <v>101.7</v>
      </c>
      <c r="AC151" s="2501">
        <v>32654.3</v>
      </c>
      <c r="AD151" s="2500">
        <v>215586</v>
      </c>
    </row>
    <row r="152" spans="1:30">
      <c r="A152" s="1520" t="s">
        <v>80</v>
      </c>
      <c r="B152" s="1504" t="s">
        <v>58</v>
      </c>
      <c r="C152" s="90">
        <v>102.89782707429676</v>
      </c>
      <c r="D152" s="91">
        <v>3587370</v>
      </c>
      <c r="E152" s="91">
        <v>601200</v>
      </c>
      <c r="F152" s="90">
        <v>91.1</v>
      </c>
      <c r="G152" s="2502">
        <v>1037565.1</v>
      </c>
      <c r="H152" s="92">
        <v>0.49</v>
      </c>
      <c r="I152" s="2503">
        <v>-0.2</v>
      </c>
      <c r="J152" s="93">
        <v>0.81599999999999995</v>
      </c>
      <c r="K152" s="2504">
        <v>366648</v>
      </c>
      <c r="M152" s="94">
        <v>102.89782707429676</v>
      </c>
      <c r="N152" s="90">
        <v>3808.26</v>
      </c>
      <c r="O152" s="90">
        <v>680.01</v>
      </c>
      <c r="P152" s="90">
        <v>91.1</v>
      </c>
      <c r="Q152" s="2502">
        <v>1037565.1</v>
      </c>
      <c r="R152" s="92">
        <v>0.49</v>
      </c>
      <c r="S152" s="2503">
        <v>-0.2</v>
      </c>
      <c r="T152" s="93">
        <v>0.86499999999999999</v>
      </c>
      <c r="U152" s="2504">
        <v>366648</v>
      </c>
      <c r="X152" s="2494">
        <v>97.4</v>
      </c>
      <c r="Y152" s="2495">
        <v>320947</v>
      </c>
      <c r="Z152" s="2496">
        <v>210920</v>
      </c>
      <c r="AB152" s="2494">
        <v>100.9</v>
      </c>
      <c r="AC152" s="2497">
        <v>31872</v>
      </c>
      <c r="AD152" s="2496">
        <v>200496</v>
      </c>
    </row>
    <row r="153" spans="1:30">
      <c r="A153" s="1477">
        <v>2001</v>
      </c>
      <c r="B153" s="1478" t="s">
        <v>59</v>
      </c>
      <c r="C153" s="80">
        <v>102.00981993665449</v>
      </c>
      <c r="D153" s="81">
        <v>3447946</v>
      </c>
      <c r="E153" s="81">
        <v>515229</v>
      </c>
      <c r="F153" s="80">
        <v>87.8</v>
      </c>
      <c r="G153" s="2480">
        <v>1037744.7</v>
      </c>
      <c r="H153" s="82">
        <v>0.48</v>
      </c>
      <c r="I153" s="2505">
        <v>-7.3</v>
      </c>
      <c r="J153" s="83">
        <v>0.86099999999999999</v>
      </c>
      <c r="K153" s="2482">
        <v>387802</v>
      </c>
      <c r="M153" s="84">
        <v>102.00981993665449</v>
      </c>
      <c r="N153" s="80">
        <v>3740.04</v>
      </c>
      <c r="O153" s="80">
        <v>558.04999999999995</v>
      </c>
      <c r="P153" s="80">
        <v>87.8</v>
      </c>
      <c r="Q153" s="2480">
        <v>1037744.7</v>
      </c>
      <c r="R153" s="82">
        <v>0.48</v>
      </c>
      <c r="S153" s="2505">
        <v>-7.3</v>
      </c>
      <c r="T153" s="83">
        <v>0.86899999999999999</v>
      </c>
      <c r="U153" s="2482">
        <v>387802</v>
      </c>
      <c r="X153" s="2494">
        <v>102.8</v>
      </c>
      <c r="Y153" s="2495">
        <v>242525</v>
      </c>
      <c r="Z153" s="2496">
        <v>174552</v>
      </c>
      <c r="AB153" s="2494">
        <v>104.9</v>
      </c>
      <c r="AC153" s="2497">
        <v>31296.9</v>
      </c>
      <c r="AD153" s="2496">
        <v>201996</v>
      </c>
    </row>
    <row r="154" spans="1:30">
      <c r="A154" s="1477"/>
      <c r="B154" s="1478" t="s">
        <v>60</v>
      </c>
      <c r="C154" s="80">
        <v>100.45580744578054</v>
      </c>
      <c r="D154" s="81">
        <v>3666480</v>
      </c>
      <c r="E154" s="81">
        <v>603600</v>
      </c>
      <c r="F154" s="80">
        <v>87.3</v>
      </c>
      <c r="G154" s="2480">
        <v>991117.2</v>
      </c>
      <c r="H154" s="82">
        <v>0.47</v>
      </c>
      <c r="I154" s="2505">
        <v>-4.8</v>
      </c>
      <c r="J154" s="83">
        <v>1.0820000000000001</v>
      </c>
      <c r="K154" s="2482">
        <v>367944</v>
      </c>
      <c r="M154" s="84">
        <v>100.45580744578054</v>
      </c>
      <c r="N154" s="80">
        <v>3701.2</v>
      </c>
      <c r="O154" s="80">
        <v>644.91999999999996</v>
      </c>
      <c r="P154" s="80">
        <v>87.3</v>
      </c>
      <c r="Q154" s="2480">
        <v>991117.2</v>
      </c>
      <c r="R154" s="82">
        <v>0.47</v>
      </c>
      <c r="S154" s="2505">
        <v>-4.8</v>
      </c>
      <c r="T154" s="83">
        <v>0.85599999999999998</v>
      </c>
      <c r="U154" s="2482">
        <v>367944</v>
      </c>
      <c r="X154" s="2494">
        <v>99.6</v>
      </c>
      <c r="Y154" s="2495">
        <v>313958</v>
      </c>
      <c r="Z154" s="2496">
        <v>223791</v>
      </c>
      <c r="AB154" s="2494">
        <v>96.9</v>
      </c>
      <c r="AC154" s="2497">
        <v>31188.2</v>
      </c>
      <c r="AD154" s="2496">
        <v>216328</v>
      </c>
    </row>
    <row r="155" spans="1:30">
      <c r="A155" s="1477"/>
      <c r="B155" s="1478" t="s">
        <v>61</v>
      </c>
      <c r="C155" s="80">
        <v>100.12280476916469</v>
      </c>
      <c r="D155" s="81">
        <v>3535581</v>
      </c>
      <c r="E155" s="81">
        <v>595196</v>
      </c>
      <c r="F155" s="80">
        <v>87</v>
      </c>
      <c r="G155" s="2480">
        <v>1005465.8</v>
      </c>
      <c r="H155" s="82">
        <v>0.47</v>
      </c>
      <c r="I155" s="2505">
        <v>-5.4</v>
      </c>
      <c r="J155" s="83">
        <v>0.80200000000000005</v>
      </c>
      <c r="K155" s="2482">
        <v>374171</v>
      </c>
      <c r="M155" s="84">
        <v>100.12280476916469</v>
      </c>
      <c r="N155" s="80">
        <v>3694.35</v>
      </c>
      <c r="O155" s="80">
        <v>587.28</v>
      </c>
      <c r="P155" s="80">
        <v>87</v>
      </c>
      <c r="Q155" s="2480">
        <v>1005465.8</v>
      </c>
      <c r="R155" s="82">
        <v>0.47</v>
      </c>
      <c r="S155" s="2505">
        <v>-5.4</v>
      </c>
      <c r="T155" s="83">
        <v>0.83899999999999997</v>
      </c>
      <c r="U155" s="2482">
        <v>374171</v>
      </c>
      <c r="X155" s="2494">
        <v>104.5</v>
      </c>
      <c r="Y155" s="2495">
        <v>298860</v>
      </c>
      <c r="Z155" s="2496">
        <v>215925</v>
      </c>
      <c r="AB155" s="2494">
        <v>100.4</v>
      </c>
      <c r="AC155" s="2497">
        <v>31571.8</v>
      </c>
      <c r="AD155" s="2496">
        <v>205393</v>
      </c>
    </row>
    <row r="156" spans="1:30">
      <c r="A156" s="1477"/>
      <c r="B156" s="1478" t="s">
        <v>62</v>
      </c>
      <c r="C156" s="80">
        <v>98.457791386085461</v>
      </c>
      <c r="D156" s="81">
        <v>3640916</v>
      </c>
      <c r="E156" s="81">
        <v>589421</v>
      </c>
      <c r="F156" s="80">
        <v>84.7</v>
      </c>
      <c r="G156" s="2480">
        <v>1014367.8</v>
      </c>
      <c r="H156" s="82">
        <v>0.47</v>
      </c>
      <c r="I156" s="2505">
        <v>-6.4</v>
      </c>
      <c r="J156" s="83">
        <v>0.77400000000000002</v>
      </c>
      <c r="K156" s="2482">
        <v>366177</v>
      </c>
      <c r="M156" s="84">
        <v>98.457791386085461</v>
      </c>
      <c r="N156" s="80">
        <v>3679.16</v>
      </c>
      <c r="O156" s="80">
        <v>654.71</v>
      </c>
      <c r="P156" s="80">
        <v>84.7</v>
      </c>
      <c r="Q156" s="2480">
        <v>1014367.8</v>
      </c>
      <c r="R156" s="82">
        <v>0.47</v>
      </c>
      <c r="S156" s="2505">
        <v>-6.4</v>
      </c>
      <c r="T156" s="83">
        <v>0.83799999999999997</v>
      </c>
      <c r="U156" s="2482">
        <v>366177</v>
      </c>
      <c r="X156" s="2494">
        <v>98.7</v>
      </c>
      <c r="Y156" s="2495">
        <v>300400</v>
      </c>
      <c r="Z156" s="2496">
        <v>204393</v>
      </c>
      <c r="AB156" s="2494">
        <v>101.5</v>
      </c>
      <c r="AC156" s="2497">
        <v>31810</v>
      </c>
      <c r="AD156" s="2496">
        <v>203544</v>
      </c>
    </row>
    <row r="157" spans="1:30">
      <c r="A157" s="1477"/>
      <c r="B157" s="1478" t="s">
        <v>63</v>
      </c>
      <c r="C157" s="80">
        <v>99.012795847111875</v>
      </c>
      <c r="D157" s="81">
        <v>3799364</v>
      </c>
      <c r="E157" s="81">
        <v>666628</v>
      </c>
      <c r="F157" s="80">
        <v>85.6</v>
      </c>
      <c r="G157" s="2480">
        <v>996429.2</v>
      </c>
      <c r="H157" s="82">
        <v>0.47</v>
      </c>
      <c r="I157" s="2505">
        <v>-3.4</v>
      </c>
      <c r="J157" s="83">
        <v>0.81399999999999995</v>
      </c>
      <c r="K157" s="2482">
        <v>354498</v>
      </c>
      <c r="M157" s="84">
        <v>99.012795847111875</v>
      </c>
      <c r="N157" s="80">
        <v>3654.64</v>
      </c>
      <c r="O157" s="80">
        <v>583.26</v>
      </c>
      <c r="P157" s="80">
        <v>85.6</v>
      </c>
      <c r="Q157" s="2480">
        <v>996429.2</v>
      </c>
      <c r="R157" s="82">
        <v>0.47</v>
      </c>
      <c r="S157" s="2505">
        <v>-3.4</v>
      </c>
      <c r="T157" s="83">
        <v>0.83299999999999996</v>
      </c>
      <c r="U157" s="2482">
        <v>354498</v>
      </c>
      <c r="X157" s="2494">
        <v>101.2</v>
      </c>
      <c r="Y157" s="2495">
        <v>298243</v>
      </c>
      <c r="Z157" s="2496">
        <v>190203</v>
      </c>
      <c r="AB157" s="2494">
        <v>102.3</v>
      </c>
      <c r="AC157" s="2497">
        <v>31879.8</v>
      </c>
      <c r="AD157" s="2496">
        <v>200603</v>
      </c>
    </row>
    <row r="158" spans="1:30">
      <c r="A158" s="1477"/>
      <c r="B158" s="1478" t="s">
        <v>64</v>
      </c>
      <c r="C158" s="80">
        <v>97.125780679622068</v>
      </c>
      <c r="D158" s="81">
        <v>4022577</v>
      </c>
      <c r="E158" s="81">
        <v>732400</v>
      </c>
      <c r="F158" s="80">
        <v>84.8</v>
      </c>
      <c r="G158" s="2480">
        <v>981000.9</v>
      </c>
      <c r="H158" s="82">
        <v>0.46</v>
      </c>
      <c r="I158" s="2505">
        <v>-3.3</v>
      </c>
      <c r="J158" s="83">
        <v>0.79600000000000004</v>
      </c>
      <c r="K158" s="2482">
        <v>357332</v>
      </c>
      <c r="M158" s="84">
        <v>97.125780679622068</v>
      </c>
      <c r="N158" s="80">
        <v>3690.19</v>
      </c>
      <c r="O158" s="80">
        <v>653.85</v>
      </c>
      <c r="P158" s="80">
        <v>84.8</v>
      </c>
      <c r="Q158" s="2480">
        <v>981000.9</v>
      </c>
      <c r="R158" s="82">
        <v>0.46</v>
      </c>
      <c r="S158" s="2505">
        <v>-3.3</v>
      </c>
      <c r="T158" s="83">
        <v>0.81399999999999995</v>
      </c>
      <c r="U158" s="2482">
        <v>357332</v>
      </c>
      <c r="X158" s="2494">
        <v>93.9</v>
      </c>
      <c r="Y158" s="2495">
        <v>389839</v>
      </c>
      <c r="Z158" s="2496">
        <v>211198</v>
      </c>
      <c r="AB158" s="2494">
        <v>98.4</v>
      </c>
      <c r="AC158" s="2497">
        <v>31773.3</v>
      </c>
      <c r="AD158" s="2496">
        <v>204648</v>
      </c>
    </row>
    <row r="159" spans="1:30">
      <c r="A159" s="1477"/>
      <c r="B159" s="1478" t="s">
        <v>65</v>
      </c>
      <c r="C159" s="80">
        <v>90.021723578484</v>
      </c>
      <c r="D159" s="81">
        <v>3789458</v>
      </c>
      <c r="E159" s="81">
        <v>528267</v>
      </c>
      <c r="F159" s="80">
        <v>74.099999999999994</v>
      </c>
      <c r="G159" s="2480">
        <v>989826.4</v>
      </c>
      <c r="H159" s="82">
        <v>0.46</v>
      </c>
      <c r="I159" s="2505">
        <v>-2.8</v>
      </c>
      <c r="J159" s="83">
        <v>0.71699999999999997</v>
      </c>
      <c r="K159" s="2482">
        <v>353880</v>
      </c>
      <c r="M159" s="84">
        <v>90.021723578484</v>
      </c>
      <c r="N159" s="80">
        <v>3621.34</v>
      </c>
      <c r="O159" s="80">
        <v>535.38</v>
      </c>
      <c r="P159" s="80">
        <v>74.099999999999994</v>
      </c>
      <c r="Q159" s="2480">
        <v>989826.4</v>
      </c>
      <c r="R159" s="82">
        <v>0.46</v>
      </c>
      <c r="S159" s="2505">
        <v>-2.8</v>
      </c>
      <c r="T159" s="83">
        <v>0.78600000000000003</v>
      </c>
      <c r="U159" s="2482">
        <v>353880</v>
      </c>
      <c r="X159" s="2494">
        <v>93.8</v>
      </c>
      <c r="Y159" s="2495">
        <v>263715</v>
      </c>
      <c r="Z159" s="2496">
        <v>212246</v>
      </c>
      <c r="AB159" s="2494">
        <v>98.5</v>
      </c>
      <c r="AC159" s="2497">
        <v>31855.3</v>
      </c>
      <c r="AD159" s="2496">
        <v>199421</v>
      </c>
    </row>
    <row r="160" spans="1:30">
      <c r="A160" s="1477"/>
      <c r="B160" s="1478" t="s">
        <v>66</v>
      </c>
      <c r="C160" s="80">
        <v>91.575736069357959</v>
      </c>
      <c r="D160" s="81">
        <v>3676061</v>
      </c>
      <c r="E160" s="81">
        <v>677350</v>
      </c>
      <c r="F160" s="80">
        <v>77.099999999999994</v>
      </c>
      <c r="G160" s="2480">
        <v>979161.7</v>
      </c>
      <c r="H160" s="82">
        <v>0.45</v>
      </c>
      <c r="I160" s="2505">
        <v>-0.1</v>
      </c>
      <c r="J160" s="83">
        <v>0.82399999999999995</v>
      </c>
      <c r="K160" s="2482">
        <v>332292</v>
      </c>
      <c r="M160" s="84">
        <v>91.575736069357959</v>
      </c>
      <c r="N160" s="80">
        <v>3512.85</v>
      </c>
      <c r="O160" s="80">
        <v>659.65</v>
      </c>
      <c r="P160" s="80">
        <v>77.099999999999994</v>
      </c>
      <c r="Q160" s="2480">
        <v>979161.7</v>
      </c>
      <c r="R160" s="82">
        <v>0.45</v>
      </c>
      <c r="S160" s="2505">
        <v>-0.1</v>
      </c>
      <c r="T160" s="83">
        <v>0.79400000000000004</v>
      </c>
      <c r="U160" s="2482">
        <v>332292</v>
      </c>
      <c r="X160" s="2494">
        <v>94.7</v>
      </c>
      <c r="Y160" s="2495">
        <v>274794</v>
      </c>
      <c r="Z160" s="2496">
        <v>184932</v>
      </c>
      <c r="AB160" s="2494">
        <v>95.8</v>
      </c>
      <c r="AC160" s="2497">
        <v>32449.8</v>
      </c>
      <c r="AD160" s="2496">
        <v>196584</v>
      </c>
    </row>
    <row r="161" spans="1:30">
      <c r="A161" s="1477"/>
      <c r="B161" s="1478" t="s">
        <v>67</v>
      </c>
      <c r="C161" s="80">
        <v>93.795753913463599</v>
      </c>
      <c r="D161" s="81">
        <v>3646726</v>
      </c>
      <c r="E161" s="81">
        <v>610815</v>
      </c>
      <c r="F161" s="80">
        <v>77.8</v>
      </c>
      <c r="G161" s="2480">
        <v>973066.3</v>
      </c>
      <c r="H161" s="82">
        <v>0.42</v>
      </c>
      <c r="I161" s="2505">
        <v>-10</v>
      </c>
      <c r="J161" s="83">
        <v>0.79900000000000004</v>
      </c>
      <c r="K161" s="2482">
        <v>371699</v>
      </c>
      <c r="M161" s="84">
        <v>93.795753913463599</v>
      </c>
      <c r="N161" s="80">
        <v>3554.93</v>
      </c>
      <c r="O161" s="80">
        <v>614.19000000000005</v>
      </c>
      <c r="P161" s="80">
        <v>77.8</v>
      </c>
      <c r="Q161" s="2480">
        <v>973066.3</v>
      </c>
      <c r="R161" s="82">
        <v>0.42</v>
      </c>
      <c r="S161" s="2505">
        <v>-10</v>
      </c>
      <c r="T161" s="83">
        <v>0.81</v>
      </c>
      <c r="U161" s="2482">
        <v>371699</v>
      </c>
      <c r="X161" s="2494">
        <v>94.7</v>
      </c>
      <c r="Y161" s="2495">
        <v>312944</v>
      </c>
      <c r="Z161" s="2496">
        <v>206701</v>
      </c>
      <c r="AB161" s="2494">
        <v>93.9</v>
      </c>
      <c r="AC161" s="2497">
        <v>32143.7</v>
      </c>
      <c r="AD161" s="2496">
        <v>195294</v>
      </c>
    </row>
    <row r="162" spans="1:30">
      <c r="A162" s="1477"/>
      <c r="B162" s="1478" t="s">
        <v>68</v>
      </c>
      <c r="C162" s="80">
        <v>92.796745883616055</v>
      </c>
      <c r="D162" s="81">
        <v>3444710</v>
      </c>
      <c r="E162" s="81">
        <v>621661</v>
      </c>
      <c r="F162" s="80">
        <v>78.099999999999994</v>
      </c>
      <c r="G162" s="2480">
        <v>976943.3</v>
      </c>
      <c r="H162" s="82">
        <v>0.41</v>
      </c>
      <c r="I162" s="2505">
        <v>-1.3</v>
      </c>
      <c r="J162" s="83">
        <v>0.80800000000000005</v>
      </c>
      <c r="K162" s="2482">
        <v>348989</v>
      </c>
      <c r="M162" s="84">
        <v>92.796745883616055</v>
      </c>
      <c r="N162" s="80">
        <v>3545.81</v>
      </c>
      <c r="O162" s="80">
        <v>616.12</v>
      </c>
      <c r="P162" s="80">
        <v>78.099999999999994</v>
      </c>
      <c r="Q162" s="2480">
        <v>976943.3</v>
      </c>
      <c r="R162" s="82">
        <v>0.41</v>
      </c>
      <c r="S162" s="2505">
        <v>-1.3</v>
      </c>
      <c r="T162" s="83">
        <v>0.79900000000000004</v>
      </c>
      <c r="U162" s="2482">
        <v>348989</v>
      </c>
      <c r="X162" s="2494">
        <v>97.9</v>
      </c>
      <c r="Y162" s="2495">
        <v>333972</v>
      </c>
      <c r="Z162" s="2496">
        <v>209637</v>
      </c>
      <c r="AB162" s="2494">
        <v>91.7</v>
      </c>
      <c r="AC162" s="2497">
        <v>32686.400000000001</v>
      </c>
      <c r="AD162" s="2496">
        <v>200695</v>
      </c>
    </row>
    <row r="163" spans="1:30">
      <c r="A163" s="1521"/>
      <c r="B163" s="1485" t="s">
        <v>69</v>
      </c>
      <c r="C163" s="85">
        <v>91.353734284947379</v>
      </c>
      <c r="D163" s="86">
        <v>3427251</v>
      </c>
      <c r="E163" s="86">
        <v>899426</v>
      </c>
      <c r="F163" s="85">
        <v>74.3</v>
      </c>
      <c r="G163" s="2487">
        <v>972347.6</v>
      </c>
      <c r="H163" s="87">
        <v>0.4</v>
      </c>
      <c r="I163" s="2506">
        <v>-5.5</v>
      </c>
      <c r="J163" s="88">
        <v>0.78</v>
      </c>
      <c r="K163" s="2489">
        <v>361180</v>
      </c>
      <c r="M163" s="89">
        <v>91.353734284947379</v>
      </c>
      <c r="N163" s="85">
        <v>3529.72</v>
      </c>
      <c r="O163" s="85">
        <v>850.65</v>
      </c>
      <c r="P163" s="85">
        <v>74.3</v>
      </c>
      <c r="Q163" s="2487">
        <v>972347.6</v>
      </c>
      <c r="R163" s="87">
        <v>0.4</v>
      </c>
      <c r="S163" s="2506">
        <v>-5.5</v>
      </c>
      <c r="T163" s="88">
        <v>0.76</v>
      </c>
      <c r="U163" s="2489">
        <v>361180</v>
      </c>
      <c r="X163" s="2494">
        <v>93</v>
      </c>
      <c r="Y163" s="2495">
        <v>473147</v>
      </c>
      <c r="Z163" s="2496">
        <v>181823</v>
      </c>
      <c r="AB163" s="2494">
        <v>88</v>
      </c>
      <c r="AC163" s="2497">
        <v>31875.1</v>
      </c>
      <c r="AD163" s="2496">
        <v>193742</v>
      </c>
    </row>
    <row r="164" spans="1:30">
      <c r="A164" s="1522" t="s">
        <v>81</v>
      </c>
      <c r="B164" s="1478" t="s">
        <v>58</v>
      </c>
      <c r="C164" s="80">
        <v>92.463743207000192</v>
      </c>
      <c r="D164" s="81">
        <v>3315628</v>
      </c>
      <c r="E164" s="81">
        <v>515620</v>
      </c>
      <c r="F164" s="80">
        <v>75.7</v>
      </c>
      <c r="G164" s="2480">
        <v>951036.4</v>
      </c>
      <c r="H164" s="82">
        <v>0.4</v>
      </c>
      <c r="I164" s="2505">
        <v>-3.6</v>
      </c>
      <c r="J164" s="83">
        <v>0.78</v>
      </c>
      <c r="K164" s="2482">
        <v>375565</v>
      </c>
      <c r="M164" s="84">
        <v>92.463743207000192</v>
      </c>
      <c r="N164" s="80">
        <v>3510.99</v>
      </c>
      <c r="O164" s="80">
        <v>580.46</v>
      </c>
      <c r="P164" s="80">
        <v>75.7</v>
      </c>
      <c r="Q164" s="2480">
        <v>951036.4</v>
      </c>
      <c r="R164" s="82">
        <v>0.4</v>
      </c>
      <c r="S164" s="2505">
        <v>-3.6</v>
      </c>
      <c r="T164" s="83">
        <v>0.82799999999999996</v>
      </c>
      <c r="U164" s="2482">
        <v>375565</v>
      </c>
      <c r="X164" s="2507">
        <v>86.2</v>
      </c>
      <c r="Y164" s="2508">
        <v>333011</v>
      </c>
      <c r="Z164" s="2509">
        <v>209656</v>
      </c>
      <c r="AB164" s="2507">
        <v>89.4</v>
      </c>
      <c r="AC164" s="2510">
        <v>32956</v>
      </c>
      <c r="AD164" s="2509">
        <v>200641</v>
      </c>
    </row>
    <row r="165" spans="1:30">
      <c r="A165" s="1477">
        <v>2002</v>
      </c>
      <c r="B165" s="1478" t="s">
        <v>59</v>
      </c>
      <c r="C165" s="80">
        <v>93.351750344642454</v>
      </c>
      <c r="D165" s="81">
        <v>3258641</v>
      </c>
      <c r="E165" s="81">
        <v>581101</v>
      </c>
      <c r="F165" s="80">
        <v>74.8</v>
      </c>
      <c r="G165" s="2480">
        <v>956734.5</v>
      </c>
      <c r="H165" s="82">
        <v>0.4</v>
      </c>
      <c r="I165" s="2505">
        <v>-5.7</v>
      </c>
      <c r="J165" s="83">
        <v>0.83599999999999997</v>
      </c>
      <c r="K165" s="2482">
        <v>379726</v>
      </c>
      <c r="M165" s="84">
        <v>93.351750344642454</v>
      </c>
      <c r="N165" s="80">
        <v>3543.89</v>
      </c>
      <c r="O165" s="80">
        <v>617</v>
      </c>
      <c r="P165" s="80">
        <v>74.8</v>
      </c>
      <c r="Q165" s="2480">
        <v>956734.5</v>
      </c>
      <c r="R165" s="82">
        <v>0.4</v>
      </c>
      <c r="S165" s="2505">
        <v>-5.7</v>
      </c>
      <c r="T165" s="83">
        <v>0.84599999999999997</v>
      </c>
      <c r="U165" s="2482">
        <v>379726</v>
      </c>
      <c r="X165" s="2494">
        <v>83.1</v>
      </c>
      <c r="Y165" s="2495">
        <v>241829</v>
      </c>
      <c r="Z165" s="2496">
        <v>181442</v>
      </c>
      <c r="AB165" s="2494">
        <v>85</v>
      </c>
      <c r="AC165" s="2497">
        <v>31040</v>
      </c>
      <c r="AD165" s="2496">
        <v>211794</v>
      </c>
    </row>
    <row r="166" spans="1:30">
      <c r="A166" s="1477"/>
      <c r="B166" s="1478" t="s">
        <v>60</v>
      </c>
      <c r="C166" s="80">
        <v>95.793769973158675</v>
      </c>
      <c r="D166" s="81">
        <v>3483150</v>
      </c>
      <c r="E166" s="81">
        <v>506131</v>
      </c>
      <c r="F166" s="80">
        <v>81.400000000000006</v>
      </c>
      <c r="G166" s="2480">
        <v>912669.6</v>
      </c>
      <c r="H166" s="82">
        <v>0.4</v>
      </c>
      <c r="I166" s="2505">
        <v>-3.2</v>
      </c>
      <c r="J166" s="83">
        <v>1.1080000000000001</v>
      </c>
      <c r="K166" s="2482">
        <v>381748</v>
      </c>
      <c r="M166" s="84">
        <v>95.793769973158675</v>
      </c>
      <c r="N166" s="80">
        <v>3515.95</v>
      </c>
      <c r="O166" s="80">
        <v>551.46</v>
      </c>
      <c r="P166" s="80">
        <v>81.400000000000006</v>
      </c>
      <c r="Q166" s="2480">
        <v>912669.6</v>
      </c>
      <c r="R166" s="82">
        <v>0.4</v>
      </c>
      <c r="S166" s="2505">
        <v>-3.2</v>
      </c>
      <c r="T166" s="83">
        <v>0.88300000000000001</v>
      </c>
      <c r="U166" s="2482">
        <v>381748</v>
      </c>
      <c r="X166" s="2494">
        <v>86.6</v>
      </c>
      <c r="Y166" s="2495">
        <v>333023</v>
      </c>
      <c r="Z166" s="2496">
        <v>199945</v>
      </c>
      <c r="AB166" s="2494">
        <v>84.9</v>
      </c>
      <c r="AC166" s="2497">
        <v>32855</v>
      </c>
      <c r="AD166" s="2496">
        <v>201709</v>
      </c>
    </row>
    <row r="167" spans="1:30">
      <c r="A167" s="1477"/>
      <c r="B167" s="1478" t="s">
        <v>61</v>
      </c>
      <c r="C167" s="80">
        <v>94.572760158900579</v>
      </c>
      <c r="D167" s="81">
        <v>3415446</v>
      </c>
      <c r="E167" s="81">
        <v>603004</v>
      </c>
      <c r="F167" s="80">
        <v>75</v>
      </c>
      <c r="G167" s="2480">
        <v>936693.7</v>
      </c>
      <c r="H167" s="82">
        <v>0.4</v>
      </c>
      <c r="I167" s="2505">
        <v>-3.7</v>
      </c>
      <c r="J167" s="83">
        <v>0.81499999999999995</v>
      </c>
      <c r="K167" s="2482">
        <v>414684</v>
      </c>
      <c r="M167" s="84">
        <v>94.572760158900579</v>
      </c>
      <c r="N167" s="80">
        <v>3558.95</v>
      </c>
      <c r="O167" s="80">
        <v>597.86</v>
      </c>
      <c r="P167" s="80">
        <v>75</v>
      </c>
      <c r="Q167" s="2480">
        <v>936693.7</v>
      </c>
      <c r="R167" s="82">
        <v>0.4</v>
      </c>
      <c r="S167" s="2505">
        <v>-3.7</v>
      </c>
      <c r="T167" s="83">
        <v>0.85199999999999998</v>
      </c>
      <c r="U167" s="2482">
        <v>414684</v>
      </c>
      <c r="X167" s="2494">
        <v>87.6</v>
      </c>
      <c r="Y167" s="2495">
        <v>304308</v>
      </c>
      <c r="Z167" s="2496">
        <v>215828</v>
      </c>
      <c r="AB167" s="2494">
        <v>84.4</v>
      </c>
      <c r="AC167" s="2497">
        <v>32273.4</v>
      </c>
      <c r="AD167" s="2496">
        <v>197993</v>
      </c>
    </row>
    <row r="168" spans="1:30">
      <c r="A168" s="1477"/>
      <c r="B168" s="1478" t="s">
        <v>62</v>
      </c>
      <c r="C168" s="80">
        <v>95.016763727721695</v>
      </c>
      <c r="D168" s="81">
        <v>3533097</v>
      </c>
      <c r="E168" s="81">
        <v>518253</v>
      </c>
      <c r="F168" s="80">
        <v>77.400000000000006</v>
      </c>
      <c r="G168" s="2480">
        <v>932144.2</v>
      </c>
      <c r="H168" s="82">
        <v>0.41</v>
      </c>
      <c r="I168" s="2505">
        <v>-3.4</v>
      </c>
      <c r="J168" s="83">
        <v>0.81799999999999995</v>
      </c>
      <c r="K168" s="2482">
        <v>383908</v>
      </c>
      <c r="M168" s="84">
        <v>95.016763727721695</v>
      </c>
      <c r="N168" s="80">
        <v>3570.71</v>
      </c>
      <c r="O168" s="80">
        <v>572.29</v>
      </c>
      <c r="P168" s="80">
        <v>77.400000000000006</v>
      </c>
      <c r="Q168" s="2480">
        <v>932144.2</v>
      </c>
      <c r="R168" s="82">
        <v>0.41</v>
      </c>
      <c r="S168" s="2505">
        <v>-3.4</v>
      </c>
      <c r="T168" s="83">
        <v>0.88200000000000001</v>
      </c>
      <c r="U168" s="2482">
        <v>383908</v>
      </c>
      <c r="X168" s="2494">
        <v>82.9</v>
      </c>
      <c r="Y168" s="2495">
        <v>305010</v>
      </c>
      <c r="Z168" s="2496">
        <v>207195</v>
      </c>
      <c r="AB168" s="2494">
        <v>85.1</v>
      </c>
      <c r="AC168" s="2497">
        <v>32407.9</v>
      </c>
      <c r="AD168" s="2496">
        <v>202492</v>
      </c>
    </row>
    <row r="169" spans="1:30">
      <c r="A169" s="1477"/>
      <c r="B169" s="1478" t="s">
        <v>63</v>
      </c>
      <c r="C169" s="80">
        <v>97.014779787416785</v>
      </c>
      <c r="D169" s="81">
        <v>3688842</v>
      </c>
      <c r="E169" s="81">
        <v>686413</v>
      </c>
      <c r="F169" s="80">
        <v>81.2</v>
      </c>
      <c r="G169" s="2480">
        <v>930576.6</v>
      </c>
      <c r="H169" s="82">
        <v>0.41</v>
      </c>
      <c r="I169" s="2505">
        <v>-1.4</v>
      </c>
      <c r="J169" s="83">
        <v>0.85799999999999998</v>
      </c>
      <c r="K169" s="2482">
        <v>384236</v>
      </c>
      <c r="M169" s="84">
        <v>97.014779787416785</v>
      </c>
      <c r="N169" s="80">
        <v>3546.74</v>
      </c>
      <c r="O169" s="80">
        <v>591.13</v>
      </c>
      <c r="P169" s="80">
        <v>81.2</v>
      </c>
      <c r="Q169" s="2480">
        <v>930576.6</v>
      </c>
      <c r="R169" s="82">
        <v>0.41</v>
      </c>
      <c r="S169" s="2505">
        <v>-1.4</v>
      </c>
      <c r="T169" s="83">
        <v>0.871</v>
      </c>
      <c r="U169" s="2482">
        <v>384236</v>
      </c>
      <c r="X169" s="2494">
        <v>83.1</v>
      </c>
      <c r="Y169" s="2495">
        <v>315814</v>
      </c>
      <c r="Z169" s="2496">
        <v>179314</v>
      </c>
      <c r="AB169" s="2494">
        <v>83.9</v>
      </c>
      <c r="AC169" s="2497">
        <v>33156.1</v>
      </c>
      <c r="AD169" s="2496">
        <v>198992</v>
      </c>
    </row>
    <row r="170" spans="1:30">
      <c r="A170" s="1477"/>
      <c r="B170" s="1478" t="s">
        <v>64</v>
      </c>
      <c r="C170" s="80">
        <v>98.901794954906578</v>
      </c>
      <c r="D170" s="81">
        <v>4035226</v>
      </c>
      <c r="E170" s="81">
        <v>506407</v>
      </c>
      <c r="F170" s="80">
        <v>83</v>
      </c>
      <c r="G170" s="2480">
        <v>929564.8</v>
      </c>
      <c r="H170" s="82">
        <v>0.42</v>
      </c>
      <c r="I170" s="2505">
        <v>-9.4</v>
      </c>
      <c r="J170" s="83">
        <v>0.89200000000000002</v>
      </c>
      <c r="K170" s="2482">
        <v>390317</v>
      </c>
      <c r="M170" s="84">
        <v>98.901794954906578</v>
      </c>
      <c r="N170" s="80">
        <v>3698.83</v>
      </c>
      <c r="O170" s="80">
        <v>462.91</v>
      </c>
      <c r="P170" s="80">
        <v>83</v>
      </c>
      <c r="Q170" s="2480">
        <v>929564.8</v>
      </c>
      <c r="R170" s="82">
        <v>0.42</v>
      </c>
      <c r="S170" s="2505">
        <v>-9.4</v>
      </c>
      <c r="T170" s="83">
        <v>0.91</v>
      </c>
      <c r="U170" s="2482">
        <v>390317</v>
      </c>
      <c r="X170" s="2494">
        <v>80.8</v>
      </c>
      <c r="Y170" s="2495">
        <v>375479</v>
      </c>
      <c r="Z170" s="2496">
        <v>215319</v>
      </c>
      <c r="AB170" s="2494">
        <v>84.5</v>
      </c>
      <c r="AC170" s="2497">
        <v>31495.5</v>
      </c>
      <c r="AD170" s="2496">
        <v>201170</v>
      </c>
    </row>
    <row r="171" spans="1:30">
      <c r="A171" s="1477"/>
      <c r="B171" s="1478" t="s">
        <v>65</v>
      </c>
      <c r="C171" s="80">
        <v>99.012795847111875</v>
      </c>
      <c r="D171" s="81">
        <v>3785406</v>
      </c>
      <c r="E171" s="81">
        <v>570012</v>
      </c>
      <c r="F171" s="80">
        <v>85</v>
      </c>
      <c r="G171" s="2480">
        <v>922780.2</v>
      </c>
      <c r="H171" s="82">
        <v>0.42</v>
      </c>
      <c r="I171" s="2505">
        <v>-3.4</v>
      </c>
      <c r="J171" s="83">
        <v>0.83199999999999996</v>
      </c>
      <c r="K171" s="2482">
        <v>363535</v>
      </c>
      <c r="M171" s="84">
        <v>99.012795847111875</v>
      </c>
      <c r="N171" s="80">
        <v>3620.32</v>
      </c>
      <c r="O171" s="80">
        <v>570.98</v>
      </c>
      <c r="P171" s="80">
        <v>85</v>
      </c>
      <c r="Q171" s="2480">
        <v>922780.2</v>
      </c>
      <c r="R171" s="82">
        <v>0.42</v>
      </c>
      <c r="S171" s="2505">
        <v>-3.4</v>
      </c>
      <c r="T171" s="83">
        <v>0.91900000000000004</v>
      </c>
      <c r="U171" s="2482">
        <v>363535</v>
      </c>
      <c r="X171" s="2494">
        <v>81</v>
      </c>
      <c r="Y171" s="2495">
        <v>264094</v>
      </c>
      <c r="Z171" s="2496">
        <v>202856</v>
      </c>
      <c r="AB171" s="2494">
        <v>84.7</v>
      </c>
      <c r="AC171" s="2497">
        <v>31468.5</v>
      </c>
      <c r="AD171" s="2496">
        <v>197190</v>
      </c>
    </row>
    <row r="172" spans="1:30">
      <c r="A172" s="1477"/>
      <c r="B172" s="1478" t="s">
        <v>66</v>
      </c>
      <c r="C172" s="80">
        <v>95.127764619926992</v>
      </c>
      <c r="D172" s="81">
        <v>3755852</v>
      </c>
      <c r="E172" s="81">
        <v>611975</v>
      </c>
      <c r="F172" s="80">
        <v>77.900000000000006</v>
      </c>
      <c r="G172" s="2480">
        <v>930797.3</v>
      </c>
      <c r="H172" s="82">
        <v>0.43</v>
      </c>
      <c r="I172" s="2505">
        <v>-6.4</v>
      </c>
      <c r="J172" s="83">
        <v>0.89900000000000002</v>
      </c>
      <c r="K172" s="2482">
        <v>381208</v>
      </c>
      <c r="M172" s="84">
        <v>95.127764619926992</v>
      </c>
      <c r="N172" s="80">
        <v>3586.63</v>
      </c>
      <c r="O172" s="80">
        <v>603.76</v>
      </c>
      <c r="P172" s="80">
        <v>77.900000000000006</v>
      </c>
      <c r="Q172" s="2480">
        <v>930797.3</v>
      </c>
      <c r="R172" s="82">
        <v>0.43</v>
      </c>
      <c r="S172" s="2505">
        <v>-6.4</v>
      </c>
      <c r="T172" s="83">
        <v>0.873</v>
      </c>
      <c r="U172" s="2482">
        <v>381208</v>
      </c>
      <c r="X172" s="2494">
        <v>86.2</v>
      </c>
      <c r="Y172" s="2495">
        <v>277662</v>
      </c>
      <c r="Z172" s="2496">
        <v>191239</v>
      </c>
      <c r="AB172" s="2494">
        <v>87.1</v>
      </c>
      <c r="AC172" s="2497">
        <v>32304.3</v>
      </c>
      <c r="AD172" s="2496">
        <v>195613</v>
      </c>
    </row>
    <row r="173" spans="1:30">
      <c r="A173" s="1477"/>
      <c r="B173" s="1478" t="s">
        <v>67</v>
      </c>
      <c r="C173" s="80">
        <v>103.00882796650204</v>
      </c>
      <c r="D173" s="81">
        <v>3691152</v>
      </c>
      <c r="E173" s="81">
        <v>581509</v>
      </c>
      <c r="F173" s="80">
        <v>88.8</v>
      </c>
      <c r="G173" s="2480">
        <v>923086.6</v>
      </c>
      <c r="H173" s="82">
        <v>0.45</v>
      </c>
      <c r="I173" s="2505">
        <v>-4.4000000000000004</v>
      </c>
      <c r="J173" s="83">
        <v>0.93500000000000005</v>
      </c>
      <c r="K173" s="2482">
        <v>404237</v>
      </c>
      <c r="M173" s="84">
        <v>103.00882796650204</v>
      </c>
      <c r="N173" s="80">
        <v>3604.61</v>
      </c>
      <c r="O173" s="80">
        <v>584.97</v>
      </c>
      <c r="P173" s="80">
        <v>88.8</v>
      </c>
      <c r="Q173" s="2480">
        <v>923086.6</v>
      </c>
      <c r="R173" s="82">
        <v>0.45</v>
      </c>
      <c r="S173" s="2505">
        <v>-4.4000000000000004</v>
      </c>
      <c r="T173" s="83">
        <v>0.94599999999999995</v>
      </c>
      <c r="U173" s="2482">
        <v>404237</v>
      </c>
      <c r="X173" s="2494">
        <v>86.4</v>
      </c>
      <c r="Y173" s="2495">
        <v>301540</v>
      </c>
      <c r="Z173" s="2496">
        <v>207078</v>
      </c>
      <c r="AB173" s="2494">
        <v>85.6</v>
      </c>
      <c r="AC173" s="2497">
        <v>31418.5</v>
      </c>
      <c r="AD173" s="2496">
        <v>198136</v>
      </c>
    </row>
    <row r="174" spans="1:30">
      <c r="A174" s="1477"/>
      <c r="B174" s="1478" t="s">
        <v>68</v>
      </c>
      <c r="C174" s="80">
        <v>101.12181279901222</v>
      </c>
      <c r="D174" s="81">
        <v>3487651</v>
      </c>
      <c r="E174" s="81">
        <v>689049</v>
      </c>
      <c r="F174" s="80">
        <v>86.6</v>
      </c>
      <c r="G174" s="2480">
        <v>924450.7</v>
      </c>
      <c r="H174" s="82">
        <v>0.44</v>
      </c>
      <c r="I174" s="2505">
        <v>-3</v>
      </c>
      <c r="J174" s="83">
        <v>0.92500000000000004</v>
      </c>
      <c r="K174" s="2482">
        <v>403916</v>
      </c>
      <c r="M174" s="84">
        <v>101.12181279901222</v>
      </c>
      <c r="N174" s="80">
        <v>3595.7</v>
      </c>
      <c r="O174" s="80">
        <v>673.61</v>
      </c>
      <c r="P174" s="80">
        <v>86.6</v>
      </c>
      <c r="Q174" s="2480">
        <v>924450.7</v>
      </c>
      <c r="R174" s="82">
        <v>0.44</v>
      </c>
      <c r="S174" s="2505">
        <v>-3</v>
      </c>
      <c r="T174" s="83">
        <v>0.90800000000000003</v>
      </c>
      <c r="U174" s="2482">
        <v>403916</v>
      </c>
      <c r="X174" s="2494">
        <v>95.6</v>
      </c>
      <c r="Y174" s="2495">
        <v>330267</v>
      </c>
      <c r="Z174" s="2496">
        <v>213322</v>
      </c>
      <c r="AB174" s="2494">
        <v>89.8</v>
      </c>
      <c r="AC174" s="2497">
        <v>31711.8</v>
      </c>
      <c r="AD174" s="2496">
        <v>210906</v>
      </c>
    </row>
    <row r="175" spans="1:30">
      <c r="A175" s="1477"/>
      <c r="B175" s="1478" t="s">
        <v>69</v>
      </c>
      <c r="C175" s="80">
        <v>104.11883688855485</v>
      </c>
      <c r="D175" s="81">
        <v>3469518</v>
      </c>
      <c r="E175" s="81">
        <v>590148</v>
      </c>
      <c r="F175" s="80">
        <v>93</v>
      </c>
      <c r="G175" s="2480">
        <v>911361.3</v>
      </c>
      <c r="H175" s="82">
        <v>0.44</v>
      </c>
      <c r="I175" s="2505">
        <v>-7.9</v>
      </c>
      <c r="J175" s="83">
        <v>0.99299999999999999</v>
      </c>
      <c r="K175" s="2482">
        <v>396050</v>
      </c>
      <c r="M175" s="84">
        <v>104.11883688855485</v>
      </c>
      <c r="N175" s="80">
        <v>3575</v>
      </c>
      <c r="O175" s="80">
        <v>559.54</v>
      </c>
      <c r="P175" s="80">
        <v>93</v>
      </c>
      <c r="Q175" s="2480">
        <v>911361.3</v>
      </c>
      <c r="R175" s="82">
        <v>0.44</v>
      </c>
      <c r="S175" s="2505">
        <v>-7.9</v>
      </c>
      <c r="T175" s="83">
        <v>0.96199999999999997</v>
      </c>
      <c r="U175" s="2482">
        <v>396050</v>
      </c>
      <c r="X175" s="2498">
        <v>95.8</v>
      </c>
      <c r="Y175" s="2499">
        <v>440421</v>
      </c>
      <c r="Z175" s="2500">
        <v>206053</v>
      </c>
      <c r="AB175" s="2498">
        <v>90.5</v>
      </c>
      <c r="AC175" s="2501">
        <v>30635.1</v>
      </c>
      <c r="AD175" s="2500">
        <v>211073</v>
      </c>
    </row>
    <row r="176" spans="1:30">
      <c r="A176" s="1520" t="s">
        <v>82</v>
      </c>
      <c r="B176" s="1504" t="s">
        <v>58</v>
      </c>
      <c r="C176" s="90">
        <v>105.67284937942881</v>
      </c>
      <c r="D176" s="91">
        <v>3393570</v>
      </c>
      <c r="E176" s="91">
        <v>465817</v>
      </c>
      <c r="F176" s="90">
        <v>94.5</v>
      </c>
      <c r="G176" s="2502">
        <v>904205</v>
      </c>
      <c r="H176" s="92">
        <v>0.46</v>
      </c>
      <c r="I176" s="2503">
        <v>-4.5</v>
      </c>
      <c r="J176" s="93">
        <v>0.93300000000000005</v>
      </c>
      <c r="K176" s="2504">
        <v>396247</v>
      </c>
      <c r="M176" s="94">
        <v>105.67284937942881</v>
      </c>
      <c r="N176" s="90">
        <v>3583.86</v>
      </c>
      <c r="O176" s="90">
        <v>527.23</v>
      </c>
      <c r="P176" s="90">
        <v>94.5</v>
      </c>
      <c r="Q176" s="2502">
        <v>904205</v>
      </c>
      <c r="R176" s="92">
        <v>0.46</v>
      </c>
      <c r="S176" s="2503">
        <v>-4.5</v>
      </c>
      <c r="T176" s="93">
        <v>0.99099999999999999</v>
      </c>
      <c r="U176" s="2504">
        <v>396247</v>
      </c>
      <c r="X176" s="2494">
        <v>87.8</v>
      </c>
      <c r="Y176" s="2495">
        <v>321705</v>
      </c>
      <c r="Z176" s="2496">
        <v>219878</v>
      </c>
      <c r="AB176" s="2494">
        <v>91.4</v>
      </c>
      <c r="AC176" s="2497">
        <v>31356.400000000001</v>
      </c>
      <c r="AD176" s="2496">
        <v>206905</v>
      </c>
    </row>
    <row r="177" spans="1:30">
      <c r="A177" s="1477">
        <v>2003</v>
      </c>
      <c r="B177" s="1478" t="s">
        <v>59</v>
      </c>
      <c r="C177" s="80">
        <v>105.1178449184024</v>
      </c>
      <c r="D177" s="81">
        <v>3272489</v>
      </c>
      <c r="E177" s="81">
        <v>561786</v>
      </c>
      <c r="F177" s="80">
        <v>94.6</v>
      </c>
      <c r="G177" s="2480">
        <v>911955.9</v>
      </c>
      <c r="H177" s="82">
        <v>0.47</v>
      </c>
      <c r="I177" s="2505">
        <v>-1.5</v>
      </c>
      <c r="J177" s="83">
        <v>0.96399999999999997</v>
      </c>
      <c r="K177" s="2482">
        <v>394364</v>
      </c>
      <c r="M177" s="84">
        <v>105.1178449184024</v>
      </c>
      <c r="N177" s="80">
        <v>3565.22</v>
      </c>
      <c r="O177" s="80">
        <v>585.9</v>
      </c>
      <c r="P177" s="80">
        <v>94.6</v>
      </c>
      <c r="Q177" s="2480">
        <v>911955.9</v>
      </c>
      <c r="R177" s="82">
        <v>0.47</v>
      </c>
      <c r="S177" s="2505">
        <v>-1.5</v>
      </c>
      <c r="T177" s="83">
        <v>0.98099999999999998</v>
      </c>
      <c r="U177" s="2482">
        <v>394364</v>
      </c>
      <c r="X177" s="2494">
        <v>88.8</v>
      </c>
      <c r="Y177" s="2495">
        <v>245450</v>
      </c>
      <c r="Z177" s="2496">
        <v>169927</v>
      </c>
      <c r="AB177" s="2494">
        <v>90.9</v>
      </c>
      <c r="AC177" s="2497">
        <v>31283</v>
      </c>
      <c r="AD177" s="2496">
        <v>199099</v>
      </c>
    </row>
    <row r="178" spans="1:30">
      <c r="A178" s="1477"/>
      <c r="B178" s="1478" t="s">
        <v>60</v>
      </c>
      <c r="C178" s="80">
        <v>106.56085651707106</v>
      </c>
      <c r="D178" s="81">
        <v>3550992</v>
      </c>
      <c r="E178" s="81">
        <v>531326</v>
      </c>
      <c r="F178" s="80">
        <v>94.8</v>
      </c>
      <c r="G178" s="2480">
        <v>878275.8</v>
      </c>
      <c r="H178" s="82">
        <v>0.48</v>
      </c>
      <c r="I178" s="2505">
        <v>-4</v>
      </c>
      <c r="J178" s="83">
        <v>1.22</v>
      </c>
      <c r="K178" s="2482">
        <v>395508</v>
      </c>
      <c r="M178" s="84">
        <v>106.56085651707106</v>
      </c>
      <c r="N178" s="80">
        <v>3583.07</v>
      </c>
      <c r="O178" s="80">
        <v>585.66999999999996</v>
      </c>
      <c r="P178" s="80">
        <v>94.8</v>
      </c>
      <c r="Q178" s="2480">
        <v>878275.8</v>
      </c>
      <c r="R178" s="82">
        <v>0.48</v>
      </c>
      <c r="S178" s="2505">
        <v>-4</v>
      </c>
      <c r="T178" s="83">
        <v>0.98</v>
      </c>
      <c r="U178" s="2482">
        <v>395508</v>
      </c>
      <c r="X178" s="2494">
        <v>95.7</v>
      </c>
      <c r="Y178" s="2495">
        <v>321920</v>
      </c>
      <c r="Z178" s="2496">
        <v>197916</v>
      </c>
      <c r="AB178" s="2494">
        <v>94.3</v>
      </c>
      <c r="AC178" s="2497">
        <v>31132.3</v>
      </c>
      <c r="AD178" s="2496">
        <v>198541</v>
      </c>
    </row>
    <row r="179" spans="1:30">
      <c r="A179" s="1477"/>
      <c r="B179" s="1478" t="s">
        <v>61</v>
      </c>
      <c r="C179" s="80">
        <v>102.78682618209146</v>
      </c>
      <c r="D179" s="81">
        <v>3465136</v>
      </c>
      <c r="E179" s="81">
        <v>621201</v>
      </c>
      <c r="F179" s="80">
        <v>88.9</v>
      </c>
      <c r="G179" s="2480">
        <v>900605.7</v>
      </c>
      <c r="H179" s="82">
        <v>0.48</v>
      </c>
      <c r="I179" s="2505">
        <v>-5.4</v>
      </c>
      <c r="J179" s="83">
        <v>0.93200000000000005</v>
      </c>
      <c r="K179" s="2482">
        <v>403011</v>
      </c>
      <c r="M179" s="84">
        <v>102.78682618209146</v>
      </c>
      <c r="N179" s="80">
        <v>3606.93</v>
      </c>
      <c r="O179" s="80">
        <v>618.67999999999995</v>
      </c>
      <c r="P179" s="80">
        <v>88.9</v>
      </c>
      <c r="Q179" s="2480">
        <v>900605.7</v>
      </c>
      <c r="R179" s="82">
        <v>0.48</v>
      </c>
      <c r="S179" s="2505">
        <v>-5.4</v>
      </c>
      <c r="T179" s="83">
        <v>0.97399999999999998</v>
      </c>
      <c r="U179" s="2482">
        <v>403011</v>
      </c>
      <c r="X179" s="2494">
        <v>90.8</v>
      </c>
      <c r="Y179" s="2495">
        <v>285257</v>
      </c>
      <c r="Z179" s="2496">
        <v>209574</v>
      </c>
      <c r="AB179" s="2494">
        <v>87.4</v>
      </c>
      <c r="AC179" s="2497">
        <v>30820.6</v>
      </c>
      <c r="AD179" s="2496">
        <v>197360</v>
      </c>
    </row>
    <row r="180" spans="1:30">
      <c r="A180" s="1477"/>
      <c r="B180" s="1478" t="s">
        <v>62</v>
      </c>
      <c r="C180" s="80">
        <v>105.0068440261971</v>
      </c>
      <c r="D180" s="81">
        <v>3558146</v>
      </c>
      <c r="E180" s="81">
        <v>471082</v>
      </c>
      <c r="F180" s="80">
        <v>93.1</v>
      </c>
      <c r="G180" s="2480">
        <v>916112.3</v>
      </c>
      <c r="H180" s="82">
        <v>0.49</v>
      </c>
      <c r="I180" s="2505">
        <v>-4.5</v>
      </c>
      <c r="J180" s="83">
        <v>0.93500000000000005</v>
      </c>
      <c r="K180" s="2482">
        <v>393411</v>
      </c>
      <c r="M180" s="84">
        <v>105.0068440261971</v>
      </c>
      <c r="N180" s="80">
        <v>3599.58</v>
      </c>
      <c r="O180" s="80">
        <v>519.62</v>
      </c>
      <c r="P180" s="80">
        <v>93.1</v>
      </c>
      <c r="Q180" s="2480">
        <v>916112.3</v>
      </c>
      <c r="R180" s="82">
        <v>0.49</v>
      </c>
      <c r="S180" s="2505">
        <v>-4.5</v>
      </c>
      <c r="T180" s="83">
        <v>1.006</v>
      </c>
      <c r="U180" s="2482">
        <v>393411</v>
      </c>
      <c r="X180" s="2494">
        <v>86.9</v>
      </c>
      <c r="Y180" s="2495">
        <v>290759</v>
      </c>
      <c r="Z180" s="2496">
        <v>198698</v>
      </c>
      <c r="AB180" s="2494">
        <v>88.9</v>
      </c>
      <c r="AC180" s="2497">
        <v>30722.799999999999</v>
      </c>
      <c r="AD180" s="2496">
        <v>198893</v>
      </c>
    </row>
    <row r="181" spans="1:30">
      <c r="A181" s="1477"/>
      <c r="B181" s="1478" t="s">
        <v>63</v>
      </c>
      <c r="C181" s="80">
        <v>105.78385027163408</v>
      </c>
      <c r="D181" s="81">
        <v>3665085</v>
      </c>
      <c r="E181" s="81">
        <v>628375</v>
      </c>
      <c r="F181" s="80">
        <v>96.4</v>
      </c>
      <c r="G181" s="2480">
        <v>900680.6</v>
      </c>
      <c r="H181" s="82">
        <v>0.49</v>
      </c>
      <c r="I181" s="2505">
        <v>-4.7</v>
      </c>
      <c r="J181" s="83">
        <v>0.997</v>
      </c>
      <c r="K181" s="2482">
        <v>371435</v>
      </c>
      <c r="M181" s="84">
        <v>105.78385027163408</v>
      </c>
      <c r="N181" s="80">
        <v>3519.43</v>
      </c>
      <c r="O181" s="80">
        <v>538.61</v>
      </c>
      <c r="P181" s="80">
        <v>96.4</v>
      </c>
      <c r="Q181" s="2480">
        <v>900680.6</v>
      </c>
      <c r="R181" s="82">
        <v>0.49</v>
      </c>
      <c r="S181" s="2505">
        <v>-4.7</v>
      </c>
      <c r="T181" s="83">
        <v>1.002</v>
      </c>
      <c r="U181" s="2482">
        <v>371435</v>
      </c>
      <c r="X181" s="2494">
        <v>86.3</v>
      </c>
      <c r="Y181" s="2495">
        <v>303628</v>
      </c>
      <c r="Z181" s="2496">
        <v>188707</v>
      </c>
      <c r="AB181" s="2494">
        <v>87</v>
      </c>
      <c r="AC181" s="2497">
        <v>31260.400000000001</v>
      </c>
      <c r="AD181" s="2496">
        <v>199077</v>
      </c>
    </row>
    <row r="182" spans="1:30">
      <c r="A182" s="1477"/>
      <c r="B182" s="1478" t="s">
        <v>64</v>
      </c>
      <c r="C182" s="80">
        <v>104.34083867296542</v>
      </c>
      <c r="D182" s="81">
        <v>3762956</v>
      </c>
      <c r="E182" s="81">
        <v>687165</v>
      </c>
      <c r="F182" s="80">
        <v>89.7</v>
      </c>
      <c r="G182" s="2480">
        <v>908392.3</v>
      </c>
      <c r="H182" s="82">
        <v>0.5</v>
      </c>
      <c r="I182" s="2505">
        <v>-5.6</v>
      </c>
      <c r="J182" s="83">
        <v>0.99199999999999999</v>
      </c>
      <c r="K182" s="2482">
        <v>389260</v>
      </c>
      <c r="M182" s="84">
        <v>104.34083867296542</v>
      </c>
      <c r="N182" s="80">
        <v>3448.58</v>
      </c>
      <c r="O182" s="80">
        <v>635.49</v>
      </c>
      <c r="P182" s="80">
        <v>89.7</v>
      </c>
      <c r="Q182" s="2480">
        <v>908392.3</v>
      </c>
      <c r="R182" s="82">
        <v>0.5</v>
      </c>
      <c r="S182" s="2505">
        <v>-5.6</v>
      </c>
      <c r="T182" s="83">
        <v>1.0109999999999999</v>
      </c>
      <c r="U182" s="2482">
        <v>389260</v>
      </c>
      <c r="X182" s="2494">
        <v>87.3</v>
      </c>
      <c r="Y182" s="2495">
        <v>359599</v>
      </c>
      <c r="Z182" s="2496">
        <v>212155</v>
      </c>
      <c r="AB182" s="2494">
        <v>90.8</v>
      </c>
      <c r="AC182" s="2497">
        <v>30868.7</v>
      </c>
      <c r="AD182" s="2496">
        <v>200946</v>
      </c>
    </row>
    <row r="183" spans="1:30">
      <c r="A183" s="1477"/>
      <c r="B183" s="1478" t="s">
        <v>65</v>
      </c>
      <c r="C183" s="80">
        <v>102.00981993665449</v>
      </c>
      <c r="D183" s="81">
        <v>3641280</v>
      </c>
      <c r="E183" s="81">
        <v>573976</v>
      </c>
      <c r="F183" s="80">
        <v>88.2</v>
      </c>
      <c r="G183" s="2480">
        <v>884153.1</v>
      </c>
      <c r="H183" s="82">
        <v>0.52</v>
      </c>
      <c r="I183" s="2505">
        <v>-4.8</v>
      </c>
      <c r="J183" s="83">
        <v>0.89900000000000002</v>
      </c>
      <c r="K183" s="2482">
        <v>385163</v>
      </c>
      <c r="M183" s="84">
        <v>102.00981993665449</v>
      </c>
      <c r="N183" s="80">
        <v>3480.29</v>
      </c>
      <c r="O183" s="80">
        <v>567.86</v>
      </c>
      <c r="P183" s="80">
        <v>88.2</v>
      </c>
      <c r="Q183" s="2480">
        <v>884153.1</v>
      </c>
      <c r="R183" s="82">
        <v>0.52</v>
      </c>
      <c r="S183" s="2505">
        <v>-4.8</v>
      </c>
      <c r="T183" s="83">
        <v>0.995</v>
      </c>
      <c r="U183" s="2482">
        <v>385163</v>
      </c>
      <c r="X183" s="2494">
        <v>88.3</v>
      </c>
      <c r="Y183" s="2495">
        <v>264372</v>
      </c>
      <c r="Z183" s="2496">
        <v>194220</v>
      </c>
      <c r="AB183" s="2494">
        <v>92</v>
      </c>
      <c r="AC183" s="2497">
        <v>31414.2</v>
      </c>
      <c r="AD183" s="2496">
        <v>198261</v>
      </c>
    </row>
    <row r="184" spans="1:30">
      <c r="A184" s="1477"/>
      <c r="B184" s="1478" t="s">
        <v>66</v>
      </c>
      <c r="C184" s="80">
        <v>103.56383242752844</v>
      </c>
      <c r="D184" s="81">
        <v>3722776</v>
      </c>
      <c r="E184" s="81">
        <v>572394</v>
      </c>
      <c r="F184" s="80">
        <v>89.1</v>
      </c>
      <c r="G184" s="2480">
        <v>881469</v>
      </c>
      <c r="H184" s="82">
        <v>0.55000000000000004</v>
      </c>
      <c r="I184" s="2505">
        <v>-4.9000000000000004</v>
      </c>
      <c r="J184" s="83">
        <v>1.044</v>
      </c>
      <c r="K184" s="2482">
        <v>398075</v>
      </c>
      <c r="M184" s="84">
        <v>103.56383242752844</v>
      </c>
      <c r="N184" s="80">
        <v>3556.39</v>
      </c>
      <c r="O184" s="80">
        <v>572.55999999999995</v>
      </c>
      <c r="P184" s="80">
        <v>89.1</v>
      </c>
      <c r="Q184" s="2480">
        <v>881469</v>
      </c>
      <c r="R184" s="82">
        <v>0.55000000000000004</v>
      </c>
      <c r="S184" s="2505">
        <v>-4.9000000000000004</v>
      </c>
      <c r="T184" s="83">
        <v>1.022</v>
      </c>
      <c r="U184" s="2482">
        <v>398075</v>
      </c>
      <c r="X184" s="2494">
        <v>91</v>
      </c>
      <c r="Y184" s="2495">
        <v>262221</v>
      </c>
      <c r="Z184" s="2496">
        <v>210726</v>
      </c>
      <c r="AB184" s="2494">
        <v>92</v>
      </c>
      <c r="AC184" s="2497">
        <v>30776.799999999999</v>
      </c>
      <c r="AD184" s="2496">
        <v>208555</v>
      </c>
    </row>
    <row r="185" spans="1:30">
      <c r="A185" s="1477"/>
      <c r="B185" s="1478" t="s">
        <v>67</v>
      </c>
      <c r="C185" s="80">
        <v>109.00287614558728</v>
      </c>
      <c r="D185" s="81">
        <v>3611935</v>
      </c>
      <c r="E185" s="81">
        <v>633260</v>
      </c>
      <c r="F185" s="80">
        <v>99.9</v>
      </c>
      <c r="G185" s="2480">
        <v>908895.3</v>
      </c>
      <c r="H185" s="82">
        <v>0.56999999999999995</v>
      </c>
      <c r="I185" s="2505">
        <v>1.9</v>
      </c>
      <c r="J185" s="83">
        <v>1.0880000000000001</v>
      </c>
      <c r="K185" s="2482">
        <v>393803</v>
      </c>
      <c r="M185" s="84">
        <v>109.00287614558728</v>
      </c>
      <c r="N185" s="80">
        <v>3530.18</v>
      </c>
      <c r="O185" s="80">
        <v>632.25</v>
      </c>
      <c r="P185" s="80">
        <v>99.9</v>
      </c>
      <c r="Q185" s="2480">
        <v>908895.3</v>
      </c>
      <c r="R185" s="82">
        <v>0.56999999999999995</v>
      </c>
      <c r="S185" s="2505">
        <v>1.9</v>
      </c>
      <c r="T185" s="83">
        <v>1.099</v>
      </c>
      <c r="U185" s="2482">
        <v>393803</v>
      </c>
      <c r="X185" s="2494">
        <v>93</v>
      </c>
      <c r="Y185" s="2495">
        <v>306037</v>
      </c>
      <c r="Z185" s="2496">
        <v>212251</v>
      </c>
      <c r="AB185" s="2494">
        <v>92.1</v>
      </c>
      <c r="AC185" s="2497">
        <v>31889.599999999999</v>
      </c>
      <c r="AD185" s="2496">
        <v>200284</v>
      </c>
    </row>
    <row r="186" spans="1:30">
      <c r="A186" s="1477"/>
      <c r="B186" s="1478" t="s">
        <v>68</v>
      </c>
      <c r="C186" s="80">
        <v>106.22785384045521</v>
      </c>
      <c r="D186" s="81">
        <v>3444506</v>
      </c>
      <c r="E186" s="81">
        <v>542731</v>
      </c>
      <c r="F186" s="80">
        <v>94.1</v>
      </c>
      <c r="G186" s="2480">
        <v>879139.4</v>
      </c>
      <c r="H186" s="82">
        <v>0.59</v>
      </c>
      <c r="I186" s="2505">
        <v>-4.3</v>
      </c>
      <c r="J186" s="83">
        <v>1.0720000000000001</v>
      </c>
      <c r="K186" s="2482">
        <v>389075</v>
      </c>
      <c r="M186" s="84">
        <v>106.22785384045521</v>
      </c>
      <c r="N186" s="80">
        <v>3555.4</v>
      </c>
      <c r="O186" s="80">
        <v>528.41999999999996</v>
      </c>
      <c r="P186" s="80">
        <v>94.1</v>
      </c>
      <c r="Q186" s="2480">
        <v>879139.4</v>
      </c>
      <c r="R186" s="82">
        <v>0.59</v>
      </c>
      <c r="S186" s="2505">
        <v>-4.3</v>
      </c>
      <c r="T186" s="83">
        <v>1.0469999999999999</v>
      </c>
      <c r="U186" s="2482">
        <v>389075</v>
      </c>
      <c r="X186" s="2494">
        <v>97.4</v>
      </c>
      <c r="Y186" s="2495">
        <v>322750</v>
      </c>
      <c r="Z186" s="2496">
        <v>185584</v>
      </c>
      <c r="AB186" s="2494">
        <v>92.2</v>
      </c>
      <c r="AC186" s="2497">
        <v>30499.1</v>
      </c>
      <c r="AD186" s="2496">
        <v>192836</v>
      </c>
    </row>
    <row r="187" spans="1:30">
      <c r="A187" s="1484"/>
      <c r="B187" s="1485" t="s">
        <v>69</v>
      </c>
      <c r="C187" s="85">
        <v>107.33786276250805</v>
      </c>
      <c r="D187" s="86">
        <v>3458166</v>
      </c>
      <c r="E187" s="86">
        <v>670725</v>
      </c>
      <c r="F187" s="85">
        <v>98.2</v>
      </c>
      <c r="G187" s="2487">
        <v>846758.3</v>
      </c>
      <c r="H187" s="87">
        <v>0.61</v>
      </c>
      <c r="I187" s="2506">
        <v>-4.2</v>
      </c>
      <c r="J187" s="88">
        <v>1.2050000000000001</v>
      </c>
      <c r="K187" s="2489">
        <v>412947</v>
      </c>
      <c r="M187" s="89">
        <v>107.33786276250805</v>
      </c>
      <c r="N187" s="85">
        <v>3564.96</v>
      </c>
      <c r="O187" s="85">
        <v>636.51</v>
      </c>
      <c r="P187" s="85">
        <v>98.2</v>
      </c>
      <c r="Q187" s="2487">
        <v>846758.3</v>
      </c>
      <c r="R187" s="87">
        <v>0.61</v>
      </c>
      <c r="S187" s="2506">
        <v>-4.2</v>
      </c>
      <c r="T187" s="88">
        <v>1.1599999999999999</v>
      </c>
      <c r="U187" s="2489">
        <v>412947</v>
      </c>
      <c r="X187" s="2494">
        <v>90.8</v>
      </c>
      <c r="Y187" s="2495">
        <v>426201</v>
      </c>
      <c r="Z187" s="2496">
        <v>198059</v>
      </c>
      <c r="AB187" s="2494">
        <v>85.7</v>
      </c>
      <c r="AC187" s="2497">
        <v>30367.9</v>
      </c>
      <c r="AD187" s="2496">
        <v>193958</v>
      </c>
    </row>
    <row r="188" spans="1:30">
      <c r="A188" s="1522" t="s">
        <v>83</v>
      </c>
      <c r="B188" s="1478" t="s">
        <v>58</v>
      </c>
      <c r="C188" s="80">
        <v>108.11486900794503</v>
      </c>
      <c r="D188" s="81">
        <v>3417264</v>
      </c>
      <c r="E188" s="81">
        <v>604473</v>
      </c>
      <c r="F188" s="80">
        <v>99.7</v>
      </c>
      <c r="G188" s="2480">
        <v>1004009</v>
      </c>
      <c r="H188" s="82">
        <v>0.63</v>
      </c>
      <c r="I188" s="2505">
        <v>-1.4</v>
      </c>
      <c r="J188" s="83">
        <v>0.92700000000000005</v>
      </c>
      <c r="K188" s="2482">
        <v>416654</v>
      </c>
      <c r="M188" s="84">
        <v>108.11486900794503</v>
      </c>
      <c r="N188" s="80">
        <v>3603.74</v>
      </c>
      <c r="O188" s="80">
        <v>686.96</v>
      </c>
      <c r="P188" s="80">
        <v>99.7</v>
      </c>
      <c r="Q188" s="2480">
        <v>1004009</v>
      </c>
      <c r="R188" s="82">
        <v>0.63</v>
      </c>
      <c r="S188" s="2505">
        <v>-1.4</v>
      </c>
      <c r="T188" s="83">
        <v>0.98599999999999999</v>
      </c>
      <c r="U188" s="2482">
        <v>416654</v>
      </c>
      <c r="X188" s="2507">
        <v>91</v>
      </c>
      <c r="Y188" s="2508">
        <v>317688</v>
      </c>
      <c r="Z188" s="2509">
        <v>210641</v>
      </c>
      <c r="AB188" s="2507">
        <v>95.3</v>
      </c>
      <c r="AC188" s="2510">
        <v>30328.7</v>
      </c>
      <c r="AD188" s="2509">
        <v>203607</v>
      </c>
    </row>
    <row r="189" spans="1:30">
      <c r="A189" s="1477">
        <v>2004</v>
      </c>
      <c r="B189" s="1478" t="s">
        <v>59</v>
      </c>
      <c r="C189" s="80">
        <v>108.33687079235558</v>
      </c>
      <c r="D189" s="81">
        <v>3384689</v>
      </c>
      <c r="E189" s="81">
        <v>508622</v>
      </c>
      <c r="F189" s="80">
        <v>103</v>
      </c>
      <c r="G189" s="2480">
        <v>984887.9</v>
      </c>
      <c r="H189" s="82">
        <v>0.63</v>
      </c>
      <c r="I189" s="2505">
        <v>1.6</v>
      </c>
      <c r="J189" s="83">
        <v>0.97099999999999997</v>
      </c>
      <c r="K189" s="2482">
        <v>423383</v>
      </c>
      <c r="M189" s="84">
        <v>108.33687079235558</v>
      </c>
      <c r="N189" s="80">
        <v>3596.98</v>
      </c>
      <c r="O189" s="80">
        <v>523.54</v>
      </c>
      <c r="P189" s="80">
        <v>103</v>
      </c>
      <c r="Q189" s="2480">
        <v>984887.9</v>
      </c>
      <c r="R189" s="82">
        <v>0.63</v>
      </c>
      <c r="S189" s="2505">
        <v>1.6</v>
      </c>
      <c r="T189" s="83">
        <v>0.99199999999999999</v>
      </c>
      <c r="U189" s="2482">
        <v>423383</v>
      </c>
      <c r="X189" s="2494">
        <v>94.2</v>
      </c>
      <c r="Y189" s="2495">
        <v>250495</v>
      </c>
      <c r="Z189" s="2496">
        <v>167537</v>
      </c>
      <c r="AB189" s="2494">
        <v>94.7</v>
      </c>
      <c r="AC189" s="2497">
        <v>30487.8</v>
      </c>
      <c r="AD189" s="2496">
        <v>203118</v>
      </c>
    </row>
    <row r="190" spans="1:30">
      <c r="A190" s="1477"/>
      <c r="B190" s="1478" t="s">
        <v>60</v>
      </c>
      <c r="C190" s="80">
        <v>105.22884581060768</v>
      </c>
      <c r="D190" s="81">
        <v>3596713</v>
      </c>
      <c r="E190" s="81">
        <v>555105</v>
      </c>
      <c r="F190" s="80">
        <v>94.2</v>
      </c>
      <c r="G190" s="2480">
        <v>1027068.7</v>
      </c>
      <c r="H190" s="82">
        <v>0.63</v>
      </c>
      <c r="I190" s="2505">
        <v>-3.7</v>
      </c>
      <c r="J190" s="83">
        <v>1.2250000000000001</v>
      </c>
      <c r="K190" s="2482">
        <v>423194</v>
      </c>
      <c r="M190" s="84">
        <v>105.22884581060768</v>
      </c>
      <c r="N190" s="80">
        <v>3622.76</v>
      </c>
      <c r="O190" s="80">
        <v>611.44000000000005</v>
      </c>
      <c r="P190" s="80">
        <v>94.2</v>
      </c>
      <c r="Q190" s="2480">
        <v>1027068.7</v>
      </c>
      <c r="R190" s="82">
        <v>0.63</v>
      </c>
      <c r="S190" s="2505">
        <v>-3.7</v>
      </c>
      <c r="T190" s="83">
        <v>0.995</v>
      </c>
      <c r="U190" s="2482">
        <v>423194</v>
      </c>
      <c r="X190" s="2494">
        <v>96.7</v>
      </c>
      <c r="Y190" s="2495">
        <v>308857</v>
      </c>
      <c r="Z190" s="2496">
        <v>222272</v>
      </c>
      <c r="AB190" s="2494">
        <v>95.3</v>
      </c>
      <c r="AC190" s="2497">
        <v>30493.4</v>
      </c>
      <c r="AD190" s="2496">
        <v>209432</v>
      </c>
    </row>
    <row r="191" spans="1:30">
      <c r="A191" s="1477"/>
      <c r="B191" s="1478" t="s">
        <v>61</v>
      </c>
      <c r="C191" s="80">
        <v>108.78087436117671</v>
      </c>
      <c r="D191" s="81">
        <v>3474468</v>
      </c>
      <c r="E191" s="81">
        <v>524886</v>
      </c>
      <c r="F191" s="80">
        <v>97.9</v>
      </c>
      <c r="G191" s="2480">
        <v>985813.1</v>
      </c>
      <c r="H191" s="82">
        <v>0.64</v>
      </c>
      <c r="I191" s="2505">
        <v>-1.9</v>
      </c>
      <c r="J191" s="83">
        <v>0.96699999999999997</v>
      </c>
      <c r="K191" s="2482">
        <v>431197</v>
      </c>
      <c r="M191" s="84">
        <v>108.78087436117671</v>
      </c>
      <c r="N191" s="80">
        <v>3611.52</v>
      </c>
      <c r="O191" s="80">
        <v>526.41999999999996</v>
      </c>
      <c r="P191" s="80">
        <v>97.9</v>
      </c>
      <c r="Q191" s="2480">
        <v>985813.1</v>
      </c>
      <c r="R191" s="82">
        <v>0.64</v>
      </c>
      <c r="S191" s="2505">
        <v>-1.9</v>
      </c>
      <c r="T191" s="83">
        <v>1.01</v>
      </c>
      <c r="U191" s="2482">
        <v>431197</v>
      </c>
      <c r="X191" s="2494">
        <v>102.3</v>
      </c>
      <c r="Y191" s="2495">
        <v>288908</v>
      </c>
      <c r="Z191" s="2496">
        <v>230772</v>
      </c>
      <c r="AB191" s="2494">
        <v>98.5</v>
      </c>
      <c r="AC191" s="2497">
        <v>30679.8</v>
      </c>
      <c r="AD191" s="2496">
        <v>213902</v>
      </c>
    </row>
    <row r="192" spans="1:30">
      <c r="A192" s="1477"/>
      <c r="B192" s="1478" t="s">
        <v>62</v>
      </c>
      <c r="C192" s="80">
        <v>109.66888149881898</v>
      </c>
      <c r="D192" s="81">
        <v>3656027</v>
      </c>
      <c r="E192" s="81">
        <v>605473</v>
      </c>
      <c r="F192" s="80">
        <v>99.1</v>
      </c>
      <c r="G192" s="2480">
        <v>975683.9</v>
      </c>
      <c r="H192" s="82">
        <v>0.67</v>
      </c>
      <c r="I192" s="2505">
        <v>-1.8</v>
      </c>
      <c r="J192" s="83">
        <v>0.90600000000000003</v>
      </c>
      <c r="K192" s="2482">
        <v>433845</v>
      </c>
      <c r="M192" s="84">
        <v>109.66888149881898</v>
      </c>
      <c r="N192" s="80">
        <v>3706.58</v>
      </c>
      <c r="O192" s="80">
        <v>672.91</v>
      </c>
      <c r="P192" s="80">
        <v>99.1</v>
      </c>
      <c r="Q192" s="2480">
        <v>975683.9</v>
      </c>
      <c r="R192" s="82">
        <v>0.67</v>
      </c>
      <c r="S192" s="2505">
        <v>-1.8</v>
      </c>
      <c r="T192" s="83">
        <v>0.97099999999999997</v>
      </c>
      <c r="U192" s="2482">
        <v>433845</v>
      </c>
      <c r="X192" s="2494">
        <v>94.2</v>
      </c>
      <c r="Y192" s="2495">
        <v>288726</v>
      </c>
      <c r="Z192" s="2496">
        <v>200615</v>
      </c>
      <c r="AB192" s="2494">
        <v>96.1</v>
      </c>
      <c r="AC192" s="2497">
        <v>30025.4</v>
      </c>
      <c r="AD192" s="2496">
        <v>207550</v>
      </c>
    </row>
    <row r="193" spans="1:30">
      <c r="A193" s="1477"/>
      <c r="B193" s="1478" t="s">
        <v>63</v>
      </c>
      <c r="C193" s="80">
        <v>107.78186633132916</v>
      </c>
      <c r="D193" s="81">
        <v>3833122</v>
      </c>
      <c r="E193" s="81">
        <v>764836</v>
      </c>
      <c r="F193" s="80">
        <v>97.2</v>
      </c>
      <c r="G193" s="2480">
        <v>977263.5</v>
      </c>
      <c r="H193" s="82">
        <v>0.69</v>
      </c>
      <c r="I193" s="2505">
        <v>-5.2</v>
      </c>
      <c r="J193" s="83">
        <v>1.0169999999999999</v>
      </c>
      <c r="K193" s="2482">
        <v>460756</v>
      </c>
      <c r="M193" s="84">
        <v>107.78186633132916</v>
      </c>
      <c r="N193" s="80">
        <v>3674.71</v>
      </c>
      <c r="O193" s="80">
        <v>652.38</v>
      </c>
      <c r="P193" s="80">
        <v>97.2</v>
      </c>
      <c r="Q193" s="2480">
        <v>977263.5</v>
      </c>
      <c r="R193" s="82">
        <v>0.69</v>
      </c>
      <c r="S193" s="2505">
        <v>-5.2</v>
      </c>
      <c r="T193" s="83">
        <v>1.0129999999999999</v>
      </c>
      <c r="U193" s="2482">
        <v>460756</v>
      </c>
      <c r="X193" s="2494">
        <v>96.7</v>
      </c>
      <c r="Y193" s="2495">
        <v>278975</v>
      </c>
      <c r="Z193" s="2496">
        <v>225127</v>
      </c>
      <c r="AB193" s="2494">
        <v>97.8</v>
      </c>
      <c r="AC193" s="2497">
        <v>29534.1</v>
      </c>
      <c r="AD193" s="2496">
        <v>232838</v>
      </c>
    </row>
    <row r="194" spans="1:30">
      <c r="A194" s="1477"/>
      <c r="B194" s="1478" t="s">
        <v>64</v>
      </c>
      <c r="C194" s="80">
        <v>112.55490469615631</v>
      </c>
      <c r="D194" s="81">
        <v>4022361</v>
      </c>
      <c r="E194" s="81">
        <v>631346</v>
      </c>
      <c r="F194" s="80">
        <v>103.8</v>
      </c>
      <c r="G194" s="2480">
        <v>979064.9</v>
      </c>
      <c r="H194" s="82">
        <v>0.69</v>
      </c>
      <c r="I194" s="2505">
        <v>-1</v>
      </c>
      <c r="J194" s="83">
        <v>1.018</v>
      </c>
      <c r="K194" s="2482">
        <v>452166</v>
      </c>
      <c r="M194" s="84">
        <v>112.55490469615631</v>
      </c>
      <c r="N194" s="80">
        <v>3693.79</v>
      </c>
      <c r="O194" s="80">
        <v>593.13</v>
      </c>
      <c r="P194" s="80">
        <v>103.8</v>
      </c>
      <c r="Q194" s="2480">
        <v>979064.9</v>
      </c>
      <c r="R194" s="82">
        <v>0.69</v>
      </c>
      <c r="S194" s="2505">
        <v>-1</v>
      </c>
      <c r="T194" s="83">
        <v>1.038</v>
      </c>
      <c r="U194" s="2482">
        <v>452166</v>
      </c>
      <c r="X194" s="2494">
        <v>98.2</v>
      </c>
      <c r="Y194" s="2495">
        <v>350391</v>
      </c>
      <c r="Z194" s="2496">
        <v>226099</v>
      </c>
      <c r="AB194" s="2494">
        <v>101.7</v>
      </c>
      <c r="AC194" s="2497">
        <v>29906.5</v>
      </c>
      <c r="AD194" s="2496">
        <v>218443</v>
      </c>
    </row>
    <row r="195" spans="1:30">
      <c r="A195" s="1477"/>
      <c r="B195" s="1478" t="s">
        <v>65</v>
      </c>
      <c r="C195" s="80">
        <v>107.22686187030276</v>
      </c>
      <c r="D195" s="81">
        <v>3773456</v>
      </c>
      <c r="E195" s="81">
        <v>660362</v>
      </c>
      <c r="F195" s="80">
        <v>99.5</v>
      </c>
      <c r="G195" s="2480">
        <v>994046.3</v>
      </c>
      <c r="H195" s="82">
        <v>0.7</v>
      </c>
      <c r="I195" s="2505">
        <v>-3.8</v>
      </c>
      <c r="J195" s="83">
        <v>0.89700000000000002</v>
      </c>
      <c r="K195" s="2482">
        <v>463114</v>
      </c>
      <c r="M195" s="84">
        <v>107.22686187030276</v>
      </c>
      <c r="N195" s="80">
        <v>3604.29</v>
      </c>
      <c r="O195" s="80">
        <v>649.45000000000005</v>
      </c>
      <c r="P195" s="80">
        <v>99.5</v>
      </c>
      <c r="Q195" s="2480">
        <v>994046.3</v>
      </c>
      <c r="R195" s="82">
        <v>0.7</v>
      </c>
      <c r="S195" s="2505">
        <v>-3.8</v>
      </c>
      <c r="T195" s="83">
        <v>0.99</v>
      </c>
      <c r="U195" s="2482">
        <v>463114</v>
      </c>
      <c r="X195" s="2494">
        <v>91.8</v>
      </c>
      <c r="Y195" s="2495">
        <v>248749</v>
      </c>
      <c r="Z195" s="2496">
        <v>222162</v>
      </c>
      <c r="AB195" s="2494">
        <v>95.2</v>
      </c>
      <c r="AC195" s="2497">
        <v>29297.8</v>
      </c>
      <c r="AD195" s="2496">
        <v>218090</v>
      </c>
    </row>
    <row r="196" spans="1:30">
      <c r="A196" s="1477"/>
      <c r="B196" s="1478" t="s">
        <v>66</v>
      </c>
      <c r="C196" s="80">
        <v>108.11486900794503</v>
      </c>
      <c r="D196" s="81">
        <v>3828482</v>
      </c>
      <c r="E196" s="81">
        <v>1143418</v>
      </c>
      <c r="F196" s="80">
        <v>99.2</v>
      </c>
      <c r="G196" s="2480">
        <v>968018.3</v>
      </c>
      <c r="H196" s="82">
        <v>0.69</v>
      </c>
      <c r="I196" s="2505">
        <v>-2.1</v>
      </c>
      <c r="J196" s="83">
        <v>1.0109999999999999</v>
      </c>
      <c r="K196" s="2482">
        <v>448015</v>
      </c>
      <c r="M196" s="84">
        <v>108.11486900794503</v>
      </c>
      <c r="N196" s="80">
        <v>3658.54</v>
      </c>
      <c r="O196" s="80">
        <v>1156.9100000000001</v>
      </c>
      <c r="P196" s="80">
        <v>99.2</v>
      </c>
      <c r="Q196" s="2480">
        <v>968018.3</v>
      </c>
      <c r="R196" s="82">
        <v>0.69</v>
      </c>
      <c r="S196" s="2505">
        <v>-2.1</v>
      </c>
      <c r="T196" s="83">
        <v>0.99399999999999999</v>
      </c>
      <c r="U196" s="2482">
        <v>448015</v>
      </c>
      <c r="X196" s="2494">
        <v>94.2</v>
      </c>
      <c r="Y196" s="2495">
        <v>246843</v>
      </c>
      <c r="Z196" s="2496">
        <v>220934</v>
      </c>
      <c r="AB196" s="2494">
        <v>95.2</v>
      </c>
      <c r="AC196" s="2497">
        <v>29483.9</v>
      </c>
      <c r="AD196" s="2496">
        <v>223488</v>
      </c>
    </row>
    <row r="197" spans="1:30">
      <c r="A197" s="1477"/>
      <c r="B197" s="1478" t="s">
        <v>67</v>
      </c>
      <c r="C197" s="80">
        <v>109.66888149881898</v>
      </c>
      <c r="D197" s="81">
        <v>3756869</v>
      </c>
      <c r="E197" s="81">
        <v>600307</v>
      </c>
      <c r="F197" s="80">
        <v>98.9</v>
      </c>
      <c r="G197" s="2480">
        <v>974075.3</v>
      </c>
      <c r="H197" s="82">
        <v>0.74</v>
      </c>
      <c r="I197" s="2505">
        <v>-4.2</v>
      </c>
      <c r="J197" s="83">
        <v>0.995</v>
      </c>
      <c r="K197" s="2482">
        <v>468499</v>
      </c>
      <c r="M197" s="84">
        <v>109.66888149881898</v>
      </c>
      <c r="N197" s="80">
        <v>3673</v>
      </c>
      <c r="O197" s="80">
        <v>589.91</v>
      </c>
      <c r="P197" s="80">
        <v>98.9</v>
      </c>
      <c r="Q197" s="2480">
        <v>974075.3</v>
      </c>
      <c r="R197" s="82">
        <v>0.74</v>
      </c>
      <c r="S197" s="2505">
        <v>-4.2</v>
      </c>
      <c r="T197" s="83">
        <v>1.0049999999999999</v>
      </c>
      <c r="U197" s="2482">
        <v>468499</v>
      </c>
      <c r="X197" s="2494">
        <v>99.8</v>
      </c>
      <c r="Y197" s="2495">
        <v>288707</v>
      </c>
      <c r="Z197" s="2496">
        <v>226941</v>
      </c>
      <c r="AB197" s="2494">
        <v>98.8</v>
      </c>
      <c r="AC197" s="2497">
        <v>29805.9</v>
      </c>
      <c r="AD197" s="2496">
        <v>229198</v>
      </c>
    </row>
    <row r="198" spans="1:30">
      <c r="A198" s="1477"/>
      <c r="B198" s="1478" t="s">
        <v>68</v>
      </c>
      <c r="C198" s="80">
        <v>111.4448957741035</v>
      </c>
      <c r="D198" s="81">
        <v>3532016</v>
      </c>
      <c r="E198" s="81">
        <v>513254</v>
      </c>
      <c r="F198" s="80">
        <v>105.2</v>
      </c>
      <c r="G198" s="2480">
        <v>972245.4</v>
      </c>
      <c r="H198" s="82">
        <v>0.77</v>
      </c>
      <c r="I198" s="2505">
        <v>-4.0999999999999996</v>
      </c>
      <c r="J198" s="83">
        <v>1.077</v>
      </c>
      <c r="K198" s="2482">
        <v>493670</v>
      </c>
      <c r="M198" s="84">
        <v>111.4448957741035</v>
      </c>
      <c r="N198" s="80">
        <v>3646.8</v>
      </c>
      <c r="O198" s="80">
        <v>496.45</v>
      </c>
      <c r="P198" s="80">
        <v>105.2</v>
      </c>
      <c r="Q198" s="2480">
        <v>972245.4</v>
      </c>
      <c r="R198" s="82">
        <v>0.77</v>
      </c>
      <c r="S198" s="2505">
        <v>-4.0999999999999996</v>
      </c>
      <c r="T198" s="83">
        <v>1.048</v>
      </c>
      <c r="U198" s="2482">
        <v>493670</v>
      </c>
      <c r="X198" s="2494">
        <v>103</v>
      </c>
      <c r="Y198" s="2495">
        <v>301306</v>
      </c>
      <c r="Z198" s="2496">
        <v>236783</v>
      </c>
      <c r="AB198" s="2494">
        <v>98.4</v>
      </c>
      <c r="AC198" s="2497">
        <v>28093.1</v>
      </c>
      <c r="AD198" s="2496">
        <v>225341</v>
      </c>
    </row>
    <row r="199" spans="1:30">
      <c r="A199" s="1477"/>
      <c r="B199" s="1478" t="s">
        <v>69</v>
      </c>
      <c r="C199" s="80">
        <v>110.44588774425596</v>
      </c>
      <c r="D199" s="81">
        <v>3528140</v>
      </c>
      <c r="E199" s="81">
        <v>764356</v>
      </c>
      <c r="F199" s="80">
        <v>104.3</v>
      </c>
      <c r="G199" s="2480">
        <v>982008.4</v>
      </c>
      <c r="H199" s="82">
        <v>0.78</v>
      </c>
      <c r="I199" s="2505">
        <v>-2.9</v>
      </c>
      <c r="J199" s="83">
        <v>1.0940000000000001</v>
      </c>
      <c r="K199" s="2482">
        <v>464379</v>
      </c>
      <c r="M199" s="84">
        <v>110.44588774425596</v>
      </c>
      <c r="N199" s="80">
        <v>3633.91</v>
      </c>
      <c r="O199" s="80">
        <v>720.43</v>
      </c>
      <c r="P199" s="80">
        <v>104.3</v>
      </c>
      <c r="Q199" s="2480">
        <v>982008.4</v>
      </c>
      <c r="R199" s="82">
        <v>0.78</v>
      </c>
      <c r="S199" s="2505">
        <v>-2.9</v>
      </c>
      <c r="T199" s="83">
        <v>1.05</v>
      </c>
      <c r="U199" s="2482">
        <v>464379</v>
      </c>
      <c r="X199" s="2498">
        <v>105.6</v>
      </c>
      <c r="Y199" s="2499">
        <v>402283</v>
      </c>
      <c r="Z199" s="2500">
        <v>212153</v>
      </c>
      <c r="AB199" s="2498">
        <v>99.7</v>
      </c>
      <c r="AC199" s="2501">
        <v>29131.1</v>
      </c>
      <c r="AD199" s="2500">
        <v>206721</v>
      </c>
    </row>
    <row r="200" spans="1:30">
      <c r="A200" s="1520" t="s">
        <v>84</v>
      </c>
      <c r="B200" s="1504" t="s">
        <v>58</v>
      </c>
      <c r="C200" s="90">
        <v>108.66987346897143</v>
      </c>
      <c r="D200" s="91">
        <v>3463225</v>
      </c>
      <c r="E200" s="91">
        <v>657784</v>
      </c>
      <c r="F200" s="90">
        <v>100.8</v>
      </c>
      <c r="G200" s="2502">
        <v>978598.2</v>
      </c>
      <c r="H200" s="92">
        <v>0.79</v>
      </c>
      <c r="I200" s="2503">
        <v>0.8</v>
      </c>
      <c r="J200" s="93">
        <v>0.98099999999999998</v>
      </c>
      <c r="K200" s="2504">
        <v>514021</v>
      </c>
      <c r="M200" s="94">
        <v>108.66987346897143</v>
      </c>
      <c r="N200" s="90">
        <v>3650.26</v>
      </c>
      <c r="O200" s="90">
        <v>755.89</v>
      </c>
      <c r="P200" s="90">
        <v>100.8</v>
      </c>
      <c r="Q200" s="2502">
        <v>978598.2</v>
      </c>
      <c r="R200" s="92">
        <v>0.79</v>
      </c>
      <c r="S200" s="2503">
        <v>0.8</v>
      </c>
      <c r="T200" s="93">
        <v>1.046</v>
      </c>
      <c r="U200" s="2504">
        <v>514021</v>
      </c>
      <c r="X200" s="2494">
        <v>91.8</v>
      </c>
      <c r="Y200" s="2495">
        <v>317436</v>
      </c>
      <c r="Z200" s="2496">
        <v>227033</v>
      </c>
      <c r="AB200" s="2494">
        <v>96.8</v>
      </c>
      <c r="AC200" s="2497">
        <v>29543.4</v>
      </c>
      <c r="AD200" s="2496">
        <v>229036</v>
      </c>
    </row>
    <row r="201" spans="1:30">
      <c r="A201" s="1477">
        <v>2005</v>
      </c>
      <c r="B201" s="1478" t="s">
        <v>59</v>
      </c>
      <c r="C201" s="80">
        <v>108.891875253382</v>
      </c>
      <c r="D201" s="81">
        <v>3339607</v>
      </c>
      <c r="E201" s="81">
        <v>570996</v>
      </c>
      <c r="F201" s="80">
        <v>102.2</v>
      </c>
      <c r="G201" s="2480">
        <v>978803.3</v>
      </c>
      <c r="H201" s="82">
        <v>0.81</v>
      </c>
      <c r="I201" s="2505">
        <v>-6.2</v>
      </c>
      <c r="J201" s="83">
        <v>1.012</v>
      </c>
      <c r="K201" s="2482">
        <v>457953</v>
      </c>
      <c r="M201" s="84">
        <v>108.891875253382</v>
      </c>
      <c r="N201" s="80">
        <v>3640.96</v>
      </c>
      <c r="O201" s="80">
        <v>581.94000000000005</v>
      </c>
      <c r="P201" s="80">
        <v>102.2</v>
      </c>
      <c r="Q201" s="2480">
        <v>978803.3</v>
      </c>
      <c r="R201" s="82">
        <v>0.81</v>
      </c>
      <c r="S201" s="2505">
        <v>-6.2</v>
      </c>
      <c r="T201" s="83">
        <v>1.0349999999999999</v>
      </c>
      <c r="U201" s="2482">
        <v>457953</v>
      </c>
      <c r="X201" s="2494">
        <v>97.5</v>
      </c>
      <c r="Y201" s="2495">
        <v>230617</v>
      </c>
      <c r="Z201" s="2496">
        <v>189579</v>
      </c>
      <c r="AB201" s="2494">
        <v>98.9</v>
      </c>
      <c r="AC201" s="2497">
        <v>28932.9</v>
      </c>
      <c r="AD201" s="2496">
        <v>221034</v>
      </c>
    </row>
    <row r="202" spans="1:30">
      <c r="A202" s="1477"/>
      <c r="B202" s="1478" t="s">
        <v>60</v>
      </c>
      <c r="C202" s="80">
        <v>108.11486900794503</v>
      </c>
      <c r="D202" s="81">
        <v>3637213</v>
      </c>
      <c r="E202" s="81">
        <v>526056</v>
      </c>
      <c r="F202" s="80">
        <v>100.3</v>
      </c>
      <c r="G202" s="2480">
        <v>991657.6</v>
      </c>
      <c r="H202" s="82">
        <v>0.84</v>
      </c>
      <c r="I202" s="2505">
        <v>-5.5</v>
      </c>
      <c r="J202" s="83">
        <v>1.288</v>
      </c>
      <c r="K202" s="2482">
        <v>458224</v>
      </c>
      <c r="M202" s="84">
        <v>108.11486900794503</v>
      </c>
      <c r="N202" s="80">
        <v>3659.92</v>
      </c>
      <c r="O202" s="80">
        <v>577.45000000000005</v>
      </c>
      <c r="P202" s="80">
        <v>100.3</v>
      </c>
      <c r="Q202" s="2480">
        <v>991657.6</v>
      </c>
      <c r="R202" s="82">
        <v>0.84</v>
      </c>
      <c r="S202" s="2505">
        <v>-5.5</v>
      </c>
      <c r="T202" s="83">
        <v>1.0629999999999999</v>
      </c>
      <c r="U202" s="2482">
        <v>458224</v>
      </c>
      <c r="X202" s="2494">
        <v>98.9</v>
      </c>
      <c r="Y202" s="2495">
        <v>287505</v>
      </c>
      <c r="Z202" s="2496">
        <v>236952</v>
      </c>
      <c r="AB202" s="2494">
        <v>97.1</v>
      </c>
      <c r="AC202" s="2497">
        <v>28918.3</v>
      </c>
      <c r="AD202" s="2496">
        <v>226818</v>
      </c>
    </row>
    <row r="203" spans="1:30">
      <c r="A203" s="1477"/>
      <c r="B203" s="1478" t="s">
        <v>61</v>
      </c>
      <c r="C203" s="80">
        <v>115.21892610908309</v>
      </c>
      <c r="D203" s="81">
        <v>3549411</v>
      </c>
      <c r="E203" s="81">
        <v>641454</v>
      </c>
      <c r="F203" s="80">
        <v>114.8</v>
      </c>
      <c r="G203" s="2480">
        <v>988935.8</v>
      </c>
      <c r="H203" s="82">
        <v>0.86</v>
      </c>
      <c r="I203" s="2505">
        <v>-2.6</v>
      </c>
      <c r="J203" s="83">
        <v>1.0309999999999999</v>
      </c>
      <c r="K203" s="2482">
        <v>482703</v>
      </c>
      <c r="M203" s="84">
        <v>115.21892610908309</v>
      </c>
      <c r="N203" s="80">
        <v>3696.73</v>
      </c>
      <c r="O203" s="80">
        <v>645.29999999999995</v>
      </c>
      <c r="P203" s="80">
        <v>114.8</v>
      </c>
      <c r="Q203" s="2480">
        <v>988935.8</v>
      </c>
      <c r="R203" s="82">
        <v>0.86</v>
      </c>
      <c r="S203" s="2505">
        <v>-2.6</v>
      </c>
      <c r="T203" s="83">
        <v>1.0740000000000001</v>
      </c>
      <c r="U203" s="2482">
        <v>482703</v>
      </c>
      <c r="X203" s="2494">
        <v>104.8</v>
      </c>
      <c r="Y203" s="2495">
        <v>276793</v>
      </c>
      <c r="Z203" s="2496">
        <v>238138</v>
      </c>
      <c r="AB203" s="2494">
        <v>100.9</v>
      </c>
      <c r="AC203" s="2497">
        <v>29334.5</v>
      </c>
      <c r="AD203" s="2496">
        <v>230369</v>
      </c>
    </row>
    <row r="204" spans="1:30">
      <c r="A204" s="1477"/>
      <c r="B204" s="1478" t="s">
        <v>62</v>
      </c>
      <c r="C204" s="80">
        <v>107.78186633132916</v>
      </c>
      <c r="D204" s="81">
        <v>3562292</v>
      </c>
      <c r="E204" s="81">
        <v>525385</v>
      </c>
      <c r="F204" s="80">
        <v>103.2</v>
      </c>
      <c r="G204" s="2480">
        <v>969897.8</v>
      </c>
      <c r="H204" s="82">
        <v>0.84</v>
      </c>
      <c r="I204" s="2505">
        <v>-3.2</v>
      </c>
      <c r="J204" s="83">
        <v>0.8</v>
      </c>
      <c r="K204" s="2482">
        <v>483580</v>
      </c>
      <c r="M204" s="84">
        <v>107.78186633132916</v>
      </c>
      <c r="N204" s="80">
        <v>3616.07</v>
      </c>
      <c r="O204" s="80">
        <v>591.14</v>
      </c>
      <c r="P204" s="80">
        <v>103.2</v>
      </c>
      <c r="Q204" s="2480">
        <v>969897.8</v>
      </c>
      <c r="R204" s="82">
        <v>0.84</v>
      </c>
      <c r="S204" s="2505">
        <v>-3.2</v>
      </c>
      <c r="T204" s="83">
        <v>0.85499999999999998</v>
      </c>
      <c r="U204" s="2482">
        <v>483580</v>
      </c>
      <c r="X204" s="2494">
        <v>100.7</v>
      </c>
      <c r="Y204" s="2495">
        <v>277068</v>
      </c>
      <c r="Z204" s="2496">
        <v>245024</v>
      </c>
      <c r="AB204" s="2494">
        <v>102.6</v>
      </c>
      <c r="AC204" s="2497">
        <v>29119.3</v>
      </c>
      <c r="AD204" s="2496">
        <v>245020</v>
      </c>
    </row>
    <row r="205" spans="1:30">
      <c r="A205" s="1477"/>
      <c r="B205" s="1478" t="s">
        <v>63</v>
      </c>
      <c r="C205" s="80">
        <v>109.66888149881898</v>
      </c>
      <c r="D205" s="81">
        <v>3826781</v>
      </c>
      <c r="E205" s="81">
        <v>886305</v>
      </c>
      <c r="F205" s="80">
        <v>109.3</v>
      </c>
      <c r="G205" s="2480">
        <v>987561.7</v>
      </c>
      <c r="H205" s="82">
        <v>0.84</v>
      </c>
      <c r="I205" s="2505">
        <v>-0.2</v>
      </c>
      <c r="J205" s="83">
        <v>1.056</v>
      </c>
      <c r="K205" s="2482">
        <v>467596</v>
      </c>
      <c r="M205" s="84">
        <v>109.66888149881898</v>
      </c>
      <c r="N205" s="80">
        <v>3662.58</v>
      </c>
      <c r="O205" s="80">
        <v>762.63</v>
      </c>
      <c r="P205" s="80">
        <v>109.3</v>
      </c>
      <c r="Q205" s="2480">
        <v>987561.7</v>
      </c>
      <c r="R205" s="82">
        <v>0.84</v>
      </c>
      <c r="S205" s="2505">
        <v>-0.2</v>
      </c>
      <c r="T205" s="83">
        <v>1.042</v>
      </c>
      <c r="U205" s="2482">
        <v>467596</v>
      </c>
      <c r="X205" s="2494">
        <v>102.3</v>
      </c>
      <c r="Y205" s="2495">
        <v>283749</v>
      </c>
      <c r="Z205" s="2496">
        <v>236295</v>
      </c>
      <c r="AB205" s="2494">
        <v>103.9</v>
      </c>
      <c r="AC205" s="2497">
        <v>29654.3</v>
      </c>
      <c r="AD205" s="2496">
        <v>241940</v>
      </c>
    </row>
    <row r="206" spans="1:30">
      <c r="A206" s="1477"/>
      <c r="B206" s="1478" t="s">
        <v>64</v>
      </c>
      <c r="C206" s="80">
        <v>109.77988239102426</v>
      </c>
      <c r="D206" s="81">
        <v>3952182</v>
      </c>
      <c r="E206" s="81">
        <v>534953</v>
      </c>
      <c r="F206" s="80">
        <v>104.6</v>
      </c>
      <c r="G206" s="2480">
        <v>982799.8</v>
      </c>
      <c r="H206" s="82">
        <v>0.84</v>
      </c>
      <c r="I206" s="2505">
        <v>-2.1</v>
      </c>
      <c r="J206" s="83">
        <v>1.014</v>
      </c>
      <c r="K206" s="2482">
        <v>476534</v>
      </c>
      <c r="M206" s="84">
        <v>109.77988239102426</v>
      </c>
      <c r="N206" s="80">
        <v>3634.04</v>
      </c>
      <c r="O206" s="80">
        <v>505.07</v>
      </c>
      <c r="P206" s="80">
        <v>104.6</v>
      </c>
      <c r="Q206" s="2480">
        <v>982799.8</v>
      </c>
      <c r="R206" s="82">
        <v>0.84</v>
      </c>
      <c r="S206" s="2505">
        <v>-2.1</v>
      </c>
      <c r="T206" s="83">
        <v>1.0329999999999999</v>
      </c>
      <c r="U206" s="2482">
        <v>476534</v>
      </c>
      <c r="X206" s="2494">
        <v>99.8</v>
      </c>
      <c r="Y206" s="2495">
        <v>343512</v>
      </c>
      <c r="Z206" s="2496">
        <v>238435</v>
      </c>
      <c r="AB206" s="2494">
        <v>102.8</v>
      </c>
      <c r="AC206" s="2497">
        <v>29692.1</v>
      </c>
      <c r="AD206" s="2496">
        <v>242513</v>
      </c>
    </row>
    <row r="207" spans="1:30">
      <c r="A207" s="1477"/>
      <c r="B207" s="1478" t="s">
        <v>65</v>
      </c>
      <c r="C207" s="80">
        <v>117.66094573759931</v>
      </c>
      <c r="D207" s="81">
        <v>3835581</v>
      </c>
      <c r="E207" s="81">
        <v>690071</v>
      </c>
      <c r="F207" s="80">
        <v>119</v>
      </c>
      <c r="G207" s="2480">
        <v>995006.3</v>
      </c>
      <c r="H207" s="82">
        <v>0.84</v>
      </c>
      <c r="I207" s="2505">
        <v>-3.2</v>
      </c>
      <c r="J207" s="83">
        <v>1.0309999999999999</v>
      </c>
      <c r="K207" s="2482">
        <v>477007</v>
      </c>
      <c r="M207" s="84">
        <v>117.66094573759931</v>
      </c>
      <c r="N207" s="80">
        <v>3661.24</v>
      </c>
      <c r="O207" s="80">
        <v>672.9</v>
      </c>
      <c r="P207" s="80">
        <v>119</v>
      </c>
      <c r="Q207" s="2480">
        <v>995006.3</v>
      </c>
      <c r="R207" s="82">
        <v>0.84</v>
      </c>
      <c r="S207" s="2505">
        <v>-3.2</v>
      </c>
      <c r="T207" s="83">
        <v>1.131</v>
      </c>
      <c r="U207" s="2482">
        <v>477007</v>
      </c>
      <c r="X207" s="2494">
        <v>100.7</v>
      </c>
      <c r="Y207" s="2495">
        <v>247490</v>
      </c>
      <c r="Z207" s="2496">
        <v>266702</v>
      </c>
      <c r="AB207" s="2494">
        <v>104.1</v>
      </c>
      <c r="AC207" s="2497">
        <v>29337.8</v>
      </c>
      <c r="AD207" s="2496">
        <v>252144</v>
      </c>
    </row>
    <row r="208" spans="1:30">
      <c r="A208" s="1477"/>
      <c r="B208" s="1478" t="s">
        <v>66</v>
      </c>
      <c r="C208" s="80">
        <v>111.55589666630877</v>
      </c>
      <c r="D208" s="81">
        <v>3844372</v>
      </c>
      <c r="E208" s="81">
        <v>627806</v>
      </c>
      <c r="F208" s="80">
        <v>112.2</v>
      </c>
      <c r="G208" s="2480">
        <v>999386.6</v>
      </c>
      <c r="H208" s="82">
        <v>0.83</v>
      </c>
      <c r="I208" s="2505">
        <v>-3.1</v>
      </c>
      <c r="J208" s="83">
        <v>1.0820000000000001</v>
      </c>
      <c r="K208" s="2482">
        <v>494309</v>
      </c>
      <c r="M208" s="84">
        <v>111.55589666630877</v>
      </c>
      <c r="N208" s="80">
        <v>3678.31</v>
      </c>
      <c r="O208" s="80">
        <v>636.08000000000004</v>
      </c>
      <c r="P208" s="80">
        <v>112.2</v>
      </c>
      <c r="Q208" s="2480">
        <v>999386.6</v>
      </c>
      <c r="R208" s="82">
        <v>0.83</v>
      </c>
      <c r="S208" s="2505">
        <v>-3.1</v>
      </c>
      <c r="T208" s="83">
        <v>1.0649999999999999</v>
      </c>
      <c r="U208" s="2482">
        <v>494309</v>
      </c>
      <c r="X208" s="2494">
        <v>103</v>
      </c>
      <c r="Y208" s="2495">
        <v>244529</v>
      </c>
      <c r="Z208" s="2496">
        <v>246475</v>
      </c>
      <c r="AB208" s="2494">
        <v>104.1</v>
      </c>
      <c r="AC208" s="2497">
        <v>29081.3</v>
      </c>
      <c r="AD208" s="2496">
        <v>244546</v>
      </c>
    </row>
    <row r="209" spans="1:30">
      <c r="A209" s="1477"/>
      <c r="B209" s="1478" t="s">
        <v>67</v>
      </c>
      <c r="C209" s="80">
        <v>112.55490469615631</v>
      </c>
      <c r="D209" s="81">
        <v>3704747</v>
      </c>
      <c r="E209" s="81">
        <v>711113</v>
      </c>
      <c r="F209" s="80">
        <v>113.4</v>
      </c>
      <c r="G209" s="2480">
        <v>978712.5</v>
      </c>
      <c r="H209" s="82">
        <v>0.83</v>
      </c>
      <c r="I209" s="2505">
        <v>-3.8</v>
      </c>
      <c r="J209" s="83">
        <v>1.052</v>
      </c>
      <c r="K209" s="2482">
        <v>484392</v>
      </c>
      <c r="M209" s="84">
        <v>112.55490469615631</v>
      </c>
      <c r="N209" s="80">
        <v>3617</v>
      </c>
      <c r="O209" s="80">
        <v>689.38</v>
      </c>
      <c r="P209" s="80">
        <v>113.4</v>
      </c>
      <c r="Q209" s="2480">
        <v>978712.5</v>
      </c>
      <c r="R209" s="82">
        <v>0.83</v>
      </c>
      <c r="S209" s="2505">
        <v>-3.8</v>
      </c>
      <c r="T209" s="83">
        <v>1.0629999999999999</v>
      </c>
      <c r="U209" s="2482">
        <v>484392</v>
      </c>
      <c r="X209" s="2494">
        <v>105.6</v>
      </c>
      <c r="Y209" s="2495">
        <v>284421</v>
      </c>
      <c r="Z209" s="2496">
        <v>249397</v>
      </c>
      <c r="AB209" s="2494">
        <v>104.4</v>
      </c>
      <c r="AC209" s="2497">
        <v>29057</v>
      </c>
      <c r="AD209" s="2496">
        <v>249200</v>
      </c>
    </row>
    <row r="210" spans="1:30">
      <c r="A210" s="1477"/>
      <c r="B210" s="1478" t="s">
        <v>68</v>
      </c>
      <c r="C210" s="80">
        <v>113.55391272600386</v>
      </c>
      <c r="D210" s="81">
        <v>3539215</v>
      </c>
      <c r="E210" s="81">
        <v>774503</v>
      </c>
      <c r="F210" s="80">
        <v>116.7</v>
      </c>
      <c r="G210" s="2480">
        <v>981543</v>
      </c>
      <c r="H210" s="82">
        <v>0.84</v>
      </c>
      <c r="I210" s="2505">
        <v>-0.9</v>
      </c>
      <c r="J210" s="83">
        <v>1.095</v>
      </c>
      <c r="K210" s="2482">
        <v>490291</v>
      </c>
      <c r="M210" s="84">
        <v>113.55391272600386</v>
      </c>
      <c r="N210" s="80">
        <v>3655.67</v>
      </c>
      <c r="O210" s="80">
        <v>755.56</v>
      </c>
      <c r="P210" s="80">
        <v>116.7</v>
      </c>
      <c r="Q210" s="2480">
        <v>981543</v>
      </c>
      <c r="R210" s="82">
        <v>0.84</v>
      </c>
      <c r="S210" s="2505">
        <v>-0.9</v>
      </c>
      <c r="T210" s="83">
        <v>1.0640000000000001</v>
      </c>
      <c r="U210" s="2482">
        <v>490291</v>
      </c>
      <c r="X210" s="2494">
        <v>102.3</v>
      </c>
      <c r="Y210" s="2495">
        <v>309033</v>
      </c>
      <c r="Z210" s="2496">
        <v>264945</v>
      </c>
      <c r="AB210" s="2494">
        <v>98.4</v>
      </c>
      <c r="AC210" s="2497">
        <v>29179.4</v>
      </c>
      <c r="AD210" s="2496">
        <v>258590</v>
      </c>
    </row>
    <row r="211" spans="1:30">
      <c r="A211" s="1484"/>
      <c r="B211" s="1485" t="s">
        <v>69</v>
      </c>
      <c r="C211" s="85">
        <v>113.88691540261969</v>
      </c>
      <c r="D211" s="86">
        <v>3621894</v>
      </c>
      <c r="E211" s="86">
        <v>482873</v>
      </c>
      <c r="F211" s="85">
        <v>116.7</v>
      </c>
      <c r="G211" s="2487">
        <v>977079.4</v>
      </c>
      <c r="H211" s="87">
        <v>0.85</v>
      </c>
      <c r="I211" s="2506">
        <v>-1</v>
      </c>
      <c r="J211" s="88">
        <v>1.1459999999999999</v>
      </c>
      <c r="K211" s="2489">
        <v>501275</v>
      </c>
      <c r="M211" s="89">
        <v>113.88691540261969</v>
      </c>
      <c r="N211" s="85">
        <v>3727.73</v>
      </c>
      <c r="O211" s="85">
        <v>452.05</v>
      </c>
      <c r="P211" s="85">
        <v>116.7</v>
      </c>
      <c r="Q211" s="2487">
        <v>977079.4</v>
      </c>
      <c r="R211" s="87">
        <v>0.85</v>
      </c>
      <c r="S211" s="2506">
        <v>-1</v>
      </c>
      <c r="T211" s="88">
        <v>1.1000000000000001</v>
      </c>
      <c r="U211" s="2489">
        <v>501275</v>
      </c>
      <c r="X211" s="2494">
        <v>107.2</v>
      </c>
      <c r="Y211" s="2495">
        <v>412397</v>
      </c>
      <c r="Z211" s="2496">
        <v>269250</v>
      </c>
      <c r="AB211" s="2494">
        <v>101.2</v>
      </c>
      <c r="AC211" s="2497">
        <v>29498.5</v>
      </c>
      <c r="AD211" s="2496">
        <v>269321</v>
      </c>
    </row>
    <row r="212" spans="1:30">
      <c r="A212" s="1522" t="s">
        <v>85</v>
      </c>
      <c r="B212" s="1478" t="s">
        <v>58</v>
      </c>
      <c r="C212" s="80">
        <v>119.43696001288382</v>
      </c>
      <c r="D212" s="81">
        <v>3544385</v>
      </c>
      <c r="E212" s="81">
        <v>518380</v>
      </c>
      <c r="F212" s="80">
        <v>124</v>
      </c>
      <c r="G212" s="2480">
        <v>988796.4</v>
      </c>
      <c r="H212" s="82">
        <v>0.89</v>
      </c>
      <c r="I212" s="2505">
        <v>-5.6</v>
      </c>
      <c r="J212" s="83">
        <v>1.0629999999999999</v>
      </c>
      <c r="K212" s="2482">
        <v>503075</v>
      </c>
      <c r="M212" s="84">
        <v>119.43696001288382</v>
      </c>
      <c r="N212" s="80">
        <v>3736.75</v>
      </c>
      <c r="O212" s="80">
        <v>603.16</v>
      </c>
      <c r="P212" s="80">
        <v>124</v>
      </c>
      <c r="Q212" s="2480">
        <v>988796.4</v>
      </c>
      <c r="R212" s="82">
        <v>0.89</v>
      </c>
      <c r="S212" s="2505">
        <v>-5.6</v>
      </c>
      <c r="T212" s="83">
        <v>1.137</v>
      </c>
      <c r="U212" s="2482">
        <v>503075</v>
      </c>
      <c r="X212" s="2507">
        <v>94.2</v>
      </c>
      <c r="Y212" s="2508">
        <v>309064</v>
      </c>
      <c r="Z212" s="2509">
        <v>266132</v>
      </c>
      <c r="AB212" s="2507">
        <v>99.8</v>
      </c>
      <c r="AC212" s="2510">
        <v>28932</v>
      </c>
      <c r="AD212" s="2509">
        <v>261286</v>
      </c>
    </row>
    <row r="213" spans="1:30">
      <c r="A213" s="1477">
        <v>2006</v>
      </c>
      <c r="B213" s="1478" t="s">
        <v>59</v>
      </c>
      <c r="C213" s="80">
        <v>119.10395733626798</v>
      </c>
      <c r="D213" s="81">
        <v>3413399</v>
      </c>
      <c r="E213" s="81">
        <v>859241</v>
      </c>
      <c r="F213" s="80">
        <v>125.4</v>
      </c>
      <c r="G213" s="2480">
        <v>986516</v>
      </c>
      <c r="H213" s="82">
        <v>0.9</v>
      </c>
      <c r="I213" s="2505">
        <v>-3.1</v>
      </c>
      <c r="J213" s="83">
        <v>1.099</v>
      </c>
      <c r="K213" s="2482">
        <v>523685</v>
      </c>
      <c r="M213" s="84">
        <v>119.10395733626798</v>
      </c>
      <c r="N213" s="80">
        <v>3714.75</v>
      </c>
      <c r="O213" s="80">
        <v>860.44</v>
      </c>
      <c r="P213" s="80">
        <v>125.4</v>
      </c>
      <c r="Q213" s="2480">
        <v>986516</v>
      </c>
      <c r="R213" s="82">
        <v>0.9</v>
      </c>
      <c r="S213" s="2505">
        <v>-3.1</v>
      </c>
      <c r="T213" s="83">
        <v>1.121</v>
      </c>
      <c r="U213" s="2482">
        <v>523685</v>
      </c>
      <c r="X213" s="2494">
        <v>96.7</v>
      </c>
      <c r="Y213" s="2495">
        <v>236691</v>
      </c>
      <c r="Z213" s="2496">
        <v>237318</v>
      </c>
      <c r="AB213" s="2494">
        <v>97.7</v>
      </c>
      <c r="AC213" s="2497">
        <v>29429.5</v>
      </c>
      <c r="AD213" s="2496">
        <v>276090</v>
      </c>
    </row>
    <row r="214" spans="1:30">
      <c r="A214" s="1477"/>
      <c r="B214" s="1478" t="s">
        <v>60</v>
      </c>
      <c r="C214" s="80">
        <v>124.54300105432682</v>
      </c>
      <c r="D214" s="81">
        <v>3694479</v>
      </c>
      <c r="E214" s="81">
        <v>536644</v>
      </c>
      <c r="F214" s="80">
        <v>133.9</v>
      </c>
      <c r="G214" s="2480">
        <v>984856.2</v>
      </c>
      <c r="H214" s="82">
        <v>0.92</v>
      </c>
      <c r="I214" s="2505">
        <v>-1</v>
      </c>
      <c r="J214" s="83">
        <v>1.4059999999999999</v>
      </c>
      <c r="K214" s="2482">
        <v>521880</v>
      </c>
      <c r="M214" s="84">
        <v>124.54300105432682</v>
      </c>
      <c r="N214" s="80">
        <v>3717.7</v>
      </c>
      <c r="O214" s="80">
        <v>585.54999999999995</v>
      </c>
      <c r="P214" s="80">
        <v>133.9</v>
      </c>
      <c r="Q214" s="2480">
        <v>984856.2</v>
      </c>
      <c r="R214" s="82">
        <v>0.92</v>
      </c>
      <c r="S214" s="2505">
        <v>-1</v>
      </c>
      <c r="T214" s="83">
        <v>1.179</v>
      </c>
      <c r="U214" s="2482">
        <v>521880</v>
      </c>
      <c r="X214" s="2494">
        <v>106.4</v>
      </c>
      <c r="Y214" s="2495">
        <v>294819</v>
      </c>
      <c r="Z214" s="2496">
        <v>284528</v>
      </c>
      <c r="AB214" s="2494">
        <v>103.9</v>
      </c>
      <c r="AC214" s="2497">
        <v>29643.5</v>
      </c>
      <c r="AD214" s="2496">
        <v>270049</v>
      </c>
    </row>
    <row r="215" spans="1:30">
      <c r="A215" s="1477"/>
      <c r="B215" s="1478" t="s">
        <v>61</v>
      </c>
      <c r="C215" s="80">
        <v>121.43497607257892</v>
      </c>
      <c r="D215" s="81">
        <v>3536505</v>
      </c>
      <c r="E215" s="81">
        <v>772745</v>
      </c>
      <c r="F215" s="80">
        <v>129.69999999999999</v>
      </c>
      <c r="G215" s="2480">
        <v>989666</v>
      </c>
      <c r="H215" s="82">
        <v>0.93</v>
      </c>
      <c r="I215" s="2505">
        <v>-1.6</v>
      </c>
      <c r="J215" s="83">
        <v>1.101</v>
      </c>
      <c r="K215" s="2482">
        <v>513668</v>
      </c>
      <c r="M215" s="84">
        <v>121.43497607257892</v>
      </c>
      <c r="N215" s="80">
        <v>3688.17</v>
      </c>
      <c r="O215" s="80">
        <v>782.17</v>
      </c>
      <c r="P215" s="80">
        <v>129.69999999999999</v>
      </c>
      <c r="Q215" s="2480">
        <v>989666</v>
      </c>
      <c r="R215" s="82">
        <v>0.93</v>
      </c>
      <c r="S215" s="2505">
        <v>-1.6</v>
      </c>
      <c r="T215" s="83">
        <v>1.145</v>
      </c>
      <c r="U215" s="2482">
        <v>513668</v>
      </c>
      <c r="X215" s="2494">
        <v>111.1</v>
      </c>
      <c r="Y215" s="2495">
        <v>274706</v>
      </c>
      <c r="Z215" s="2496">
        <v>266827</v>
      </c>
      <c r="AB215" s="2494">
        <v>107.4</v>
      </c>
      <c r="AC215" s="2497">
        <v>29148.2</v>
      </c>
      <c r="AD215" s="2496">
        <v>273041</v>
      </c>
    </row>
    <row r="216" spans="1:30">
      <c r="A216" s="1477"/>
      <c r="B216" s="1478" t="s">
        <v>62</v>
      </c>
      <c r="C216" s="80">
        <v>122.32298321022115</v>
      </c>
      <c r="D216" s="81">
        <v>3601519</v>
      </c>
      <c r="E216" s="81">
        <v>667113</v>
      </c>
      <c r="F216" s="80">
        <v>127.9</v>
      </c>
      <c r="G216" s="2480">
        <v>990439.3</v>
      </c>
      <c r="H216" s="82">
        <v>0.94</v>
      </c>
      <c r="I216" s="2505">
        <v>-0.5</v>
      </c>
      <c r="J216" s="83">
        <v>1.125</v>
      </c>
      <c r="K216" s="2482">
        <v>523109</v>
      </c>
      <c r="M216" s="84">
        <v>122.32298321022115</v>
      </c>
      <c r="N216" s="80">
        <v>3660.23</v>
      </c>
      <c r="O216" s="80">
        <v>754.2</v>
      </c>
      <c r="P216" s="80">
        <v>127.9</v>
      </c>
      <c r="Q216" s="2480">
        <v>990439.3</v>
      </c>
      <c r="R216" s="82">
        <v>0.94</v>
      </c>
      <c r="S216" s="2505">
        <v>-0.5</v>
      </c>
      <c r="T216" s="83">
        <v>1.1990000000000001</v>
      </c>
      <c r="U216" s="2482">
        <v>523109</v>
      </c>
      <c r="X216" s="2494">
        <v>103.9</v>
      </c>
      <c r="Y216" s="2495">
        <v>277807</v>
      </c>
      <c r="Z216" s="2496">
        <v>264636</v>
      </c>
      <c r="AB216" s="2494">
        <v>105.9</v>
      </c>
      <c r="AC216" s="2497">
        <v>29359.8</v>
      </c>
      <c r="AD216" s="2496">
        <v>255000</v>
      </c>
    </row>
    <row r="217" spans="1:30">
      <c r="A217" s="1477"/>
      <c r="B217" s="1478" t="s">
        <v>63</v>
      </c>
      <c r="C217" s="80">
        <v>122.87798767124758</v>
      </c>
      <c r="D217" s="81">
        <v>3992328</v>
      </c>
      <c r="E217" s="81">
        <v>746252</v>
      </c>
      <c r="F217" s="80">
        <v>131.19999999999999</v>
      </c>
      <c r="G217" s="2480">
        <v>991200.1</v>
      </c>
      <c r="H217" s="82">
        <v>0.94</v>
      </c>
      <c r="I217" s="2505">
        <v>-0.9</v>
      </c>
      <c r="J217" s="83">
        <v>1.244</v>
      </c>
      <c r="K217" s="2482">
        <v>539383</v>
      </c>
      <c r="M217" s="84">
        <v>122.87798767124758</v>
      </c>
      <c r="N217" s="80">
        <v>3817.26</v>
      </c>
      <c r="O217" s="80">
        <v>652.6</v>
      </c>
      <c r="P217" s="80">
        <v>131.19999999999999</v>
      </c>
      <c r="Q217" s="2480">
        <v>991200.1</v>
      </c>
      <c r="R217" s="82">
        <v>0.94</v>
      </c>
      <c r="S217" s="2505">
        <v>-0.9</v>
      </c>
      <c r="T217" s="83">
        <v>1.218</v>
      </c>
      <c r="U217" s="2482">
        <v>539383</v>
      </c>
      <c r="X217" s="2494">
        <v>103.9</v>
      </c>
      <c r="Y217" s="2495">
        <v>279314</v>
      </c>
      <c r="Z217" s="2496">
        <v>256107</v>
      </c>
      <c r="AB217" s="2494">
        <v>106</v>
      </c>
      <c r="AC217" s="2497">
        <v>29054.3</v>
      </c>
      <c r="AD217" s="2496">
        <v>256350</v>
      </c>
    </row>
    <row r="218" spans="1:30">
      <c r="A218" s="1477"/>
      <c r="B218" s="1478" t="s">
        <v>64</v>
      </c>
      <c r="C218" s="80">
        <v>121.10197339596304</v>
      </c>
      <c r="D218" s="81">
        <v>4158703</v>
      </c>
      <c r="E218" s="81">
        <v>725117</v>
      </c>
      <c r="F218" s="80">
        <v>129.69999999999999</v>
      </c>
      <c r="G218" s="2480">
        <v>974360.2</v>
      </c>
      <c r="H218" s="82">
        <v>0.96</v>
      </c>
      <c r="I218" s="2505">
        <v>-1.7</v>
      </c>
      <c r="J218" s="83">
        <v>1.1619999999999999</v>
      </c>
      <c r="K218" s="2482">
        <v>535918</v>
      </c>
      <c r="M218" s="84">
        <v>121.10197339596304</v>
      </c>
      <c r="N218" s="80">
        <v>3825.81</v>
      </c>
      <c r="O218" s="80">
        <v>685.39</v>
      </c>
      <c r="P218" s="80">
        <v>129.69999999999999</v>
      </c>
      <c r="Q218" s="2480">
        <v>974360.2</v>
      </c>
      <c r="R218" s="82">
        <v>0.96</v>
      </c>
      <c r="S218" s="2505">
        <v>-1.7</v>
      </c>
      <c r="T218" s="83">
        <v>1.1819999999999999</v>
      </c>
      <c r="U218" s="2482">
        <v>535918</v>
      </c>
      <c r="X218" s="2494">
        <v>103.9</v>
      </c>
      <c r="Y218" s="2495">
        <v>333395</v>
      </c>
      <c r="Z218" s="2496">
        <v>260598</v>
      </c>
      <c r="AB218" s="2494">
        <v>106.5</v>
      </c>
      <c r="AC218" s="2497">
        <v>28699.200000000001</v>
      </c>
      <c r="AD218" s="2496">
        <v>264514</v>
      </c>
    </row>
    <row r="219" spans="1:30">
      <c r="A219" s="1477"/>
      <c r="B219" s="1478" t="s">
        <v>65</v>
      </c>
      <c r="C219" s="80">
        <v>120.43596804273136</v>
      </c>
      <c r="D219" s="81">
        <v>4074475</v>
      </c>
      <c r="E219" s="81">
        <v>724482</v>
      </c>
      <c r="F219" s="80">
        <v>125.2</v>
      </c>
      <c r="G219" s="2480">
        <v>994747.4</v>
      </c>
      <c r="H219" s="82">
        <v>0.96</v>
      </c>
      <c r="I219" s="2505">
        <v>1.6</v>
      </c>
      <c r="J219" s="83">
        <v>1.119</v>
      </c>
      <c r="K219" s="2482">
        <v>554882</v>
      </c>
      <c r="M219" s="84">
        <v>120.43596804273136</v>
      </c>
      <c r="N219" s="80">
        <v>3887.83</v>
      </c>
      <c r="O219" s="80">
        <v>698.73</v>
      </c>
      <c r="P219" s="80">
        <v>125.2</v>
      </c>
      <c r="Q219" s="2480">
        <v>994747.4</v>
      </c>
      <c r="R219" s="82">
        <v>0.96</v>
      </c>
      <c r="S219" s="2505">
        <v>1.6</v>
      </c>
      <c r="T219" s="83">
        <v>1.22</v>
      </c>
      <c r="U219" s="2482">
        <v>554882</v>
      </c>
      <c r="X219" s="2494">
        <v>103.9</v>
      </c>
      <c r="Y219" s="2495">
        <v>243378</v>
      </c>
      <c r="Z219" s="2496">
        <v>275595</v>
      </c>
      <c r="AB219" s="2494">
        <v>107.3</v>
      </c>
      <c r="AC219" s="2497">
        <v>29114.5</v>
      </c>
      <c r="AD219" s="2496">
        <v>261743</v>
      </c>
    </row>
    <row r="220" spans="1:30">
      <c r="A220" s="1477"/>
      <c r="B220" s="1478" t="s">
        <v>66</v>
      </c>
      <c r="C220" s="80">
        <v>121.65697785698946</v>
      </c>
      <c r="D220" s="81">
        <v>3945241</v>
      </c>
      <c r="E220" s="81">
        <v>744169</v>
      </c>
      <c r="F220" s="80">
        <v>128.30000000000001</v>
      </c>
      <c r="G220" s="2480">
        <v>983608.6</v>
      </c>
      <c r="H220" s="82">
        <v>0.95</v>
      </c>
      <c r="I220" s="2505">
        <v>2.6</v>
      </c>
      <c r="J220" s="83">
        <v>1.2370000000000001</v>
      </c>
      <c r="K220" s="2482">
        <v>543214</v>
      </c>
      <c r="M220" s="84">
        <v>121.65697785698946</v>
      </c>
      <c r="N220" s="80">
        <v>3783.49</v>
      </c>
      <c r="O220" s="80">
        <v>756.53</v>
      </c>
      <c r="P220" s="80">
        <v>128.30000000000001</v>
      </c>
      <c r="Q220" s="2480">
        <v>983608.6</v>
      </c>
      <c r="R220" s="82">
        <v>0.95</v>
      </c>
      <c r="S220" s="2505">
        <v>2.6</v>
      </c>
      <c r="T220" s="83">
        <v>1.216</v>
      </c>
      <c r="U220" s="2482">
        <v>543214</v>
      </c>
      <c r="X220" s="2494">
        <v>104.8</v>
      </c>
      <c r="Y220" s="2495">
        <v>248570</v>
      </c>
      <c r="Z220" s="2496">
        <v>272703</v>
      </c>
      <c r="AB220" s="2494">
        <v>105.6</v>
      </c>
      <c r="AC220" s="2497">
        <v>29399.599999999999</v>
      </c>
      <c r="AD220" s="2496">
        <v>280185</v>
      </c>
    </row>
    <row r="221" spans="1:30">
      <c r="A221" s="1477"/>
      <c r="B221" s="1478" t="s">
        <v>67</v>
      </c>
      <c r="C221" s="80">
        <v>120.10296536611551</v>
      </c>
      <c r="D221" s="81">
        <v>3989224</v>
      </c>
      <c r="E221" s="81">
        <v>617355</v>
      </c>
      <c r="F221" s="80">
        <v>124.9</v>
      </c>
      <c r="G221" s="2480">
        <v>1001074.1</v>
      </c>
      <c r="H221" s="82">
        <v>0.95</v>
      </c>
      <c r="I221" s="2505">
        <v>-1.6</v>
      </c>
      <c r="J221" s="83">
        <v>1.1819999999999999</v>
      </c>
      <c r="K221" s="2482">
        <v>546461</v>
      </c>
      <c r="M221" s="84">
        <v>120.10296536611551</v>
      </c>
      <c r="N221" s="80">
        <v>3889.98</v>
      </c>
      <c r="O221" s="80">
        <v>596.02</v>
      </c>
      <c r="P221" s="80">
        <v>124.9</v>
      </c>
      <c r="Q221" s="2480">
        <v>1001074.1</v>
      </c>
      <c r="R221" s="82">
        <v>0.95</v>
      </c>
      <c r="S221" s="2505">
        <v>-1.6</v>
      </c>
      <c r="T221" s="83">
        <v>1.1930000000000001</v>
      </c>
      <c r="U221" s="2482">
        <v>546461</v>
      </c>
      <c r="X221" s="2494">
        <v>107.2</v>
      </c>
      <c r="Y221" s="2495">
        <v>274800</v>
      </c>
      <c r="Z221" s="2496">
        <v>291264</v>
      </c>
      <c r="AB221" s="2494">
        <v>105.9</v>
      </c>
      <c r="AC221" s="2497">
        <v>28624.2</v>
      </c>
      <c r="AD221" s="2496">
        <v>281908</v>
      </c>
    </row>
    <row r="222" spans="1:30">
      <c r="A222" s="1477"/>
      <c r="B222" s="1478" t="s">
        <v>68</v>
      </c>
      <c r="C222" s="80">
        <v>120.87997161155249</v>
      </c>
      <c r="D222" s="81">
        <v>3762924</v>
      </c>
      <c r="E222" s="81">
        <v>676084</v>
      </c>
      <c r="F222" s="80">
        <v>127.4</v>
      </c>
      <c r="G222" s="2480">
        <v>990721.4</v>
      </c>
      <c r="H222" s="82">
        <v>0.96</v>
      </c>
      <c r="I222" s="2505">
        <v>1.5</v>
      </c>
      <c r="J222" s="83">
        <v>1.2190000000000001</v>
      </c>
      <c r="K222" s="2482">
        <v>549204</v>
      </c>
      <c r="M222" s="84">
        <v>120.87997161155249</v>
      </c>
      <c r="N222" s="80">
        <v>3885.61</v>
      </c>
      <c r="O222" s="80">
        <v>661.3</v>
      </c>
      <c r="P222" s="80">
        <v>127.4</v>
      </c>
      <c r="Q222" s="2480">
        <v>990721.4</v>
      </c>
      <c r="R222" s="82">
        <v>0.96</v>
      </c>
      <c r="S222" s="2505">
        <v>1.5</v>
      </c>
      <c r="T222" s="83">
        <v>1.1879999999999999</v>
      </c>
      <c r="U222" s="2482">
        <v>549204</v>
      </c>
      <c r="X222" s="2494">
        <v>110.3</v>
      </c>
      <c r="Y222" s="2495">
        <v>312392</v>
      </c>
      <c r="Z222" s="2496">
        <v>292020</v>
      </c>
      <c r="AB222" s="2494">
        <v>106.6</v>
      </c>
      <c r="AC222" s="2497">
        <v>28940.1</v>
      </c>
      <c r="AD222" s="2496">
        <v>284201</v>
      </c>
    </row>
    <row r="223" spans="1:30">
      <c r="A223" s="1477"/>
      <c r="B223" s="1478" t="s">
        <v>69</v>
      </c>
      <c r="C223" s="80">
        <v>123.54399302447926</v>
      </c>
      <c r="D223" s="81">
        <v>3726834</v>
      </c>
      <c r="E223" s="81">
        <v>561499</v>
      </c>
      <c r="F223" s="80">
        <v>127.2</v>
      </c>
      <c r="G223" s="2480">
        <v>996289.5</v>
      </c>
      <c r="H223" s="82">
        <v>0.96</v>
      </c>
      <c r="I223" s="2505">
        <v>-1.1000000000000001</v>
      </c>
      <c r="J223" s="83">
        <v>1.2470000000000001</v>
      </c>
      <c r="K223" s="2482">
        <v>558678</v>
      </c>
      <c r="M223" s="84">
        <v>123.54399302447926</v>
      </c>
      <c r="N223" s="80">
        <v>3832.16</v>
      </c>
      <c r="O223" s="80">
        <v>521.05999999999995</v>
      </c>
      <c r="P223" s="80">
        <v>127.2</v>
      </c>
      <c r="Q223" s="2480">
        <v>996289.5</v>
      </c>
      <c r="R223" s="82">
        <v>0.96</v>
      </c>
      <c r="S223" s="2505">
        <v>-1.1000000000000001</v>
      </c>
      <c r="T223" s="83">
        <v>1.198</v>
      </c>
      <c r="U223" s="2482">
        <v>558678</v>
      </c>
      <c r="X223" s="2498">
        <v>113.6</v>
      </c>
      <c r="Y223" s="2499">
        <v>395427</v>
      </c>
      <c r="Z223" s="2500">
        <v>283995</v>
      </c>
      <c r="AB223" s="2498">
        <v>107.2</v>
      </c>
      <c r="AC223" s="2501">
        <v>28354.400000000001</v>
      </c>
      <c r="AD223" s="2500">
        <v>299043</v>
      </c>
    </row>
    <row r="224" spans="1:30">
      <c r="A224" s="1520" t="s">
        <v>86</v>
      </c>
      <c r="B224" s="1504" t="s">
        <v>58</v>
      </c>
      <c r="C224" s="90">
        <v>121.76797874919475</v>
      </c>
      <c r="D224" s="91">
        <v>3610642</v>
      </c>
      <c r="E224" s="91">
        <v>499994</v>
      </c>
      <c r="F224" s="90">
        <v>126.6</v>
      </c>
      <c r="G224" s="2502">
        <v>993659</v>
      </c>
      <c r="H224" s="92">
        <v>0.95</v>
      </c>
      <c r="I224" s="2503">
        <v>2.4</v>
      </c>
      <c r="J224" s="93">
        <v>1.073</v>
      </c>
      <c r="K224" s="2504">
        <v>553041</v>
      </c>
      <c r="M224" s="94">
        <v>121.76797874919475</v>
      </c>
      <c r="N224" s="90">
        <v>3805.42</v>
      </c>
      <c r="O224" s="90">
        <v>587.97</v>
      </c>
      <c r="P224" s="90">
        <v>126.6</v>
      </c>
      <c r="Q224" s="2502">
        <v>993659</v>
      </c>
      <c r="R224" s="92">
        <v>0.95</v>
      </c>
      <c r="S224" s="2503">
        <v>2.4</v>
      </c>
      <c r="T224" s="93">
        <v>1.1479999999999999</v>
      </c>
      <c r="U224" s="2504">
        <v>553041</v>
      </c>
      <c r="X224" s="2494">
        <v>104.5</v>
      </c>
      <c r="Y224" s="2495">
        <v>300867</v>
      </c>
      <c r="Z224" s="2496">
        <v>297093</v>
      </c>
      <c r="AB224" s="2494">
        <v>111.1</v>
      </c>
      <c r="AC224" s="2497">
        <v>28177.8</v>
      </c>
      <c r="AD224" s="2496">
        <v>282668</v>
      </c>
    </row>
    <row r="225" spans="1:30">
      <c r="A225" s="1477">
        <v>2007</v>
      </c>
      <c r="B225" s="1478" t="s">
        <v>59</v>
      </c>
      <c r="C225" s="80">
        <v>130.75905101782263</v>
      </c>
      <c r="D225" s="81">
        <v>3519903</v>
      </c>
      <c r="E225" s="81">
        <v>728716</v>
      </c>
      <c r="F225" s="80">
        <v>144.19999999999999</v>
      </c>
      <c r="G225" s="2480">
        <v>1000015.9</v>
      </c>
      <c r="H225" s="82">
        <v>0.95</v>
      </c>
      <c r="I225" s="2505">
        <v>2.7</v>
      </c>
      <c r="J225" s="83">
        <v>1.163</v>
      </c>
      <c r="K225" s="2482">
        <v>556604</v>
      </c>
      <c r="M225" s="84">
        <v>130.75905101782263</v>
      </c>
      <c r="N225" s="80">
        <v>3821.46</v>
      </c>
      <c r="O225" s="80">
        <v>723.01</v>
      </c>
      <c r="P225" s="80">
        <v>144.19999999999999</v>
      </c>
      <c r="Q225" s="2480">
        <v>1000015.9</v>
      </c>
      <c r="R225" s="82">
        <v>0.95</v>
      </c>
      <c r="S225" s="2505">
        <v>2.7</v>
      </c>
      <c r="T225" s="83">
        <v>1.1830000000000001</v>
      </c>
      <c r="U225" s="2482">
        <v>556604</v>
      </c>
      <c r="X225" s="2494">
        <v>111.2</v>
      </c>
      <c r="Y225" s="2495">
        <v>226598</v>
      </c>
      <c r="Z225" s="2496">
        <v>284170</v>
      </c>
      <c r="AB225" s="2494">
        <v>112</v>
      </c>
      <c r="AC225" s="2497">
        <v>27924.6</v>
      </c>
      <c r="AD225" s="2496">
        <v>329456</v>
      </c>
    </row>
    <row r="226" spans="1:30">
      <c r="A226" s="1477"/>
      <c r="B226" s="1478" t="s">
        <v>60</v>
      </c>
      <c r="C226" s="80">
        <v>125.43100819196906</v>
      </c>
      <c r="D226" s="81">
        <v>3866188</v>
      </c>
      <c r="E226" s="81">
        <v>506558</v>
      </c>
      <c r="F226" s="80">
        <v>135.69999999999999</v>
      </c>
      <c r="G226" s="2480">
        <v>982479</v>
      </c>
      <c r="H226" s="82">
        <v>0.95</v>
      </c>
      <c r="I226" s="2505">
        <v>1.6</v>
      </c>
      <c r="J226" s="83">
        <v>1.339</v>
      </c>
      <c r="K226" s="2482">
        <v>578716</v>
      </c>
      <c r="M226" s="84">
        <v>125.43100819196906</v>
      </c>
      <c r="N226" s="80">
        <v>3895.52</v>
      </c>
      <c r="O226" s="80">
        <v>547.32000000000005</v>
      </c>
      <c r="P226" s="80">
        <v>135.69999999999999</v>
      </c>
      <c r="Q226" s="2480">
        <v>982479</v>
      </c>
      <c r="R226" s="82">
        <v>0.95</v>
      </c>
      <c r="S226" s="2505">
        <v>1.6</v>
      </c>
      <c r="T226" s="83">
        <v>1.139</v>
      </c>
      <c r="U226" s="2482">
        <v>578716</v>
      </c>
      <c r="X226" s="2494">
        <v>115.5</v>
      </c>
      <c r="Y226" s="2495">
        <v>273928</v>
      </c>
      <c r="Z226" s="2496">
        <v>274908</v>
      </c>
      <c r="AB226" s="2494">
        <v>112.2</v>
      </c>
      <c r="AC226" s="2497">
        <v>27319.9</v>
      </c>
      <c r="AD226" s="2496">
        <v>268925</v>
      </c>
    </row>
    <row r="227" spans="1:30">
      <c r="A227" s="1477"/>
      <c r="B227" s="1478" t="s">
        <v>61</v>
      </c>
      <c r="C227" s="80">
        <v>125.65300997637964</v>
      </c>
      <c r="D227" s="81">
        <v>3719696</v>
      </c>
      <c r="E227" s="81">
        <v>504227</v>
      </c>
      <c r="F227" s="80">
        <v>134.80000000000001</v>
      </c>
      <c r="G227" s="2480">
        <v>997319.3</v>
      </c>
      <c r="H227" s="82">
        <v>0.96</v>
      </c>
      <c r="I227" s="2505">
        <v>1.8</v>
      </c>
      <c r="J227" s="83">
        <v>1.1279999999999999</v>
      </c>
      <c r="K227" s="2482">
        <v>562981</v>
      </c>
      <c r="M227" s="84">
        <v>125.65300997637964</v>
      </c>
      <c r="N227" s="80">
        <v>3889.2</v>
      </c>
      <c r="O227" s="80">
        <v>517.45000000000005</v>
      </c>
      <c r="P227" s="80">
        <v>134.80000000000001</v>
      </c>
      <c r="Q227" s="2480">
        <v>997319.3</v>
      </c>
      <c r="R227" s="82">
        <v>0.96</v>
      </c>
      <c r="S227" s="2505">
        <v>1.8</v>
      </c>
      <c r="T227" s="83">
        <v>1.1739999999999999</v>
      </c>
      <c r="U227" s="2482">
        <v>562981</v>
      </c>
      <c r="X227" s="2494">
        <v>113.3</v>
      </c>
      <c r="Y227" s="2495">
        <v>259465</v>
      </c>
      <c r="Z227" s="2496">
        <v>299454</v>
      </c>
      <c r="AB227" s="2494">
        <v>110.2</v>
      </c>
      <c r="AC227" s="2497">
        <v>27426.3</v>
      </c>
      <c r="AD227" s="2496">
        <v>291865</v>
      </c>
    </row>
    <row r="228" spans="1:30">
      <c r="A228" s="1477"/>
      <c r="B228" s="1478" t="s">
        <v>62</v>
      </c>
      <c r="C228" s="80">
        <v>121.98998053360532</v>
      </c>
      <c r="D228" s="81">
        <v>3770405</v>
      </c>
      <c r="E228" s="81">
        <v>812072</v>
      </c>
      <c r="F228" s="80">
        <v>130.19999999999999</v>
      </c>
      <c r="G228" s="2480">
        <v>1018620.3</v>
      </c>
      <c r="H228" s="82">
        <v>0.96</v>
      </c>
      <c r="I228" s="2505">
        <v>0.8</v>
      </c>
      <c r="J228" s="83">
        <v>1.1020000000000001</v>
      </c>
      <c r="K228" s="2482">
        <v>572673</v>
      </c>
      <c r="M228" s="84">
        <v>121.98998053360532</v>
      </c>
      <c r="N228" s="80">
        <v>3829.68</v>
      </c>
      <c r="O228" s="80">
        <v>909.4</v>
      </c>
      <c r="P228" s="80">
        <v>130.19999999999999</v>
      </c>
      <c r="Q228" s="2480">
        <v>1018620.3</v>
      </c>
      <c r="R228" s="82">
        <v>0.96</v>
      </c>
      <c r="S228" s="2505">
        <v>0.8</v>
      </c>
      <c r="T228" s="83">
        <v>1.175</v>
      </c>
      <c r="U228" s="2482">
        <v>572673</v>
      </c>
      <c r="X228" s="2494">
        <v>107.7</v>
      </c>
      <c r="Y228" s="2495">
        <v>256164</v>
      </c>
      <c r="Z228" s="2496">
        <v>330033</v>
      </c>
      <c r="AB228" s="2494">
        <v>109.9</v>
      </c>
      <c r="AC228" s="2497">
        <v>27407.5</v>
      </c>
      <c r="AD228" s="2496">
        <v>321571</v>
      </c>
    </row>
    <row r="229" spans="1:30">
      <c r="A229" s="1477"/>
      <c r="B229" s="1478" t="s">
        <v>63</v>
      </c>
      <c r="C229" s="80">
        <v>114.44191986364611</v>
      </c>
      <c r="D229" s="81">
        <v>3979982</v>
      </c>
      <c r="E229" s="81">
        <v>962779</v>
      </c>
      <c r="F229" s="80">
        <v>116</v>
      </c>
      <c r="G229" s="2480">
        <v>1001323.6</v>
      </c>
      <c r="H229" s="82">
        <v>0.97</v>
      </c>
      <c r="I229" s="2505">
        <v>2.8</v>
      </c>
      <c r="J229" s="83">
        <v>1.1200000000000001</v>
      </c>
      <c r="K229" s="2482">
        <v>585874</v>
      </c>
      <c r="M229" s="84">
        <v>114.44191986364611</v>
      </c>
      <c r="N229" s="80">
        <v>3804.54</v>
      </c>
      <c r="O229" s="80">
        <v>854.62</v>
      </c>
      <c r="P229" s="80">
        <v>116</v>
      </c>
      <c r="Q229" s="2480">
        <v>1001323.6</v>
      </c>
      <c r="R229" s="82">
        <v>0.97</v>
      </c>
      <c r="S229" s="2505">
        <v>2.8</v>
      </c>
      <c r="T229" s="83">
        <v>1.0880000000000001</v>
      </c>
      <c r="U229" s="2482">
        <v>585874</v>
      </c>
      <c r="X229" s="2494">
        <v>103</v>
      </c>
      <c r="Y229" s="2495">
        <v>272191</v>
      </c>
      <c r="Z229" s="2496">
        <v>295690</v>
      </c>
      <c r="AB229" s="2494">
        <v>105.6</v>
      </c>
      <c r="AC229" s="2497">
        <v>28231.9</v>
      </c>
      <c r="AD229" s="2496">
        <v>305350</v>
      </c>
    </row>
    <row r="230" spans="1:30">
      <c r="A230" s="1518"/>
      <c r="B230" s="1478" t="s">
        <v>64</v>
      </c>
      <c r="C230" s="80">
        <v>119.5479609050891</v>
      </c>
      <c r="D230" s="81">
        <v>4117393</v>
      </c>
      <c r="E230" s="81">
        <v>610485</v>
      </c>
      <c r="F230" s="80">
        <v>125.7</v>
      </c>
      <c r="G230" s="2480">
        <v>1001196</v>
      </c>
      <c r="H230" s="82">
        <v>0.97</v>
      </c>
      <c r="I230" s="2505">
        <v>-0.8</v>
      </c>
      <c r="J230" s="83">
        <v>1.145</v>
      </c>
      <c r="K230" s="2482">
        <v>592522</v>
      </c>
      <c r="M230" s="84">
        <v>119.5479609050891</v>
      </c>
      <c r="N230" s="80">
        <v>3785.92</v>
      </c>
      <c r="O230" s="80">
        <v>576.03</v>
      </c>
      <c r="P230" s="80">
        <v>125.7</v>
      </c>
      <c r="Q230" s="2480">
        <v>1001196</v>
      </c>
      <c r="R230" s="82">
        <v>0.97</v>
      </c>
      <c r="S230" s="2505">
        <v>-0.8</v>
      </c>
      <c r="T230" s="83">
        <v>1.1619999999999999</v>
      </c>
      <c r="U230" s="2482">
        <v>592522</v>
      </c>
      <c r="X230" s="2494">
        <v>104.9</v>
      </c>
      <c r="Y230" s="2495">
        <v>304454</v>
      </c>
      <c r="Z230" s="2496">
        <v>308635</v>
      </c>
      <c r="AB230" s="2494">
        <v>106.8</v>
      </c>
      <c r="AC230" s="2497">
        <v>26758.799999999999</v>
      </c>
      <c r="AD230" s="2496">
        <v>303439</v>
      </c>
    </row>
    <row r="231" spans="1:30">
      <c r="A231" s="1477"/>
      <c r="B231" s="1478" t="s">
        <v>65</v>
      </c>
      <c r="C231" s="80">
        <v>121.76797874919475</v>
      </c>
      <c r="D231" s="81">
        <v>4050424</v>
      </c>
      <c r="E231" s="81">
        <v>338067</v>
      </c>
      <c r="F231" s="80">
        <v>128.9</v>
      </c>
      <c r="G231" s="2480">
        <v>995675.6</v>
      </c>
      <c r="H231" s="82">
        <v>0.96</v>
      </c>
      <c r="I231" s="2505">
        <v>2.5</v>
      </c>
      <c r="J231" s="83">
        <v>1.109</v>
      </c>
      <c r="K231" s="2482">
        <v>587635</v>
      </c>
      <c r="M231" s="84">
        <v>121.76797874919475</v>
      </c>
      <c r="N231" s="80">
        <v>3861.33</v>
      </c>
      <c r="O231" s="80">
        <v>322.32</v>
      </c>
      <c r="P231" s="80">
        <v>128.9</v>
      </c>
      <c r="Q231" s="2480">
        <v>995675.6</v>
      </c>
      <c r="R231" s="82">
        <v>0.96</v>
      </c>
      <c r="S231" s="2505">
        <v>2.5</v>
      </c>
      <c r="T231" s="83">
        <v>1.2010000000000001</v>
      </c>
      <c r="U231" s="2482">
        <v>587635</v>
      </c>
      <c r="X231" s="2494">
        <v>105.1</v>
      </c>
      <c r="Y231" s="2495">
        <v>229632</v>
      </c>
      <c r="Z231" s="2496">
        <v>326624</v>
      </c>
      <c r="AB231" s="2494">
        <v>108.5</v>
      </c>
      <c r="AC231" s="2497">
        <v>27241.3</v>
      </c>
      <c r="AD231" s="2496">
        <v>304298</v>
      </c>
    </row>
    <row r="232" spans="1:30">
      <c r="A232" s="1477"/>
      <c r="B232" s="1478" t="s">
        <v>66</v>
      </c>
      <c r="C232" s="80">
        <v>115.44092789349365</v>
      </c>
      <c r="D232" s="81">
        <v>4028089</v>
      </c>
      <c r="E232" s="81">
        <v>301595</v>
      </c>
      <c r="F232" s="80">
        <v>118.7</v>
      </c>
      <c r="G232" s="2480">
        <v>1004059.3</v>
      </c>
      <c r="H232" s="82">
        <v>0.94</v>
      </c>
      <c r="I232" s="2505">
        <v>1.6</v>
      </c>
      <c r="J232" s="83">
        <v>1.1259999999999999</v>
      </c>
      <c r="K232" s="2482">
        <v>596703</v>
      </c>
      <c r="M232" s="84">
        <v>115.44092789349365</v>
      </c>
      <c r="N232" s="80">
        <v>3873.52</v>
      </c>
      <c r="O232" s="80">
        <v>310.97000000000003</v>
      </c>
      <c r="P232" s="80">
        <v>118.7</v>
      </c>
      <c r="Q232" s="2480">
        <v>1004059.3</v>
      </c>
      <c r="R232" s="82">
        <v>0.94</v>
      </c>
      <c r="S232" s="2505">
        <v>1.6</v>
      </c>
      <c r="T232" s="83">
        <v>1.1020000000000001</v>
      </c>
      <c r="U232" s="2482">
        <v>596703</v>
      </c>
      <c r="X232" s="2494">
        <v>108.6</v>
      </c>
      <c r="Y232" s="2495">
        <v>230256</v>
      </c>
      <c r="Z232" s="2496">
        <v>274628</v>
      </c>
      <c r="AB232" s="2494">
        <v>109.1</v>
      </c>
      <c r="AC232" s="2497">
        <v>27121.8</v>
      </c>
      <c r="AD232" s="2496">
        <v>295869</v>
      </c>
    </row>
    <row r="233" spans="1:30">
      <c r="A233" s="1477"/>
      <c r="B233" s="1478" t="s">
        <v>67</v>
      </c>
      <c r="C233" s="80">
        <v>117.66094573759931</v>
      </c>
      <c r="D233" s="81">
        <v>3984830</v>
      </c>
      <c r="E233" s="81">
        <v>456514</v>
      </c>
      <c r="F233" s="80">
        <v>119.2</v>
      </c>
      <c r="G233" s="2480">
        <v>1005976.4</v>
      </c>
      <c r="H233" s="82">
        <v>0.92</v>
      </c>
      <c r="I233" s="2505">
        <v>2.2000000000000002</v>
      </c>
      <c r="J233" s="83">
        <v>1.143</v>
      </c>
      <c r="K233" s="2482">
        <v>594705</v>
      </c>
      <c r="M233" s="84">
        <v>117.66094573759931</v>
      </c>
      <c r="N233" s="80">
        <v>3880.76</v>
      </c>
      <c r="O233" s="80">
        <v>441.63</v>
      </c>
      <c r="P233" s="80">
        <v>119.2</v>
      </c>
      <c r="Q233" s="2480">
        <v>1005976.4</v>
      </c>
      <c r="R233" s="82">
        <v>0.92</v>
      </c>
      <c r="S233" s="2505">
        <v>2.2000000000000002</v>
      </c>
      <c r="T233" s="83">
        <v>1.1539999999999999</v>
      </c>
      <c r="U233" s="2482">
        <v>594705</v>
      </c>
      <c r="X233" s="2494">
        <v>107.9</v>
      </c>
      <c r="Y233" s="2495">
        <v>259276</v>
      </c>
      <c r="Z233" s="2496">
        <v>320621</v>
      </c>
      <c r="AB233" s="2494">
        <v>106.4</v>
      </c>
      <c r="AC233" s="2497">
        <v>27412.3</v>
      </c>
      <c r="AD233" s="2496">
        <v>301284</v>
      </c>
    </row>
    <row r="234" spans="1:30">
      <c r="A234" s="1477"/>
      <c r="B234" s="1478" t="s">
        <v>68</v>
      </c>
      <c r="C234" s="80">
        <v>117.32794306098346</v>
      </c>
      <c r="D234" s="81">
        <v>3812202</v>
      </c>
      <c r="E234" s="81">
        <v>667067</v>
      </c>
      <c r="F234" s="80">
        <v>122.3</v>
      </c>
      <c r="G234" s="2480">
        <v>1018797.1</v>
      </c>
      <c r="H234" s="82">
        <v>0.89</v>
      </c>
      <c r="I234" s="2505">
        <v>2.8</v>
      </c>
      <c r="J234" s="83">
        <v>1.17</v>
      </c>
      <c r="K234" s="2482">
        <v>600465</v>
      </c>
      <c r="M234" s="84">
        <v>117.32794306098346</v>
      </c>
      <c r="N234" s="80">
        <v>3936.11</v>
      </c>
      <c r="O234" s="80">
        <v>651.94000000000005</v>
      </c>
      <c r="P234" s="80">
        <v>122.3</v>
      </c>
      <c r="Q234" s="2480">
        <v>1018797.1</v>
      </c>
      <c r="R234" s="82">
        <v>0.89</v>
      </c>
      <c r="S234" s="2505">
        <v>2.8</v>
      </c>
      <c r="T234" s="83">
        <v>1.149</v>
      </c>
      <c r="U234" s="2482">
        <v>600465</v>
      </c>
      <c r="X234" s="2494">
        <v>113.2</v>
      </c>
      <c r="Y234" s="2495">
        <v>295521</v>
      </c>
      <c r="Z234" s="2496">
        <v>317714</v>
      </c>
      <c r="AB234" s="2494">
        <v>109.6</v>
      </c>
      <c r="AC234" s="2497">
        <v>27154.7</v>
      </c>
      <c r="AD234" s="2496">
        <v>305239</v>
      </c>
    </row>
    <row r="235" spans="1:30">
      <c r="A235" s="1484"/>
      <c r="B235" s="1485" t="s">
        <v>69</v>
      </c>
      <c r="C235" s="85">
        <v>116.99494038436761</v>
      </c>
      <c r="D235" s="86">
        <v>3865955</v>
      </c>
      <c r="E235" s="86">
        <v>957212</v>
      </c>
      <c r="F235" s="85">
        <v>119.3</v>
      </c>
      <c r="G235" s="2487">
        <v>1008886.1</v>
      </c>
      <c r="H235" s="87">
        <v>0.88</v>
      </c>
      <c r="I235" s="2506">
        <v>1.3</v>
      </c>
      <c r="J235" s="88">
        <v>1.157</v>
      </c>
      <c r="K235" s="2489">
        <v>609204</v>
      </c>
      <c r="M235" s="89">
        <v>116.99494038436761</v>
      </c>
      <c r="N235" s="85">
        <v>3981.44</v>
      </c>
      <c r="O235" s="85">
        <v>876.61</v>
      </c>
      <c r="P235" s="85">
        <v>119.3</v>
      </c>
      <c r="Q235" s="2487">
        <v>1008886.1</v>
      </c>
      <c r="R235" s="87">
        <v>0.88</v>
      </c>
      <c r="S235" s="2506">
        <v>1.3</v>
      </c>
      <c r="T235" s="88">
        <v>1.1120000000000001</v>
      </c>
      <c r="U235" s="2489">
        <v>609204</v>
      </c>
      <c r="X235" s="2494">
        <v>117.6</v>
      </c>
      <c r="Y235" s="2495">
        <v>369100</v>
      </c>
      <c r="Z235" s="2496">
        <v>291080</v>
      </c>
      <c r="AB235" s="2494">
        <v>111.1</v>
      </c>
      <c r="AC235" s="2497">
        <v>25951</v>
      </c>
      <c r="AD235" s="2496">
        <v>307674</v>
      </c>
    </row>
    <row r="236" spans="1:30">
      <c r="A236" s="1522" t="s">
        <v>87</v>
      </c>
      <c r="B236" s="1478" t="s">
        <v>58</v>
      </c>
      <c r="C236" s="80">
        <v>121.65741722138715</v>
      </c>
      <c r="D236" s="81">
        <v>3764794</v>
      </c>
      <c r="E236" s="81">
        <v>463515</v>
      </c>
      <c r="F236" s="80">
        <v>125.1</v>
      </c>
      <c r="G236" s="2480">
        <v>976711.7</v>
      </c>
      <c r="H236" s="82">
        <v>0.86</v>
      </c>
      <c r="I236" s="2505">
        <v>0.2</v>
      </c>
      <c r="J236" s="83">
        <v>1.071</v>
      </c>
      <c r="K236" s="2482">
        <v>585014</v>
      </c>
      <c r="M236" s="84">
        <v>121.65741722138715</v>
      </c>
      <c r="N236" s="80">
        <v>3965.04</v>
      </c>
      <c r="O236" s="80">
        <v>549.83000000000004</v>
      </c>
      <c r="P236" s="80">
        <v>125.1</v>
      </c>
      <c r="Q236" s="2480">
        <v>976711.7</v>
      </c>
      <c r="R236" s="82">
        <v>0.86</v>
      </c>
      <c r="S236" s="2505">
        <v>0.2</v>
      </c>
      <c r="T236" s="83">
        <v>1.147</v>
      </c>
      <c r="U236" s="2482">
        <v>585014</v>
      </c>
      <c r="X236" s="2507">
        <v>104.4</v>
      </c>
      <c r="Y236" s="2508">
        <v>286530</v>
      </c>
      <c r="Z236" s="2509">
        <v>328062</v>
      </c>
      <c r="AB236" s="2507">
        <v>110.9</v>
      </c>
      <c r="AC236" s="2510">
        <v>26989.7</v>
      </c>
      <c r="AD236" s="2509">
        <v>315271</v>
      </c>
    </row>
    <row r="237" spans="1:30">
      <c r="A237" s="1477">
        <v>2008</v>
      </c>
      <c r="B237" s="1478" t="s">
        <v>59</v>
      </c>
      <c r="C237" s="80">
        <v>118.59737341636244</v>
      </c>
      <c r="D237" s="81">
        <v>3813439</v>
      </c>
      <c r="E237" s="81">
        <v>545017</v>
      </c>
      <c r="F237" s="80">
        <v>121</v>
      </c>
      <c r="G237" s="2480">
        <v>1000277</v>
      </c>
      <c r="H237" s="82">
        <v>0.85</v>
      </c>
      <c r="I237" s="2505">
        <v>5</v>
      </c>
      <c r="J237" s="83">
        <v>1.153</v>
      </c>
      <c r="K237" s="2482">
        <v>582200</v>
      </c>
      <c r="M237" s="84">
        <v>118.59737341636244</v>
      </c>
      <c r="N237" s="80">
        <v>4027.12</v>
      </c>
      <c r="O237" s="80">
        <v>537.42999999999995</v>
      </c>
      <c r="P237" s="80">
        <v>121</v>
      </c>
      <c r="Q237" s="2480">
        <v>1000277</v>
      </c>
      <c r="R237" s="82">
        <v>0.85</v>
      </c>
      <c r="S237" s="2505">
        <v>5</v>
      </c>
      <c r="T237" s="83">
        <v>1.167</v>
      </c>
      <c r="U237" s="2482">
        <v>582200</v>
      </c>
      <c r="X237" s="2494">
        <v>113.8</v>
      </c>
      <c r="Y237" s="2495">
        <v>225835</v>
      </c>
      <c r="Z237" s="2496">
        <v>285165</v>
      </c>
      <c r="AB237" s="2494">
        <v>113.1</v>
      </c>
      <c r="AC237" s="2497">
        <v>26736.5</v>
      </c>
      <c r="AD237" s="2496">
        <v>325330</v>
      </c>
    </row>
    <row r="238" spans="1:30">
      <c r="A238" s="1477"/>
      <c r="B238" s="1478" t="s">
        <v>60</v>
      </c>
      <c r="C238" s="80">
        <v>114.94806441915394</v>
      </c>
      <c r="D238" s="81">
        <v>3917929</v>
      </c>
      <c r="E238" s="81">
        <v>709892</v>
      </c>
      <c r="F238" s="80">
        <v>115.9</v>
      </c>
      <c r="G238" s="2480">
        <v>1001435.5</v>
      </c>
      <c r="H238" s="82">
        <v>0.84</v>
      </c>
      <c r="I238" s="2505">
        <v>4.0999999999999996</v>
      </c>
      <c r="J238" s="83">
        <v>1.294</v>
      </c>
      <c r="K238" s="2482">
        <v>593780</v>
      </c>
      <c r="M238" s="84">
        <v>114.94806441915394</v>
      </c>
      <c r="N238" s="80">
        <v>3945.21</v>
      </c>
      <c r="O238" s="80">
        <v>756.62</v>
      </c>
      <c r="P238" s="80">
        <v>115.9</v>
      </c>
      <c r="Q238" s="2480">
        <v>1001435.5</v>
      </c>
      <c r="R238" s="82">
        <v>0.84</v>
      </c>
      <c r="S238" s="2505">
        <v>4.0999999999999996</v>
      </c>
      <c r="T238" s="83">
        <v>1.113</v>
      </c>
      <c r="U238" s="2482">
        <v>593780</v>
      </c>
      <c r="X238" s="2494">
        <v>115.7</v>
      </c>
      <c r="Y238" s="2495">
        <v>276014</v>
      </c>
      <c r="Z238" s="2496">
        <v>313459</v>
      </c>
      <c r="AB238" s="2494">
        <v>111.9</v>
      </c>
      <c r="AC238" s="2497">
        <v>27081.7</v>
      </c>
      <c r="AD238" s="2496">
        <v>319990</v>
      </c>
    </row>
    <row r="239" spans="1:30">
      <c r="A239" s="1477"/>
      <c r="B239" s="1478" t="s">
        <v>61</v>
      </c>
      <c r="C239" s="80">
        <v>117.75999656431176</v>
      </c>
      <c r="D239" s="81">
        <v>3788782</v>
      </c>
      <c r="E239" s="81">
        <v>597581</v>
      </c>
      <c r="F239" s="80">
        <v>117.8</v>
      </c>
      <c r="G239" s="2480">
        <v>1001269.6</v>
      </c>
      <c r="H239" s="82">
        <v>0.85</v>
      </c>
      <c r="I239" s="2505">
        <v>-2.1</v>
      </c>
      <c r="J239" s="83">
        <v>1.0960000000000001</v>
      </c>
      <c r="K239" s="2482">
        <v>569931</v>
      </c>
      <c r="M239" s="84">
        <v>117.75999656431176</v>
      </c>
      <c r="N239" s="80">
        <v>3959.39</v>
      </c>
      <c r="O239" s="80">
        <v>620.45000000000005</v>
      </c>
      <c r="P239" s="80">
        <v>117.8</v>
      </c>
      <c r="Q239" s="2480">
        <v>1001269.6</v>
      </c>
      <c r="R239" s="82">
        <v>0.85</v>
      </c>
      <c r="S239" s="2505">
        <v>-2.1</v>
      </c>
      <c r="T239" s="83">
        <v>1.143</v>
      </c>
      <c r="U239" s="2482">
        <v>569931</v>
      </c>
      <c r="X239" s="2494">
        <v>113.4</v>
      </c>
      <c r="Y239" s="2495">
        <v>241196</v>
      </c>
      <c r="Z239" s="2496">
        <v>321228</v>
      </c>
      <c r="AB239" s="2494">
        <v>110.9</v>
      </c>
      <c r="AC239" s="2497">
        <v>26381.9</v>
      </c>
      <c r="AD239" s="2496">
        <v>307469</v>
      </c>
    </row>
    <row r="240" spans="1:30">
      <c r="A240" s="1477"/>
      <c r="B240" s="1478" t="s">
        <v>62</v>
      </c>
      <c r="C240" s="80">
        <v>117.49120893278933</v>
      </c>
      <c r="D240" s="81">
        <v>4031911</v>
      </c>
      <c r="E240" s="81">
        <v>469314</v>
      </c>
      <c r="F240" s="80">
        <v>119</v>
      </c>
      <c r="G240" s="2480">
        <v>1012479.1</v>
      </c>
      <c r="H240" s="82">
        <v>0.83</v>
      </c>
      <c r="I240" s="2505">
        <v>0.4</v>
      </c>
      <c r="J240" s="83">
        <v>1.0760000000000001</v>
      </c>
      <c r="K240" s="2482">
        <v>586013</v>
      </c>
      <c r="M240" s="84">
        <v>117.49120893278933</v>
      </c>
      <c r="N240" s="80">
        <v>4090.88</v>
      </c>
      <c r="O240" s="80">
        <v>521.64</v>
      </c>
      <c r="P240" s="80">
        <v>119</v>
      </c>
      <c r="Q240" s="2480">
        <v>1012479.1</v>
      </c>
      <c r="R240" s="82">
        <v>0.83</v>
      </c>
      <c r="S240" s="2505">
        <v>0.4</v>
      </c>
      <c r="T240" s="83">
        <v>1.149</v>
      </c>
      <c r="U240" s="2482">
        <v>586013</v>
      </c>
      <c r="X240" s="2494">
        <v>108.6</v>
      </c>
      <c r="Y240" s="2495">
        <v>252429</v>
      </c>
      <c r="Z240" s="2496">
        <v>336642</v>
      </c>
      <c r="AB240" s="2494">
        <v>111.3</v>
      </c>
      <c r="AC240" s="2497">
        <v>26678.3</v>
      </c>
      <c r="AD240" s="2496">
        <v>331726</v>
      </c>
    </row>
    <row r="241" spans="1:30">
      <c r="A241" s="1477"/>
      <c r="B241" s="1478" t="s">
        <v>63</v>
      </c>
      <c r="C241" s="80">
        <v>113.6351402190251</v>
      </c>
      <c r="D241" s="81">
        <v>4181161</v>
      </c>
      <c r="E241" s="81">
        <v>605726</v>
      </c>
      <c r="F241" s="80">
        <v>115.3</v>
      </c>
      <c r="G241" s="2480">
        <v>993960.8</v>
      </c>
      <c r="H241" s="82">
        <v>0.79</v>
      </c>
      <c r="I241" s="2505">
        <v>-2.2000000000000002</v>
      </c>
      <c r="J241" s="83">
        <v>1.1659999999999999</v>
      </c>
      <c r="K241" s="2482">
        <v>598360</v>
      </c>
      <c r="M241" s="84">
        <v>113.6351402190251</v>
      </c>
      <c r="N241" s="80">
        <v>3999.19</v>
      </c>
      <c r="O241" s="80">
        <v>545.08000000000004</v>
      </c>
      <c r="P241" s="80">
        <v>115.3</v>
      </c>
      <c r="Q241" s="2480">
        <v>993960.8</v>
      </c>
      <c r="R241" s="82">
        <v>0.79</v>
      </c>
      <c r="S241" s="2505">
        <v>-2.2000000000000002</v>
      </c>
      <c r="T241" s="83">
        <v>1.1240000000000001</v>
      </c>
      <c r="U241" s="2482">
        <v>598360</v>
      </c>
      <c r="X241" s="2494">
        <v>106.2</v>
      </c>
      <c r="Y241" s="2495">
        <v>252110</v>
      </c>
      <c r="Z241" s="2496">
        <v>348026</v>
      </c>
      <c r="AB241" s="2494">
        <v>109.2</v>
      </c>
      <c r="AC241" s="2497">
        <v>25949.5</v>
      </c>
      <c r="AD241" s="2496">
        <v>357517</v>
      </c>
    </row>
    <row r="242" spans="1:30">
      <c r="A242" s="1477"/>
      <c r="B242" s="1478" t="s">
        <v>64</v>
      </c>
      <c r="C242" s="80">
        <v>117.28444921623361</v>
      </c>
      <c r="D242" s="81">
        <v>4365234</v>
      </c>
      <c r="E242" s="81">
        <v>850753</v>
      </c>
      <c r="F242" s="80">
        <v>121.7</v>
      </c>
      <c r="G242" s="2480">
        <v>1003454.6</v>
      </c>
      <c r="H242" s="82">
        <v>0.78</v>
      </c>
      <c r="I242" s="2505">
        <v>-0.6</v>
      </c>
      <c r="J242" s="83">
        <v>1.194</v>
      </c>
      <c r="K242" s="2482">
        <v>607614</v>
      </c>
      <c r="M242" s="84">
        <v>117.28444921623361</v>
      </c>
      <c r="N242" s="80">
        <v>4016.99</v>
      </c>
      <c r="O242" s="80">
        <v>807.77</v>
      </c>
      <c r="P242" s="80">
        <v>121.7</v>
      </c>
      <c r="Q242" s="2480">
        <v>1003454.6</v>
      </c>
      <c r="R242" s="82">
        <v>0.78</v>
      </c>
      <c r="S242" s="2505">
        <v>-0.6</v>
      </c>
      <c r="T242" s="83">
        <v>1.21</v>
      </c>
      <c r="U242" s="2482">
        <v>607614</v>
      </c>
      <c r="X242" s="2494">
        <v>108.1</v>
      </c>
      <c r="Y242" s="2495">
        <v>289189</v>
      </c>
      <c r="Z242" s="2496">
        <v>343729</v>
      </c>
      <c r="AB242" s="2494">
        <v>109.5</v>
      </c>
      <c r="AC242" s="2497">
        <v>26008.5</v>
      </c>
      <c r="AD242" s="2496">
        <v>329397</v>
      </c>
    </row>
    <row r="243" spans="1:30">
      <c r="A243" s="1477"/>
      <c r="B243" s="1478" t="s">
        <v>65</v>
      </c>
      <c r="C243" s="80">
        <v>112.19816018896283</v>
      </c>
      <c r="D243" s="81">
        <v>4105711</v>
      </c>
      <c r="E243" s="81">
        <v>586086</v>
      </c>
      <c r="F243" s="80">
        <v>111.6</v>
      </c>
      <c r="G243" s="2480">
        <v>998079.4</v>
      </c>
      <c r="H243" s="82">
        <v>0.74</v>
      </c>
      <c r="I243" s="2505">
        <v>0</v>
      </c>
      <c r="J243" s="83">
        <v>1.077</v>
      </c>
      <c r="K243" s="2482">
        <v>599732</v>
      </c>
      <c r="M243" s="84">
        <v>112.19816018896283</v>
      </c>
      <c r="N243" s="80">
        <v>3913.34</v>
      </c>
      <c r="O243" s="80">
        <v>558.21</v>
      </c>
      <c r="P243" s="80">
        <v>111.6</v>
      </c>
      <c r="Q243" s="2480">
        <v>998079.4</v>
      </c>
      <c r="R243" s="82">
        <v>0.74</v>
      </c>
      <c r="S243" s="2505">
        <v>0</v>
      </c>
      <c r="T243" s="83">
        <v>1.159</v>
      </c>
      <c r="U243" s="2482">
        <v>599732</v>
      </c>
      <c r="X243" s="2494">
        <v>104.9</v>
      </c>
      <c r="Y243" s="2495">
        <v>222356</v>
      </c>
      <c r="Z243" s="2496">
        <v>342995</v>
      </c>
      <c r="AB243" s="2494">
        <v>108.4</v>
      </c>
      <c r="AC243" s="2497">
        <v>25894</v>
      </c>
      <c r="AD243" s="2496">
        <v>341069</v>
      </c>
    </row>
    <row r="244" spans="1:30">
      <c r="A244" s="1477"/>
      <c r="B244" s="1478" t="s">
        <v>66</v>
      </c>
      <c r="C244" s="80">
        <v>110.07887309426668</v>
      </c>
      <c r="D244" s="81">
        <v>4108406</v>
      </c>
      <c r="E244" s="81">
        <v>426438</v>
      </c>
      <c r="F244" s="80">
        <v>111.1</v>
      </c>
      <c r="G244" s="2480">
        <v>998772.6</v>
      </c>
      <c r="H244" s="82">
        <v>0.72</v>
      </c>
      <c r="I244" s="2505">
        <v>-2.8</v>
      </c>
      <c r="J244" s="83">
        <v>1.204</v>
      </c>
      <c r="K244" s="2482">
        <v>635025</v>
      </c>
      <c r="M244" s="84">
        <v>110.07887309426668</v>
      </c>
      <c r="N244" s="80">
        <v>3961.93</v>
      </c>
      <c r="O244" s="80">
        <v>445.27</v>
      </c>
      <c r="P244" s="80">
        <v>111.1</v>
      </c>
      <c r="Q244" s="2480">
        <v>998772.6</v>
      </c>
      <c r="R244" s="82">
        <v>0.72</v>
      </c>
      <c r="S244" s="2505">
        <v>-2.8</v>
      </c>
      <c r="T244" s="83">
        <v>1.1739999999999999</v>
      </c>
      <c r="U244" s="2482">
        <v>635025</v>
      </c>
      <c r="X244" s="2494">
        <v>112.7</v>
      </c>
      <c r="Y244" s="2495">
        <v>217215</v>
      </c>
      <c r="Z244" s="2496">
        <v>374286</v>
      </c>
      <c r="AB244" s="2494">
        <v>113</v>
      </c>
      <c r="AC244" s="2497">
        <v>25487.1</v>
      </c>
      <c r="AD244" s="2496">
        <v>367986</v>
      </c>
    </row>
    <row r="245" spans="1:30">
      <c r="A245" s="1477"/>
      <c r="B245" s="1478" t="s">
        <v>67</v>
      </c>
      <c r="C245" s="80">
        <v>113.39736654498603</v>
      </c>
      <c r="D245" s="81">
        <v>4044210</v>
      </c>
      <c r="E245" s="81">
        <v>569560</v>
      </c>
      <c r="F245" s="80">
        <v>115</v>
      </c>
      <c r="G245" s="2480">
        <v>997103.5</v>
      </c>
      <c r="H245" s="82">
        <v>0.72</v>
      </c>
      <c r="I245" s="2505">
        <v>-3.9</v>
      </c>
      <c r="J245" s="83">
        <v>1.1559999999999999</v>
      </c>
      <c r="K245" s="2482">
        <v>582624</v>
      </c>
      <c r="M245" s="84">
        <v>113.39736654498603</v>
      </c>
      <c r="N245" s="80">
        <v>3942.46</v>
      </c>
      <c r="O245" s="80">
        <v>546.84</v>
      </c>
      <c r="P245" s="80">
        <v>115</v>
      </c>
      <c r="Q245" s="2480">
        <v>997103.5</v>
      </c>
      <c r="R245" s="82">
        <v>0.72</v>
      </c>
      <c r="S245" s="2505">
        <v>-3.9</v>
      </c>
      <c r="T245" s="83">
        <v>1.169</v>
      </c>
      <c r="U245" s="2482">
        <v>582624</v>
      </c>
      <c r="X245" s="2494">
        <v>107.8</v>
      </c>
      <c r="Y245" s="2495">
        <v>236680</v>
      </c>
      <c r="Z245" s="2496">
        <v>358619</v>
      </c>
      <c r="AB245" s="2494">
        <v>106.2</v>
      </c>
      <c r="AC245" s="2497">
        <v>25390</v>
      </c>
      <c r="AD245" s="2496">
        <v>340787</v>
      </c>
    </row>
    <row r="246" spans="1:30">
      <c r="A246" s="1477"/>
      <c r="B246" s="1478" t="s">
        <v>68</v>
      </c>
      <c r="C246" s="80">
        <v>104.93055615202918</v>
      </c>
      <c r="D246" s="81">
        <v>3718458</v>
      </c>
      <c r="E246" s="81">
        <v>400794</v>
      </c>
      <c r="F246" s="80">
        <v>103.4</v>
      </c>
      <c r="G246" s="2480">
        <v>982964.2</v>
      </c>
      <c r="H246" s="82">
        <v>0.69</v>
      </c>
      <c r="I246" s="2505">
        <v>0.5</v>
      </c>
      <c r="J246" s="83">
        <v>1.042</v>
      </c>
      <c r="K246" s="2482">
        <v>497972</v>
      </c>
      <c r="M246" s="84">
        <v>104.93055615202918</v>
      </c>
      <c r="N246" s="80">
        <v>3835.23</v>
      </c>
      <c r="O246" s="80">
        <v>386.06</v>
      </c>
      <c r="P246" s="80">
        <v>103.4</v>
      </c>
      <c r="Q246" s="2480">
        <v>982964.2</v>
      </c>
      <c r="R246" s="82">
        <v>0.69</v>
      </c>
      <c r="S246" s="2505">
        <v>0.5</v>
      </c>
      <c r="T246" s="83">
        <v>1.0289999999999999</v>
      </c>
      <c r="U246" s="2482">
        <v>497972</v>
      </c>
      <c r="X246" s="2494">
        <v>106.3</v>
      </c>
      <c r="Y246" s="2495">
        <v>283840</v>
      </c>
      <c r="Z246" s="2496">
        <v>305547</v>
      </c>
      <c r="AB246" s="2494">
        <v>103</v>
      </c>
      <c r="AC246" s="2497">
        <v>25975.8</v>
      </c>
      <c r="AD246" s="2496">
        <v>323025</v>
      </c>
    </row>
    <row r="247" spans="1:30">
      <c r="A247" s="1477"/>
      <c r="B247" s="1478" t="s">
        <v>69</v>
      </c>
      <c r="C247" s="80">
        <v>99.461761649130324</v>
      </c>
      <c r="D247" s="81">
        <v>3448114</v>
      </c>
      <c r="E247" s="81">
        <v>482299</v>
      </c>
      <c r="F247" s="80">
        <v>97.4</v>
      </c>
      <c r="G247" s="2480">
        <v>982501.6</v>
      </c>
      <c r="H247" s="82">
        <v>0.68</v>
      </c>
      <c r="I247" s="2505">
        <v>-3.9</v>
      </c>
      <c r="J247" s="83">
        <v>1.0620000000000001</v>
      </c>
      <c r="K247" s="2482">
        <v>469938</v>
      </c>
      <c r="M247" s="84">
        <v>99.461761649130324</v>
      </c>
      <c r="N247" s="80">
        <v>3554.76</v>
      </c>
      <c r="O247" s="80">
        <v>435.66</v>
      </c>
      <c r="P247" s="80">
        <v>97.4</v>
      </c>
      <c r="Q247" s="2480">
        <v>982501.6</v>
      </c>
      <c r="R247" s="82">
        <v>0.68</v>
      </c>
      <c r="S247" s="2505">
        <v>-3.9</v>
      </c>
      <c r="T247" s="83">
        <v>1.0209999999999999</v>
      </c>
      <c r="U247" s="2482">
        <v>469938</v>
      </c>
      <c r="X247" s="2498">
        <v>106.5</v>
      </c>
      <c r="Y247" s="2499">
        <v>350955</v>
      </c>
      <c r="Z247" s="2500">
        <v>300758</v>
      </c>
      <c r="AB247" s="2498">
        <v>100.6</v>
      </c>
      <c r="AC247" s="2501">
        <v>25124.1</v>
      </c>
      <c r="AD247" s="2500">
        <v>300785</v>
      </c>
    </row>
    <row r="248" spans="1:30">
      <c r="A248" s="1520" t="s">
        <v>88</v>
      </c>
      <c r="B248" s="1504" t="s">
        <v>58</v>
      </c>
      <c r="C248" s="90">
        <v>93.227956194975306</v>
      </c>
      <c r="D248" s="91">
        <v>3188997</v>
      </c>
      <c r="E248" s="91">
        <v>369560</v>
      </c>
      <c r="F248" s="90">
        <v>88.7</v>
      </c>
      <c r="G248" s="2502">
        <v>1006807.9</v>
      </c>
      <c r="H248" s="92">
        <v>0.61</v>
      </c>
      <c r="I248" s="2503">
        <v>-1.9</v>
      </c>
      <c r="J248" s="93">
        <v>0.83299999999999996</v>
      </c>
      <c r="K248" s="2504">
        <v>404446</v>
      </c>
      <c r="M248" s="94">
        <v>93.227956194975306</v>
      </c>
      <c r="N248" s="90">
        <v>3352.23</v>
      </c>
      <c r="O248" s="90">
        <v>447.71</v>
      </c>
      <c r="P248" s="90">
        <v>88.7</v>
      </c>
      <c r="Q248" s="2502">
        <v>1006807.9</v>
      </c>
      <c r="R248" s="92">
        <v>0.61</v>
      </c>
      <c r="S248" s="2503">
        <v>-1.9</v>
      </c>
      <c r="T248" s="93">
        <v>0.89200000000000002</v>
      </c>
      <c r="U248" s="2504">
        <v>404446</v>
      </c>
      <c r="X248" s="2494">
        <v>93</v>
      </c>
      <c r="Y248" s="2495">
        <v>278781</v>
      </c>
      <c r="Z248" s="2496">
        <v>278184</v>
      </c>
      <c r="AB248" s="2494">
        <v>98.7</v>
      </c>
      <c r="AC248" s="2497">
        <v>25690.9</v>
      </c>
      <c r="AD248" s="2496">
        <v>269096</v>
      </c>
    </row>
    <row r="249" spans="1:30">
      <c r="A249" s="1477">
        <v>2009</v>
      </c>
      <c r="B249" s="1478" t="s">
        <v>59</v>
      </c>
      <c r="C249" s="80">
        <v>88.524172643332605</v>
      </c>
      <c r="D249" s="81">
        <v>2938313</v>
      </c>
      <c r="E249" s="81">
        <v>418817</v>
      </c>
      <c r="F249" s="80">
        <v>83.6</v>
      </c>
      <c r="G249" s="2480">
        <v>1005366.3</v>
      </c>
      <c r="H249" s="82">
        <v>0.55000000000000004</v>
      </c>
      <c r="I249" s="2505">
        <v>-5.2</v>
      </c>
      <c r="J249" s="83">
        <v>0.84899999999999998</v>
      </c>
      <c r="K249" s="2482">
        <v>389996</v>
      </c>
      <c r="M249" s="84">
        <v>88.524172643332605</v>
      </c>
      <c r="N249" s="80">
        <v>3182.62</v>
      </c>
      <c r="O249" s="80">
        <v>411.31</v>
      </c>
      <c r="P249" s="80">
        <v>83.6</v>
      </c>
      <c r="Q249" s="2480">
        <v>1005366.3</v>
      </c>
      <c r="R249" s="82">
        <v>0.55000000000000004</v>
      </c>
      <c r="S249" s="2505">
        <v>-5.2</v>
      </c>
      <c r="T249" s="83">
        <v>0.85599999999999998</v>
      </c>
      <c r="U249" s="2482">
        <v>389996</v>
      </c>
      <c r="X249" s="2494">
        <v>91.9</v>
      </c>
      <c r="Y249" s="2495">
        <v>210154</v>
      </c>
      <c r="Z249" s="2496">
        <v>193965</v>
      </c>
      <c r="AB249" s="2494">
        <v>92.7</v>
      </c>
      <c r="AC249" s="2497">
        <v>25479.3</v>
      </c>
      <c r="AD249" s="2496">
        <v>225715</v>
      </c>
    </row>
    <row r="250" spans="1:30">
      <c r="A250" s="1518"/>
      <c r="B250" s="1478" t="s">
        <v>60</v>
      </c>
      <c r="C250" s="80">
        <v>95.0887936439768</v>
      </c>
      <c r="D250" s="81">
        <v>3141206</v>
      </c>
      <c r="E250" s="81">
        <v>370546</v>
      </c>
      <c r="F250" s="80">
        <v>99.6</v>
      </c>
      <c r="G250" s="2480">
        <v>994150.9</v>
      </c>
      <c r="H250" s="82">
        <v>0.51</v>
      </c>
      <c r="I250" s="2505">
        <v>-5.4</v>
      </c>
      <c r="J250" s="83">
        <v>1.1319999999999999</v>
      </c>
      <c r="K250" s="2482">
        <v>378034</v>
      </c>
      <c r="M250" s="84">
        <v>95.0887936439768</v>
      </c>
      <c r="N250" s="80">
        <v>3162.1</v>
      </c>
      <c r="O250" s="80">
        <v>391.41</v>
      </c>
      <c r="P250" s="80">
        <v>99.6</v>
      </c>
      <c r="Q250" s="2480">
        <v>994150.9</v>
      </c>
      <c r="R250" s="82">
        <v>0.51</v>
      </c>
      <c r="S250" s="2505">
        <v>-5.4</v>
      </c>
      <c r="T250" s="83">
        <v>0.98</v>
      </c>
      <c r="U250" s="2482">
        <v>378034</v>
      </c>
      <c r="X250" s="2494">
        <v>91.6</v>
      </c>
      <c r="Y250" s="2495">
        <v>251138</v>
      </c>
      <c r="Z250" s="2496">
        <v>235957</v>
      </c>
      <c r="AB250" s="2494">
        <v>88.3</v>
      </c>
      <c r="AC250" s="2497">
        <v>25104</v>
      </c>
      <c r="AD250" s="2496">
        <v>233568</v>
      </c>
    </row>
    <row r="251" spans="1:30">
      <c r="A251" s="1477"/>
      <c r="B251" s="1478" t="s">
        <v>61</v>
      </c>
      <c r="C251" s="80">
        <v>90.726163624651051</v>
      </c>
      <c r="D251" s="81">
        <v>3154708</v>
      </c>
      <c r="E251" s="81">
        <v>414249</v>
      </c>
      <c r="F251" s="80">
        <v>87.4</v>
      </c>
      <c r="G251" s="2480">
        <v>1004309.9</v>
      </c>
      <c r="H251" s="82">
        <v>0.48</v>
      </c>
      <c r="I251" s="2505">
        <v>-1.6</v>
      </c>
      <c r="J251" s="83">
        <v>0.874</v>
      </c>
      <c r="K251" s="2482">
        <v>388365</v>
      </c>
      <c r="M251" s="84">
        <v>90.726163624651051</v>
      </c>
      <c r="N251" s="80">
        <v>3292.78</v>
      </c>
      <c r="O251" s="80">
        <v>434.57</v>
      </c>
      <c r="P251" s="80">
        <v>87.4</v>
      </c>
      <c r="Q251" s="2480">
        <v>1004309.9</v>
      </c>
      <c r="R251" s="82">
        <v>0.48</v>
      </c>
      <c r="S251" s="2505">
        <v>-1.6</v>
      </c>
      <c r="T251" s="83">
        <v>0.91400000000000003</v>
      </c>
      <c r="U251" s="2482">
        <v>388365</v>
      </c>
      <c r="X251" s="2494">
        <v>92.8</v>
      </c>
      <c r="Y251" s="2495">
        <v>234245</v>
      </c>
      <c r="Z251" s="2496">
        <v>238530</v>
      </c>
      <c r="AB251" s="2494">
        <v>90.9</v>
      </c>
      <c r="AC251" s="2497">
        <v>25331.8</v>
      </c>
      <c r="AD251" s="2496">
        <v>226891</v>
      </c>
    </row>
    <row r="252" spans="1:30">
      <c r="A252" s="1477"/>
      <c r="B252" s="1478" t="s">
        <v>62</v>
      </c>
      <c r="C252" s="80">
        <v>89.2685076229332</v>
      </c>
      <c r="D252" s="81">
        <v>3305901</v>
      </c>
      <c r="E252" s="81">
        <v>298101</v>
      </c>
      <c r="F252" s="80">
        <v>86.2</v>
      </c>
      <c r="G252" s="2480">
        <v>993627.3</v>
      </c>
      <c r="H252" s="82">
        <v>0.46</v>
      </c>
      <c r="I252" s="2505">
        <v>-4.8</v>
      </c>
      <c r="J252" s="83">
        <v>0.81599999999999995</v>
      </c>
      <c r="K252" s="2482">
        <v>399894</v>
      </c>
      <c r="M252" s="84">
        <v>89.2685076229332</v>
      </c>
      <c r="N252" s="80">
        <v>3345</v>
      </c>
      <c r="O252" s="80">
        <v>327.62</v>
      </c>
      <c r="P252" s="80">
        <v>86.2</v>
      </c>
      <c r="Q252" s="2480">
        <v>993627.3</v>
      </c>
      <c r="R252" s="82">
        <v>0.46</v>
      </c>
      <c r="S252" s="2505">
        <v>-4.8</v>
      </c>
      <c r="T252" s="83">
        <v>0.874</v>
      </c>
      <c r="U252" s="2482">
        <v>399894</v>
      </c>
      <c r="X252" s="2494">
        <v>87</v>
      </c>
      <c r="Y252" s="2495">
        <v>223313</v>
      </c>
      <c r="Z252" s="2496">
        <v>198521</v>
      </c>
      <c r="AB252" s="2494">
        <v>89.6</v>
      </c>
      <c r="AC252" s="2497">
        <v>23840.400000000001</v>
      </c>
      <c r="AD252" s="2496">
        <v>203283</v>
      </c>
    </row>
    <row r="253" spans="1:30">
      <c r="A253" s="1477"/>
      <c r="B253" s="1478" t="s">
        <v>63</v>
      </c>
      <c r="C253" s="80">
        <v>91.10866910027913</v>
      </c>
      <c r="D253" s="81">
        <v>3577022</v>
      </c>
      <c r="E253" s="81">
        <v>350893</v>
      </c>
      <c r="F253" s="80">
        <v>89.2</v>
      </c>
      <c r="G253" s="2480">
        <v>1002357.9</v>
      </c>
      <c r="H253" s="82">
        <v>0.45</v>
      </c>
      <c r="I253" s="2505">
        <v>-3</v>
      </c>
      <c r="J253" s="83">
        <v>0.97599999999999998</v>
      </c>
      <c r="K253" s="2482">
        <v>392221</v>
      </c>
      <c r="M253" s="84">
        <v>91.10866910027913</v>
      </c>
      <c r="N253" s="80">
        <v>3424.27</v>
      </c>
      <c r="O253" s="80">
        <v>320.52</v>
      </c>
      <c r="P253" s="80">
        <v>89.2</v>
      </c>
      <c r="Q253" s="2480">
        <v>1002357.9</v>
      </c>
      <c r="R253" s="82">
        <v>0.45</v>
      </c>
      <c r="S253" s="2505">
        <v>-3</v>
      </c>
      <c r="T253" s="83">
        <v>0.93500000000000005</v>
      </c>
      <c r="U253" s="2482">
        <v>392221</v>
      </c>
      <c r="X253" s="2494">
        <v>88.9</v>
      </c>
      <c r="Y253" s="2495">
        <v>251202</v>
      </c>
      <c r="Z253" s="2496">
        <v>217055</v>
      </c>
      <c r="AB253" s="2494">
        <v>91.5</v>
      </c>
      <c r="AC253" s="2497">
        <v>26181</v>
      </c>
      <c r="AD253" s="2496">
        <v>213363</v>
      </c>
    </row>
    <row r="254" spans="1:30">
      <c r="A254" s="1477"/>
      <c r="B254" s="1478" t="s">
        <v>64</v>
      </c>
      <c r="C254" s="80">
        <v>90.808867511273348</v>
      </c>
      <c r="D254" s="81">
        <v>3824375</v>
      </c>
      <c r="E254" s="81">
        <v>381202</v>
      </c>
      <c r="F254" s="80">
        <v>84.7</v>
      </c>
      <c r="G254" s="2480">
        <v>1017716.4</v>
      </c>
      <c r="H254" s="82">
        <v>0.43</v>
      </c>
      <c r="I254" s="2505">
        <v>-5.2</v>
      </c>
      <c r="J254" s="83">
        <v>0.93400000000000005</v>
      </c>
      <c r="K254" s="2482">
        <v>385121</v>
      </c>
      <c r="M254" s="84">
        <v>90.808867511273348</v>
      </c>
      <c r="N254" s="80">
        <v>3520.82</v>
      </c>
      <c r="O254" s="80">
        <v>363.42</v>
      </c>
      <c r="P254" s="80">
        <v>84.7</v>
      </c>
      <c r="Q254" s="2480">
        <v>1017716.4</v>
      </c>
      <c r="R254" s="82">
        <v>0.43</v>
      </c>
      <c r="S254" s="2505">
        <v>-5.2</v>
      </c>
      <c r="T254" s="83">
        <v>0.94699999999999995</v>
      </c>
      <c r="U254" s="2482">
        <v>385121</v>
      </c>
      <c r="X254" s="2494">
        <v>92.7</v>
      </c>
      <c r="Y254" s="2495">
        <v>275635</v>
      </c>
      <c r="Z254" s="2496">
        <v>237811</v>
      </c>
      <c r="AB254" s="2494">
        <v>93.4</v>
      </c>
      <c r="AC254" s="2497">
        <v>24594.5</v>
      </c>
      <c r="AD254" s="2496">
        <v>223963</v>
      </c>
    </row>
    <row r="255" spans="1:30">
      <c r="A255" s="1477"/>
      <c r="B255" s="1478" t="s">
        <v>65</v>
      </c>
      <c r="C255" s="80">
        <v>92.276861498818974</v>
      </c>
      <c r="D255" s="81">
        <v>3668202</v>
      </c>
      <c r="E255" s="81">
        <v>327005</v>
      </c>
      <c r="F255" s="80">
        <v>87.9</v>
      </c>
      <c r="G255" s="2480">
        <v>1005885</v>
      </c>
      <c r="H255" s="82">
        <v>0.43</v>
      </c>
      <c r="I255" s="2505">
        <v>-3.8</v>
      </c>
      <c r="J255" s="83">
        <v>0.88</v>
      </c>
      <c r="K255" s="2482">
        <v>414057</v>
      </c>
      <c r="M255" s="84">
        <v>92.276861498818974</v>
      </c>
      <c r="N255" s="80">
        <v>3500.53</v>
      </c>
      <c r="O255" s="80">
        <v>313.33999999999997</v>
      </c>
      <c r="P255" s="80">
        <v>87.9</v>
      </c>
      <c r="Q255" s="2480">
        <v>1005885</v>
      </c>
      <c r="R255" s="82">
        <v>0.43</v>
      </c>
      <c r="S255" s="2505">
        <v>-3.8</v>
      </c>
      <c r="T255" s="83">
        <v>0.94099999999999995</v>
      </c>
      <c r="U255" s="2482">
        <v>414057</v>
      </c>
      <c r="X255" s="2494">
        <v>89.1</v>
      </c>
      <c r="Y255" s="2495">
        <v>218476</v>
      </c>
      <c r="Z255" s="2496">
        <v>227814</v>
      </c>
      <c r="AB255" s="2494">
        <v>92.3</v>
      </c>
      <c r="AC255" s="2497">
        <v>24879.1</v>
      </c>
      <c r="AD255" s="2496">
        <v>225300</v>
      </c>
    </row>
    <row r="256" spans="1:30">
      <c r="A256" s="1477"/>
      <c r="B256" s="1478" t="s">
        <v>66</v>
      </c>
      <c r="C256" s="80">
        <v>92.390579342924624</v>
      </c>
      <c r="D256" s="81">
        <v>3642164</v>
      </c>
      <c r="E256" s="81">
        <v>394257</v>
      </c>
      <c r="F256" s="80">
        <v>87.8</v>
      </c>
      <c r="G256" s="2480">
        <v>1008553.5</v>
      </c>
      <c r="H256" s="82">
        <v>0.44</v>
      </c>
      <c r="I256" s="2505">
        <v>-2.9</v>
      </c>
      <c r="J256" s="83">
        <v>0.996</v>
      </c>
      <c r="K256" s="2482">
        <v>406916</v>
      </c>
      <c r="M256" s="84">
        <v>92.390579342924624</v>
      </c>
      <c r="N256" s="80">
        <v>3521.19</v>
      </c>
      <c r="O256" s="80">
        <v>410.32</v>
      </c>
      <c r="P256" s="80">
        <v>87.8</v>
      </c>
      <c r="Q256" s="2480">
        <v>1008553.5</v>
      </c>
      <c r="R256" s="82">
        <v>0.44</v>
      </c>
      <c r="S256" s="2505">
        <v>-2.9</v>
      </c>
      <c r="T256" s="83">
        <v>0.96599999999999997</v>
      </c>
      <c r="U256" s="2482">
        <v>406916</v>
      </c>
      <c r="X256" s="2494">
        <v>94.5</v>
      </c>
      <c r="Y256" s="2495">
        <v>218994</v>
      </c>
      <c r="Z256" s="2496">
        <v>230278</v>
      </c>
      <c r="AB256" s="2494">
        <v>94.8</v>
      </c>
      <c r="AC256" s="2497">
        <v>26299.5</v>
      </c>
      <c r="AD256" s="2496">
        <v>230899</v>
      </c>
    </row>
    <row r="257" spans="1:30">
      <c r="A257" s="1477"/>
      <c r="B257" s="1478" t="s">
        <v>67</v>
      </c>
      <c r="C257" s="80">
        <v>94.737302125832073</v>
      </c>
      <c r="D257" s="81">
        <v>3728179</v>
      </c>
      <c r="E257" s="81">
        <v>443980</v>
      </c>
      <c r="F257" s="80">
        <v>89.3</v>
      </c>
      <c r="G257" s="2480">
        <v>1000833.2</v>
      </c>
      <c r="H257" s="82">
        <v>0.43</v>
      </c>
      <c r="I257" s="2505">
        <v>-3.2</v>
      </c>
      <c r="J257" s="83">
        <v>0.97299999999999998</v>
      </c>
      <c r="K257" s="2482">
        <v>423640</v>
      </c>
      <c r="M257" s="84">
        <v>94.737302125832073</v>
      </c>
      <c r="N257" s="80">
        <v>3641.86</v>
      </c>
      <c r="O257" s="80">
        <v>424.69</v>
      </c>
      <c r="P257" s="80">
        <v>89.3</v>
      </c>
      <c r="Q257" s="2480">
        <v>1000833.2</v>
      </c>
      <c r="R257" s="82">
        <v>0.43</v>
      </c>
      <c r="S257" s="2505">
        <v>-3.2</v>
      </c>
      <c r="T257" s="83">
        <v>0.99</v>
      </c>
      <c r="U257" s="2482">
        <v>423640</v>
      </c>
      <c r="X257" s="2494">
        <v>97.3</v>
      </c>
      <c r="Y257" s="2495">
        <v>235062</v>
      </c>
      <c r="Z257" s="2496">
        <v>234314</v>
      </c>
      <c r="AB257" s="2494">
        <v>95.7</v>
      </c>
      <c r="AC257" s="2497">
        <v>24877.4</v>
      </c>
      <c r="AD257" s="2496">
        <v>230959</v>
      </c>
    </row>
    <row r="258" spans="1:30">
      <c r="A258" s="1477"/>
      <c r="B258" s="1478" t="s">
        <v>68</v>
      </c>
      <c r="C258" s="80">
        <v>97.394164483573093</v>
      </c>
      <c r="D258" s="81">
        <v>3582458</v>
      </c>
      <c r="E258" s="81">
        <v>391134</v>
      </c>
      <c r="F258" s="80">
        <v>93.7</v>
      </c>
      <c r="G258" s="2480">
        <v>1009283.7</v>
      </c>
      <c r="H258" s="82">
        <v>0.43</v>
      </c>
      <c r="I258" s="2505">
        <v>-9.1</v>
      </c>
      <c r="J258" s="83">
        <v>0.99399999999999999</v>
      </c>
      <c r="K258" s="2482">
        <v>434865</v>
      </c>
      <c r="M258" s="84">
        <v>97.394164483573093</v>
      </c>
      <c r="N258" s="80">
        <v>3693.68</v>
      </c>
      <c r="O258" s="80">
        <v>372.26</v>
      </c>
      <c r="P258" s="80">
        <v>93.7</v>
      </c>
      <c r="Q258" s="2480">
        <v>1009283.7</v>
      </c>
      <c r="R258" s="82">
        <v>0.43</v>
      </c>
      <c r="S258" s="2505">
        <v>-9.1</v>
      </c>
      <c r="T258" s="83">
        <v>0.98799999999999999</v>
      </c>
      <c r="U258" s="2482">
        <v>434865</v>
      </c>
      <c r="X258" s="2494">
        <v>100</v>
      </c>
      <c r="Y258" s="2495">
        <v>257772</v>
      </c>
      <c r="Z258" s="2496">
        <v>241832</v>
      </c>
      <c r="AB258" s="2494">
        <v>96.9</v>
      </c>
      <c r="AC258" s="2497">
        <v>23687.1</v>
      </c>
      <c r="AD258" s="2496">
        <v>245729</v>
      </c>
    </row>
    <row r="259" spans="1:30">
      <c r="A259" s="1484"/>
      <c r="B259" s="1485" t="s">
        <v>69</v>
      </c>
      <c r="C259" s="85">
        <v>98.221203349795999</v>
      </c>
      <c r="D259" s="86">
        <v>3576246</v>
      </c>
      <c r="E259" s="86">
        <v>399708</v>
      </c>
      <c r="F259" s="85">
        <v>95.9</v>
      </c>
      <c r="G259" s="2487">
        <v>1016037.1</v>
      </c>
      <c r="H259" s="87">
        <v>0.42</v>
      </c>
      <c r="I259" s="2506">
        <v>-2.7</v>
      </c>
      <c r="J259" s="88">
        <v>1.054</v>
      </c>
      <c r="K259" s="2489">
        <v>427123</v>
      </c>
      <c r="M259" s="89">
        <v>98.221203349795999</v>
      </c>
      <c r="N259" s="85">
        <v>3692.31</v>
      </c>
      <c r="O259" s="85">
        <v>357.75</v>
      </c>
      <c r="P259" s="85">
        <v>95.9</v>
      </c>
      <c r="Q259" s="2487">
        <v>1016037.1</v>
      </c>
      <c r="R259" s="87">
        <v>0.42</v>
      </c>
      <c r="S259" s="2506">
        <v>-2.7</v>
      </c>
      <c r="T259" s="88">
        <v>1.0129999999999999</v>
      </c>
      <c r="U259" s="2489">
        <v>427123</v>
      </c>
      <c r="X259" s="2494">
        <v>103.6</v>
      </c>
      <c r="Y259" s="2495">
        <v>347925</v>
      </c>
      <c r="Z259" s="2496">
        <v>235235</v>
      </c>
      <c r="AB259" s="2494">
        <v>97.7</v>
      </c>
      <c r="AC259" s="2497">
        <v>24989.599999999999</v>
      </c>
      <c r="AD259" s="2496">
        <v>240100</v>
      </c>
    </row>
    <row r="260" spans="1:30">
      <c r="A260" s="1522" t="s">
        <v>89</v>
      </c>
      <c r="B260" s="1478" t="s">
        <v>58</v>
      </c>
      <c r="C260" s="80">
        <v>102.02558213442128</v>
      </c>
      <c r="D260" s="81">
        <v>3568168</v>
      </c>
      <c r="E260" s="81">
        <v>246951</v>
      </c>
      <c r="F260" s="80">
        <v>99</v>
      </c>
      <c r="G260" s="2480">
        <v>1022901.2</v>
      </c>
      <c r="H260" s="82">
        <v>0.43</v>
      </c>
      <c r="I260" s="2505">
        <v>-4.4000000000000004</v>
      </c>
      <c r="J260" s="83">
        <v>0.94399999999999995</v>
      </c>
      <c r="K260" s="2482">
        <v>472910</v>
      </c>
      <c r="M260" s="84">
        <v>102.02558213442128</v>
      </c>
      <c r="N260" s="80">
        <v>3743.12</v>
      </c>
      <c r="O260" s="80">
        <v>305.02999999999997</v>
      </c>
      <c r="P260" s="80">
        <v>99</v>
      </c>
      <c r="Q260" s="2480">
        <v>1022901.2</v>
      </c>
      <c r="R260" s="82">
        <v>0.43</v>
      </c>
      <c r="S260" s="2505">
        <v>-4.4000000000000004</v>
      </c>
      <c r="T260" s="83">
        <v>1.0089999999999999</v>
      </c>
      <c r="U260" s="2482">
        <v>472910</v>
      </c>
      <c r="X260" s="2507">
        <v>89.9</v>
      </c>
      <c r="Y260" s="2508">
        <v>268166</v>
      </c>
      <c r="Z260" s="2509">
        <v>248181</v>
      </c>
      <c r="AB260" s="2507">
        <v>95.3</v>
      </c>
      <c r="AC260" s="2510">
        <v>24727.4</v>
      </c>
      <c r="AD260" s="2509">
        <v>248062</v>
      </c>
    </row>
    <row r="261" spans="1:30">
      <c r="A261" s="1477">
        <v>2010</v>
      </c>
      <c r="B261" s="1478" t="s">
        <v>59</v>
      </c>
      <c r="C261" s="80">
        <v>100.47488426025336</v>
      </c>
      <c r="D261" s="81">
        <v>3448148</v>
      </c>
      <c r="E261" s="81">
        <v>397087</v>
      </c>
      <c r="F261" s="80">
        <v>97.8</v>
      </c>
      <c r="G261" s="2480">
        <v>1018071.6</v>
      </c>
      <c r="H261" s="82">
        <v>0.44</v>
      </c>
      <c r="I261" s="2505">
        <v>-2.5</v>
      </c>
      <c r="J261" s="83">
        <v>0.99199999999999999</v>
      </c>
      <c r="K261" s="2482">
        <v>440015</v>
      </c>
      <c r="M261" s="84">
        <v>100.47488426025336</v>
      </c>
      <c r="N261" s="80">
        <v>3732.36</v>
      </c>
      <c r="O261" s="80">
        <v>391.09</v>
      </c>
      <c r="P261" s="80">
        <v>97.8</v>
      </c>
      <c r="Q261" s="2480">
        <v>1018071.6</v>
      </c>
      <c r="R261" s="82">
        <v>0.44</v>
      </c>
      <c r="S261" s="2505">
        <v>-2.5</v>
      </c>
      <c r="T261" s="83">
        <v>0.998</v>
      </c>
      <c r="U261" s="2482">
        <v>440015</v>
      </c>
      <c r="X261" s="2494">
        <v>98.9</v>
      </c>
      <c r="Y261" s="2495">
        <v>204891</v>
      </c>
      <c r="Z261" s="2496">
        <v>215309</v>
      </c>
      <c r="AB261" s="2494">
        <v>100.1</v>
      </c>
      <c r="AC261" s="2497">
        <v>24646.9</v>
      </c>
      <c r="AD261" s="2496">
        <v>251222</v>
      </c>
    </row>
    <row r="262" spans="1:30">
      <c r="A262" s="1477"/>
      <c r="B262" s="1478" t="s">
        <v>60</v>
      </c>
      <c r="C262" s="80">
        <v>96.391379858277844</v>
      </c>
      <c r="D262" s="81">
        <v>3792970</v>
      </c>
      <c r="E262" s="81">
        <v>562412</v>
      </c>
      <c r="F262" s="80">
        <v>93.7</v>
      </c>
      <c r="G262" s="2480">
        <v>1023630.6</v>
      </c>
      <c r="H262" s="82">
        <v>0.45</v>
      </c>
      <c r="I262" s="2505">
        <v>-5.7</v>
      </c>
      <c r="J262" s="83">
        <v>1.1839999999999999</v>
      </c>
      <c r="K262" s="2482">
        <v>462485</v>
      </c>
      <c r="M262" s="84">
        <v>96.391379858277844</v>
      </c>
      <c r="N262" s="80">
        <v>3810.8</v>
      </c>
      <c r="O262" s="80">
        <v>587.5</v>
      </c>
      <c r="P262" s="80">
        <v>93.7</v>
      </c>
      <c r="Q262" s="2480">
        <v>1023630.6</v>
      </c>
      <c r="R262" s="82">
        <v>0.45</v>
      </c>
      <c r="S262" s="2505">
        <v>-5.7</v>
      </c>
      <c r="T262" s="83">
        <v>1.0249999999999999</v>
      </c>
      <c r="U262" s="2482">
        <v>462485</v>
      </c>
      <c r="X262" s="2494">
        <v>97.9</v>
      </c>
      <c r="Y262" s="2495">
        <v>244881</v>
      </c>
      <c r="Z262" s="2496">
        <v>258337</v>
      </c>
      <c r="AB262" s="2494">
        <v>94.2</v>
      </c>
      <c r="AC262" s="2497">
        <v>24791.200000000001</v>
      </c>
      <c r="AD262" s="2496">
        <v>247162</v>
      </c>
    </row>
    <row r="263" spans="1:30">
      <c r="A263" s="1477"/>
      <c r="B263" s="1478" t="s">
        <v>61</v>
      </c>
      <c r="C263" s="80">
        <v>101.4983448572042</v>
      </c>
      <c r="D263" s="81">
        <v>3679648</v>
      </c>
      <c r="E263" s="81">
        <v>365228</v>
      </c>
      <c r="F263" s="80">
        <v>96.2</v>
      </c>
      <c r="G263" s="2480">
        <v>1024893</v>
      </c>
      <c r="H263" s="82">
        <v>0.46</v>
      </c>
      <c r="I263" s="2505">
        <v>-3.4</v>
      </c>
      <c r="J263" s="83">
        <v>1.002</v>
      </c>
      <c r="K263" s="2482">
        <v>496360</v>
      </c>
      <c r="M263" s="84">
        <v>101.4983448572042</v>
      </c>
      <c r="N263" s="80">
        <v>3823.98</v>
      </c>
      <c r="O263" s="80">
        <v>384.51</v>
      </c>
      <c r="P263" s="80">
        <v>96.2</v>
      </c>
      <c r="Q263" s="2480">
        <v>1024893</v>
      </c>
      <c r="R263" s="82">
        <v>0.46</v>
      </c>
      <c r="S263" s="2505">
        <v>-3.4</v>
      </c>
      <c r="T263" s="83">
        <v>1.05</v>
      </c>
      <c r="U263" s="2482">
        <v>496360</v>
      </c>
      <c r="X263" s="2494">
        <v>101.3</v>
      </c>
      <c r="Y263" s="2495">
        <v>229064</v>
      </c>
      <c r="Z263" s="2496">
        <v>275278</v>
      </c>
      <c r="AB263" s="2494">
        <v>99.1</v>
      </c>
      <c r="AC263" s="2497">
        <v>24623.200000000001</v>
      </c>
      <c r="AD263" s="2496">
        <v>257149</v>
      </c>
    </row>
    <row r="264" spans="1:30">
      <c r="A264" s="1477"/>
      <c r="B264" s="1478" t="s">
        <v>62</v>
      </c>
      <c r="C264" s="80">
        <v>102.39774962422159</v>
      </c>
      <c r="D264" s="81">
        <v>3840177</v>
      </c>
      <c r="E264" s="81">
        <v>375954</v>
      </c>
      <c r="F264" s="80">
        <v>99.7</v>
      </c>
      <c r="G264" s="2480">
        <v>1020289.1</v>
      </c>
      <c r="H264" s="82">
        <v>0.48</v>
      </c>
      <c r="I264" s="2505">
        <v>-1.6</v>
      </c>
      <c r="J264" s="83">
        <v>0.95499999999999996</v>
      </c>
      <c r="K264" s="2482">
        <v>496792</v>
      </c>
      <c r="M264" s="84">
        <v>102.39774962422159</v>
      </c>
      <c r="N264" s="80">
        <v>3878.42</v>
      </c>
      <c r="O264" s="80">
        <v>410.68</v>
      </c>
      <c r="P264" s="80">
        <v>99.7</v>
      </c>
      <c r="Q264" s="2480">
        <v>1020289.1</v>
      </c>
      <c r="R264" s="82">
        <v>0.48</v>
      </c>
      <c r="S264" s="2505">
        <v>-1.6</v>
      </c>
      <c r="T264" s="83">
        <v>1.0229999999999999</v>
      </c>
      <c r="U264" s="2482">
        <v>496792</v>
      </c>
      <c r="X264" s="2494">
        <v>98.6</v>
      </c>
      <c r="Y264" s="2495">
        <v>232351</v>
      </c>
      <c r="Z264" s="2496">
        <v>258137</v>
      </c>
      <c r="AB264" s="2494">
        <v>102</v>
      </c>
      <c r="AC264" s="2497">
        <v>24540.7</v>
      </c>
      <c r="AD264" s="2496">
        <v>260553</v>
      </c>
    </row>
    <row r="265" spans="1:30">
      <c r="A265" s="1477"/>
      <c r="B265" s="1478" t="s">
        <v>63</v>
      </c>
      <c r="C265" s="80">
        <v>104.18622117242859</v>
      </c>
      <c r="D265" s="81">
        <v>4070850</v>
      </c>
      <c r="E265" s="81">
        <v>367554</v>
      </c>
      <c r="F265" s="80">
        <v>104.9</v>
      </c>
      <c r="G265" s="2480">
        <v>1030045</v>
      </c>
      <c r="H265" s="82">
        <v>0.49</v>
      </c>
      <c r="I265" s="2505">
        <v>-3.8</v>
      </c>
      <c r="J265" s="83">
        <v>1.137</v>
      </c>
      <c r="K265" s="2482">
        <v>468864</v>
      </c>
      <c r="M265" s="84">
        <v>104.18622117242859</v>
      </c>
      <c r="N265" s="80">
        <v>3903.82</v>
      </c>
      <c r="O265" s="80">
        <v>338.95</v>
      </c>
      <c r="P265" s="80">
        <v>104.9</v>
      </c>
      <c r="Q265" s="2480">
        <v>1030045</v>
      </c>
      <c r="R265" s="82">
        <v>0.49</v>
      </c>
      <c r="S265" s="2505">
        <v>-3.8</v>
      </c>
      <c r="T265" s="83">
        <v>1.0880000000000001</v>
      </c>
      <c r="U265" s="2482">
        <v>468864</v>
      </c>
      <c r="X265" s="2494">
        <v>98.3</v>
      </c>
      <c r="Y265" s="2495">
        <v>231063</v>
      </c>
      <c r="Z265" s="2496">
        <v>260836</v>
      </c>
      <c r="AB265" s="2494">
        <v>100.9</v>
      </c>
      <c r="AC265" s="2497">
        <v>24853</v>
      </c>
      <c r="AD265" s="2496">
        <v>262437</v>
      </c>
    </row>
    <row r="266" spans="1:30">
      <c r="A266" s="1477"/>
      <c r="B266" s="1478" t="s">
        <v>64</v>
      </c>
      <c r="C266" s="80">
        <v>103.91743354090615</v>
      </c>
      <c r="D266" s="81">
        <v>4247361</v>
      </c>
      <c r="E266" s="81">
        <v>501983</v>
      </c>
      <c r="F266" s="80">
        <v>100.3</v>
      </c>
      <c r="G266" s="2480">
        <v>1030474</v>
      </c>
      <c r="H266" s="82">
        <v>0.5</v>
      </c>
      <c r="I266" s="2505">
        <v>0.9</v>
      </c>
      <c r="J266" s="83">
        <v>1.05</v>
      </c>
      <c r="K266" s="2482">
        <v>505551</v>
      </c>
      <c r="M266" s="84">
        <v>103.91743354090615</v>
      </c>
      <c r="N266" s="80">
        <v>3911.87</v>
      </c>
      <c r="O266" s="80">
        <v>481.74</v>
      </c>
      <c r="P266" s="80">
        <v>100.3</v>
      </c>
      <c r="Q266" s="2480">
        <v>1030474</v>
      </c>
      <c r="R266" s="82">
        <v>0.5</v>
      </c>
      <c r="S266" s="2505">
        <v>0.9</v>
      </c>
      <c r="T266" s="83">
        <v>1.0649999999999999</v>
      </c>
      <c r="U266" s="2482">
        <v>505551</v>
      </c>
      <c r="X266" s="2494">
        <v>101</v>
      </c>
      <c r="Y266" s="2495">
        <v>291172</v>
      </c>
      <c r="Z266" s="2496">
        <v>267108</v>
      </c>
      <c r="AB266" s="2494">
        <v>101.5</v>
      </c>
      <c r="AC266" s="2497">
        <v>25409</v>
      </c>
      <c r="AD266" s="2496">
        <v>256264</v>
      </c>
    </row>
    <row r="267" spans="1:30">
      <c r="A267" s="1477"/>
      <c r="B267" s="1478" t="s">
        <v>65</v>
      </c>
      <c r="C267" s="80">
        <v>105.57151127335193</v>
      </c>
      <c r="D267" s="81">
        <v>4185410</v>
      </c>
      <c r="E267" s="81">
        <v>434558</v>
      </c>
      <c r="F267" s="80">
        <v>108</v>
      </c>
      <c r="G267" s="2480">
        <v>1033670.3</v>
      </c>
      <c r="H267" s="82">
        <v>0.51</v>
      </c>
      <c r="I267" s="2505">
        <v>-1.1000000000000001</v>
      </c>
      <c r="J267" s="83">
        <v>1.018</v>
      </c>
      <c r="K267" s="2482">
        <v>488151</v>
      </c>
      <c r="M267" s="84">
        <v>105.57151127335193</v>
      </c>
      <c r="N267" s="80">
        <v>4001.89</v>
      </c>
      <c r="O267" s="80">
        <v>416.47</v>
      </c>
      <c r="P267" s="80">
        <v>108</v>
      </c>
      <c r="Q267" s="2480">
        <v>1033670.3</v>
      </c>
      <c r="R267" s="82">
        <v>0.51</v>
      </c>
      <c r="S267" s="2505">
        <v>-1.1000000000000001</v>
      </c>
      <c r="T267" s="83">
        <v>1.0860000000000001</v>
      </c>
      <c r="U267" s="2482">
        <v>488151</v>
      </c>
      <c r="X267" s="2494">
        <v>96.8</v>
      </c>
      <c r="Y267" s="2495">
        <v>216632</v>
      </c>
      <c r="Z267" s="2496">
        <v>276229</v>
      </c>
      <c r="AB267" s="2494">
        <v>100.3</v>
      </c>
      <c r="AC267" s="2497">
        <v>24872.6</v>
      </c>
      <c r="AD267" s="2496">
        <v>266506</v>
      </c>
    </row>
    <row r="268" spans="1:30">
      <c r="A268" s="1477"/>
      <c r="B268" s="1478" t="s">
        <v>66</v>
      </c>
      <c r="C268" s="80">
        <v>106.97747734593085</v>
      </c>
      <c r="D268" s="81">
        <v>4134111</v>
      </c>
      <c r="E268" s="81">
        <v>438023</v>
      </c>
      <c r="F268" s="80">
        <v>108.8</v>
      </c>
      <c r="G268" s="2480">
        <v>1039717.3</v>
      </c>
      <c r="H268" s="82">
        <v>0.53</v>
      </c>
      <c r="I268" s="2505">
        <v>-0.1</v>
      </c>
      <c r="J268" s="83">
        <v>1.1439999999999999</v>
      </c>
      <c r="K268" s="2482">
        <v>492099</v>
      </c>
      <c r="M268" s="84">
        <v>106.97747734593085</v>
      </c>
      <c r="N268" s="80">
        <v>4015.47</v>
      </c>
      <c r="O268" s="80">
        <v>454.03</v>
      </c>
      <c r="P268" s="80">
        <v>108.8</v>
      </c>
      <c r="Q268" s="2480">
        <v>1039717.3</v>
      </c>
      <c r="R268" s="82">
        <v>0.53</v>
      </c>
      <c r="S268" s="2505">
        <v>-0.1</v>
      </c>
      <c r="T268" s="83">
        <v>1.107</v>
      </c>
      <c r="U268" s="2482">
        <v>492099</v>
      </c>
      <c r="X268" s="2494">
        <v>99.5</v>
      </c>
      <c r="Y268" s="2495">
        <v>212247</v>
      </c>
      <c r="Z268" s="2496">
        <v>253519</v>
      </c>
      <c r="AB268" s="2494">
        <v>100.3</v>
      </c>
      <c r="AC268" s="2497">
        <v>25291.5</v>
      </c>
      <c r="AD268" s="2496">
        <v>252756</v>
      </c>
    </row>
    <row r="269" spans="1:30">
      <c r="A269" s="1477"/>
      <c r="B269" s="1478" t="s">
        <v>67</v>
      </c>
      <c r="C269" s="80">
        <v>107.0084913034142</v>
      </c>
      <c r="D269" s="81">
        <v>4023872</v>
      </c>
      <c r="E269" s="81">
        <v>341334</v>
      </c>
      <c r="F269" s="80">
        <v>112.1</v>
      </c>
      <c r="G269" s="2480">
        <v>1043030.3</v>
      </c>
      <c r="H269" s="82">
        <v>0.54</v>
      </c>
      <c r="I269" s="2505">
        <v>-0.2</v>
      </c>
      <c r="J269" s="83">
        <v>1.0549999999999999</v>
      </c>
      <c r="K269" s="2482">
        <v>508924</v>
      </c>
      <c r="M269" s="84">
        <v>107.0084913034142</v>
      </c>
      <c r="N269" s="80">
        <v>3939.7</v>
      </c>
      <c r="O269" s="80">
        <v>326.32</v>
      </c>
      <c r="P269" s="80">
        <v>112.1</v>
      </c>
      <c r="Q269" s="2480">
        <v>1043030.3</v>
      </c>
      <c r="R269" s="82">
        <v>0.54</v>
      </c>
      <c r="S269" s="2505">
        <v>-0.2</v>
      </c>
      <c r="T269" s="83">
        <v>1.077</v>
      </c>
      <c r="U269" s="2482">
        <v>508924</v>
      </c>
      <c r="X269" s="2494">
        <v>102.2</v>
      </c>
      <c r="Y269" s="2495">
        <v>233422</v>
      </c>
      <c r="Z269" s="2496">
        <v>224660</v>
      </c>
      <c r="AB269" s="2494">
        <v>100.5</v>
      </c>
      <c r="AC269" s="2497">
        <v>24691.8</v>
      </c>
      <c r="AD269" s="2496">
        <v>234204</v>
      </c>
    </row>
    <row r="270" spans="1:30">
      <c r="A270" s="1477"/>
      <c r="B270" s="1478" t="s">
        <v>68</v>
      </c>
      <c r="C270" s="80">
        <v>104.96157010951255</v>
      </c>
      <c r="D270" s="81">
        <v>3832622</v>
      </c>
      <c r="E270" s="81">
        <v>355966</v>
      </c>
      <c r="F270" s="80">
        <v>105.7</v>
      </c>
      <c r="G270" s="2480">
        <v>1035546.6</v>
      </c>
      <c r="H270" s="82">
        <v>0.55000000000000004</v>
      </c>
      <c r="I270" s="2505">
        <v>-0.9</v>
      </c>
      <c r="J270" s="83">
        <v>1.079</v>
      </c>
      <c r="K270" s="2482">
        <v>487732</v>
      </c>
      <c r="M270" s="84">
        <v>104.96157010951255</v>
      </c>
      <c r="N270" s="80">
        <v>3948.41</v>
      </c>
      <c r="O270" s="80">
        <v>337.33</v>
      </c>
      <c r="P270" s="80">
        <v>105.7</v>
      </c>
      <c r="Q270" s="2480">
        <v>1035546.6</v>
      </c>
      <c r="R270" s="82">
        <v>0.55000000000000004</v>
      </c>
      <c r="S270" s="2505">
        <v>-0.9</v>
      </c>
      <c r="T270" s="83">
        <v>1.079</v>
      </c>
      <c r="U270" s="2482">
        <v>487732</v>
      </c>
      <c r="X270" s="2494">
        <v>101</v>
      </c>
      <c r="Y270" s="2495">
        <v>258103</v>
      </c>
      <c r="Z270" s="2496">
        <v>252343</v>
      </c>
      <c r="AB270" s="2494">
        <v>98</v>
      </c>
      <c r="AC270" s="2497">
        <v>24206.6</v>
      </c>
      <c r="AD270" s="2496">
        <v>248876</v>
      </c>
    </row>
    <row r="271" spans="1:30">
      <c r="A271" s="1477"/>
      <c r="B271" s="1478" t="s">
        <v>69</v>
      </c>
      <c r="C271" s="80">
        <v>107.58741850977022</v>
      </c>
      <c r="D271" s="81">
        <v>3819908</v>
      </c>
      <c r="E271" s="81">
        <v>447513</v>
      </c>
      <c r="F271" s="80">
        <v>108.3</v>
      </c>
      <c r="G271" s="2480">
        <v>1029561.4</v>
      </c>
      <c r="H271" s="82">
        <v>0.56000000000000005</v>
      </c>
      <c r="I271" s="2505">
        <v>-3.6</v>
      </c>
      <c r="J271" s="83">
        <v>1.157</v>
      </c>
      <c r="K271" s="2482">
        <v>522033</v>
      </c>
      <c r="M271" s="84">
        <v>107.58741850977022</v>
      </c>
      <c r="N271" s="80">
        <v>3945.97</v>
      </c>
      <c r="O271" s="80">
        <v>398.99</v>
      </c>
      <c r="P271" s="80">
        <v>108.3</v>
      </c>
      <c r="Q271" s="2480">
        <v>1029561.4</v>
      </c>
      <c r="R271" s="82">
        <v>0.56000000000000005</v>
      </c>
      <c r="S271" s="2505">
        <v>-3.6</v>
      </c>
      <c r="T271" s="83">
        <v>1.1120000000000001</v>
      </c>
      <c r="U271" s="2482">
        <v>522033</v>
      </c>
      <c r="X271" s="2498">
        <v>102.9</v>
      </c>
      <c r="Y271" s="2499">
        <v>344213</v>
      </c>
      <c r="Z271" s="2500">
        <v>260482</v>
      </c>
      <c r="AB271" s="2498">
        <v>96.9</v>
      </c>
      <c r="AC271" s="2501">
        <v>24547.3</v>
      </c>
      <c r="AD271" s="2500">
        <v>262169</v>
      </c>
    </row>
    <row r="272" spans="1:30">
      <c r="A272" s="1503" t="s">
        <v>90</v>
      </c>
      <c r="B272" s="1504" t="s">
        <v>58</v>
      </c>
      <c r="C272" s="90">
        <v>105.59218724500749</v>
      </c>
      <c r="D272" s="91">
        <v>3852090</v>
      </c>
      <c r="E272" s="91">
        <v>334928</v>
      </c>
      <c r="F272" s="90">
        <v>107.2</v>
      </c>
      <c r="G272" s="2502">
        <v>1032598.9</v>
      </c>
      <c r="H272" s="92">
        <v>0.56999999999999995</v>
      </c>
      <c r="I272" s="2503">
        <v>-0.2</v>
      </c>
      <c r="J272" s="93">
        <v>0.995</v>
      </c>
      <c r="K272" s="2504">
        <v>509557</v>
      </c>
      <c r="M272" s="94">
        <v>105.59218724500749</v>
      </c>
      <c r="N272" s="90">
        <v>4027.92</v>
      </c>
      <c r="O272" s="90">
        <v>416.2</v>
      </c>
      <c r="P272" s="90">
        <v>107.2</v>
      </c>
      <c r="Q272" s="2502">
        <v>1032598.9</v>
      </c>
      <c r="R272" s="92">
        <v>0.56999999999999995</v>
      </c>
      <c r="S272" s="2503">
        <v>-0.2</v>
      </c>
      <c r="T272" s="93">
        <v>1.0569999999999999</v>
      </c>
      <c r="U272" s="2504">
        <v>509557</v>
      </c>
      <c r="X272" s="2494">
        <v>92</v>
      </c>
      <c r="Y272" s="2495">
        <v>267830</v>
      </c>
      <c r="Z272" s="2496">
        <v>279481</v>
      </c>
      <c r="AB272" s="2494">
        <v>97.4</v>
      </c>
      <c r="AC272" s="2497">
        <v>24234.3</v>
      </c>
      <c r="AD272" s="2496">
        <v>274328</v>
      </c>
    </row>
    <row r="273" spans="1:30">
      <c r="A273" s="1518">
        <v>2011</v>
      </c>
      <c r="B273" s="1478" t="s">
        <v>59</v>
      </c>
      <c r="C273" s="80">
        <v>114.52420700021472</v>
      </c>
      <c r="D273" s="81">
        <v>3683546</v>
      </c>
      <c r="E273" s="81">
        <v>452464</v>
      </c>
      <c r="F273" s="80">
        <v>123.5</v>
      </c>
      <c r="G273" s="2480">
        <v>1017901.4</v>
      </c>
      <c r="H273" s="82">
        <v>0.57999999999999996</v>
      </c>
      <c r="I273" s="2505">
        <v>-0.2</v>
      </c>
      <c r="J273" s="83">
        <v>1.121</v>
      </c>
      <c r="K273" s="2482">
        <v>531563</v>
      </c>
      <c r="M273" s="84">
        <v>114.52420700021472</v>
      </c>
      <c r="N273" s="80">
        <v>3984.88</v>
      </c>
      <c r="O273" s="80">
        <v>450</v>
      </c>
      <c r="P273" s="80">
        <v>123.5</v>
      </c>
      <c r="Q273" s="2480">
        <v>1017901.4</v>
      </c>
      <c r="R273" s="82">
        <v>0.57999999999999996</v>
      </c>
      <c r="S273" s="2505">
        <v>-0.2</v>
      </c>
      <c r="T273" s="83">
        <v>1.131</v>
      </c>
      <c r="U273" s="2482">
        <v>531563</v>
      </c>
      <c r="X273" s="2494">
        <v>96.2</v>
      </c>
      <c r="Y273" s="2495">
        <v>204829</v>
      </c>
      <c r="Z273" s="2496">
        <v>239598</v>
      </c>
      <c r="AB273" s="2494">
        <v>97.4</v>
      </c>
      <c r="AC273" s="2497">
        <v>24436.9</v>
      </c>
      <c r="AD273" s="2496">
        <v>278615</v>
      </c>
    </row>
    <row r="274" spans="1:30">
      <c r="A274" s="1477"/>
      <c r="B274" s="1478" t="s">
        <v>60</v>
      </c>
      <c r="C274" s="80">
        <v>105.65421515997421</v>
      </c>
      <c r="D274" s="81">
        <v>4010765</v>
      </c>
      <c r="E274" s="81">
        <v>406502</v>
      </c>
      <c r="F274" s="80">
        <v>108.5</v>
      </c>
      <c r="G274" s="2480">
        <v>1043777.1</v>
      </c>
      <c r="H274" s="82">
        <v>0.57999999999999996</v>
      </c>
      <c r="I274" s="2505">
        <v>-3.2</v>
      </c>
      <c r="J274" s="83">
        <v>1.286</v>
      </c>
      <c r="K274" s="2482">
        <v>522590</v>
      </c>
      <c r="M274" s="84">
        <v>105.65421515997421</v>
      </c>
      <c r="N274" s="80">
        <v>4022.48</v>
      </c>
      <c r="O274" s="80">
        <v>417.6</v>
      </c>
      <c r="P274" s="80">
        <v>108.5</v>
      </c>
      <c r="Q274" s="2480">
        <v>1043777.1</v>
      </c>
      <c r="R274" s="82">
        <v>0.57999999999999996</v>
      </c>
      <c r="S274" s="2505">
        <v>-3.2</v>
      </c>
      <c r="T274" s="83">
        <v>1.1080000000000001</v>
      </c>
      <c r="U274" s="2482">
        <v>522590</v>
      </c>
      <c r="X274" s="2494">
        <v>102.5</v>
      </c>
      <c r="Y274" s="2495">
        <v>233969</v>
      </c>
      <c r="Z274" s="2496">
        <v>290155</v>
      </c>
      <c r="AB274" s="2494">
        <v>98.6</v>
      </c>
      <c r="AC274" s="2497">
        <v>23973.1</v>
      </c>
      <c r="AD274" s="2496">
        <v>280503</v>
      </c>
    </row>
    <row r="275" spans="1:30">
      <c r="A275" s="1477"/>
      <c r="B275" s="1478" t="s">
        <v>61</v>
      </c>
      <c r="C275" s="80">
        <v>110.27529482499462</v>
      </c>
      <c r="D275" s="81">
        <v>3832940</v>
      </c>
      <c r="E275" s="81">
        <v>386693</v>
      </c>
      <c r="F275" s="80">
        <v>111.8</v>
      </c>
      <c r="G275" s="2480">
        <v>1036911.3</v>
      </c>
      <c r="H275" s="82">
        <v>0.57999999999999996</v>
      </c>
      <c r="I275" s="2505">
        <v>0</v>
      </c>
      <c r="J275" s="83">
        <v>1.05</v>
      </c>
      <c r="K275" s="2482">
        <v>512049</v>
      </c>
      <c r="M275" s="84">
        <v>110.27529482499462</v>
      </c>
      <c r="N275" s="80">
        <v>3965.18</v>
      </c>
      <c r="O275" s="80">
        <v>406.81</v>
      </c>
      <c r="P275" s="80">
        <v>111.8</v>
      </c>
      <c r="Q275" s="2480">
        <v>1036911.3</v>
      </c>
      <c r="R275" s="82">
        <v>0.57999999999999996</v>
      </c>
      <c r="S275" s="2505">
        <v>0</v>
      </c>
      <c r="T275" s="83">
        <v>1.103</v>
      </c>
      <c r="U275" s="2482">
        <v>512049</v>
      </c>
      <c r="X275" s="2494">
        <v>101.3</v>
      </c>
      <c r="Y275" s="2495">
        <v>232246</v>
      </c>
      <c r="Z275" s="2496">
        <v>310877</v>
      </c>
      <c r="AB275" s="2494">
        <v>98.6</v>
      </c>
      <c r="AC275" s="2497">
        <v>24874.2</v>
      </c>
      <c r="AD275" s="2496">
        <v>302617</v>
      </c>
    </row>
    <row r="276" spans="1:30">
      <c r="A276" s="1477"/>
      <c r="B276" s="1478" t="s">
        <v>62</v>
      </c>
      <c r="C276" s="80">
        <v>111.72261284088466</v>
      </c>
      <c r="D276" s="81">
        <v>3904096</v>
      </c>
      <c r="E276" s="81">
        <v>379866</v>
      </c>
      <c r="F276" s="80">
        <v>118.5</v>
      </c>
      <c r="G276" s="2480">
        <v>1036399.4</v>
      </c>
      <c r="H276" s="82">
        <v>0.56999999999999995</v>
      </c>
      <c r="I276" s="2505">
        <v>-3</v>
      </c>
      <c r="J276" s="83">
        <v>1.034</v>
      </c>
      <c r="K276" s="2482">
        <v>510103</v>
      </c>
      <c r="M276" s="84">
        <v>111.72261284088466</v>
      </c>
      <c r="N276" s="80">
        <v>3932.45</v>
      </c>
      <c r="O276" s="80">
        <v>411.13</v>
      </c>
      <c r="P276" s="80">
        <v>118.5</v>
      </c>
      <c r="Q276" s="2480">
        <v>1036399.4</v>
      </c>
      <c r="R276" s="82">
        <v>0.56999999999999995</v>
      </c>
      <c r="S276" s="2505">
        <v>-3</v>
      </c>
      <c r="T276" s="83">
        <v>1.107</v>
      </c>
      <c r="U276" s="2482">
        <v>510103</v>
      </c>
      <c r="X276" s="2494">
        <v>94.3</v>
      </c>
      <c r="Y276" s="2495">
        <v>224695</v>
      </c>
      <c r="Z276" s="2496">
        <v>303802</v>
      </c>
      <c r="AB276" s="2494">
        <v>97.7</v>
      </c>
      <c r="AC276" s="2497">
        <v>24064.2</v>
      </c>
      <c r="AD276" s="2496">
        <v>294877</v>
      </c>
    </row>
    <row r="277" spans="1:30">
      <c r="A277" s="1477"/>
      <c r="B277" s="1478" t="s">
        <v>63</v>
      </c>
      <c r="C277" s="80">
        <v>110.2132669100279</v>
      </c>
      <c r="D277" s="81">
        <v>4113679</v>
      </c>
      <c r="E277" s="81">
        <v>376785</v>
      </c>
      <c r="F277" s="80">
        <v>114.2</v>
      </c>
      <c r="G277" s="2480">
        <v>1047591.5</v>
      </c>
      <c r="H277" s="82">
        <v>0.56999999999999995</v>
      </c>
      <c r="I277" s="2505">
        <v>-0.7</v>
      </c>
      <c r="J277" s="83">
        <v>1.18</v>
      </c>
      <c r="K277" s="2482">
        <v>518574</v>
      </c>
      <c r="M277" s="84">
        <v>110.2132669100279</v>
      </c>
      <c r="N277" s="80">
        <v>3954.35</v>
      </c>
      <c r="O277" s="80">
        <v>354.78</v>
      </c>
      <c r="P277" s="80">
        <v>114.2</v>
      </c>
      <c r="Q277" s="2480">
        <v>1047591.5</v>
      </c>
      <c r="R277" s="82">
        <v>0.56999999999999995</v>
      </c>
      <c r="S277" s="2505">
        <v>-0.7</v>
      </c>
      <c r="T277" s="83">
        <v>1.131</v>
      </c>
      <c r="U277" s="2482">
        <v>518574</v>
      </c>
      <c r="X277" s="2494">
        <v>97</v>
      </c>
      <c r="Y277" s="2495">
        <v>227360</v>
      </c>
      <c r="Z277" s="2496">
        <v>304267</v>
      </c>
      <c r="AB277" s="2494">
        <v>99.5</v>
      </c>
      <c r="AC277" s="2497">
        <v>24329.7</v>
      </c>
      <c r="AD277" s="2496">
        <v>305251</v>
      </c>
    </row>
    <row r="278" spans="1:30">
      <c r="A278" s="1477"/>
      <c r="B278" s="1478" t="s">
        <v>64</v>
      </c>
      <c r="C278" s="80">
        <v>109.36555207214944</v>
      </c>
      <c r="D278" s="81">
        <v>4208594</v>
      </c>
      <c r="E278" s="81">
        <v>483632</v>
      </c>
      <c r="F278" s="80">
        <v>115</v>
      </c>
      <c r="G278" s="2480">
        <v>1039588.6</v>
      </c>
      <c r="H278" s="82">
        <v>0.59</v>
      </c>
      <c r="I278" s="2505">
        <v>0</v>
      </c>
      <c r="J278" s="83">
        <v>1.0780000000000001</v>
      </c>
      <c r="K278" s="2482">
        <v>514285</v>
      </c>
      <c r="M278" s="84">
        <v>109.36555207214944</v>
      </c>
      <c r="N278" s="80">
        <v>3877.73</v>
      </c>
      <c r="O278" s="80">
        <v>462.45</v>
      </c>
      <c r="P278" s="80">
        <v>115</v>
      </c>
      <c r="Q278" s="2480">
        <v>1039588.6</v>
      </c>
      <c r="R278" s="82">
        <v>0.59</v>
      </c>
      <c r="S278" s="2505">
        <v>0</v>
      </c>
      <c r="T278" s="83">
        <v>1.0940000000000001</v>
      </c>
      <c r="U278" s="2482">
        <v>514285</v>
      </c>
      <c r="X278" s="2494">
        <v>97.3</v>
      </c>
      <c r="Y278" s="2495">
        <v>287026</v>
      </c>
      <c r="Z278" s="2496">
        <v>303287</v>
      </c>
      <c r="AB278" s="2494">
        <v>97.8</v>
      </c>
      <c r="AC278" s="2497">
        <v>25087.8</v>
      </c>
      <c r="AD278" s="2496">
        <v>303134</v>
      </c>
    </row>
    <row r="279" spans="1:30">
      <c r="A279" s="1477"/>
      <c r="B279" s="1478" t="s">
        <v>65</v>
      </c>
      <c r="C279" s="80">
        <v>108.94169465321021</v>
      </c>
      <c r="D279" s="81">
        <v>4099593</v>
      </c>
      <c r="E279" s="81">
        <v>494049</v>
      </c>
      <c r="F279" s="80">
        <v>109.8</v>
      </c>
      <c r="G279" s="2480">
        <v>1051482.5</v>
      </c>
      <c r="H279" s="82">
        <v>0.6</v>
      </c>
      <c r="I279" s="2505">
        <v>-3.6</v>
      </c>
      <c r="J279" s="83">
        <v>1.05</v>
      </c>
      <c r="K279" s="2482">
        <v>497810</v>
      </c>
      <c r="M279" s="84">
        <v>108.94169465321021</v>
      </c>
      <c r="N279" s="80">
        <v>3931.28</v>
      </c>
      <c r="O279" s="80">
        <v>473.27</v>
      </c>
      <c r="P279" s="80">
        <v>109.8</v>
      </c>
      <c r="Q279" s="2480">
        <v>1051482.5</v>
      </c>
      <c r="R279" s="82">
        <v>0.6</v>
      </c>
      <c r="S279" s="2505">
        <v>-3.6</v>
      </c>
      <c r="T279" s="83">
        <v>1.1200000000000001</v>
      </c>
      <c r="U279" s="2482">
        <v>497810</v>
      </c>
      <c r="X279" s="2494">
        <v>91</v>
      </c>
      <c r="Y279" s="2495">
        <v>209545</v>
      </c>
      <c r="Z279" s="2496">
        <v>322163</v>
      </c>
      <c r="AB279" s="2494">
        <v>94.3</v>
      </c>
      <c r="AC279" s="2497">
        <v>24256.1</v>
      </c>
      <c r="AD279" s="2496">
        <v>304031</v>
      </c>
    </row>
    <row r="280" spans="1:30">
      <c r="A280" s="1477"/>
      <c r="B280" s="1478" t="s">
        <v>66</v>
      </c>
      <c r="C280" s="80">
        <v>105.4371174575907</v>
      </c>
      <c r="D280" s="81">
        <v>3989416</v>
      </c>
      <c r="E280" s="81">
        <v>341732</v>
      </c>
      <c r="F280" s="80">
        <v>107.6</v>
      </c>
      <c r="G280" s="2480">
        <v>1042531.9</v>
      </c>
      <c r="H280" s="82">
        <v>0.61</v>
      </c>
      <c r="I280" s="2505">
        <v>-3.8</v>
      </c>
      <c r="J280" s="83">
        <v>1.123</v>
      </c>
      <c r="K280" s="2482">
        <v>510170</v>
      </c>
      <c r="M280" s="84">
        <v>105.4371174575907</v>
      </c>
      <c r="N280" s="80">
        <v>3893.67</v>
      </c>
      <c r="O280" s="80">
        <v>351.26</v>
      </c>
      <c r="P280" s="80">
        <v>107.6</v>
      </c>
      <c r="Q280" s="2480">
        <v>1042531.9</v>
      </c>
      <c r="R280" s="82">
        <v>0.61</v>
      </c>
      <c r="S280" s="2505">
        <v>-3.8</v>
      </c>
      <c r="T280" s="83">
        <v>1.0840000000000001</v>
      </c>
      <c r="U280" s="2482">
        <v>510170</v>
      </c>
      <c r="X280" s="2494">
        <v>95.9</v>
      </c>
      <c r="Y280" s="2495">
        <v>201485</v>
      </c>
      <c r="Z280" s="2496">
        <v>285937</v>
      </c>
      <c r="AB280" s="2494">
        <v>97.2</v>
      </c>
      <c r="AC280" s="2497">
        <v>24022.2</v>
      </c>
      <c r="AD280" s="2496">
        <v>280488</v>
      </c>
    </row>
    <row r="281" spans="1:30">
      <c r="A281" s="1477"/>
      <c r="B281" s="1478" t="s">
        <v>67</v>
      </c>
      <c r="C281" s="80">
        <v>109.14845436976593</v>
      </c>
      <c r="D281" s="81">
        <v>3942772</v>
      </c>
      <c r="E281" s="81">
        <v>396126</v>
      </c>
      <c r="F281" s="80">
        <v>116.2</v>
      </c>
      <c r="G281" s="2480">
        <v>1045695.6</v>
      </c>
      <c r="H281" s="82">
        <v>0.62</v>
      </c>
      <c r="I281" s="2505">
        <v>-2</v>
      </c>
      <c r="J281" s="83">
        <v>1.0580000000000001</v>
      </c>
      <c r="K281" s="2482">
        <v>511681</v>
      </c>
      <c r="M281" s="84">
        <v>109.14845436976593</v>
      </c>
      <c r="N281" s="80">
        <v>3865.02</v>
      </c>
      <c r="O281" s="80">
        <v>381.74</v>
      </c>
      <c r="P281" s="80">
        <v>116.2</v>
      </c>
      <c r="Q281" s="2480">
        <v>1045695.6</v>
      </c>
      <c r="R281" s="82">
        <v>0.62</v>
      </c>
      <c r="S281" s="2505">
        <v>-2</v>
      </c>
      <c r="T281" s="83">
        <v>1.0840000000000001</v>
      </c>
      <c r="U281" s="2482">
        <v>511681</v>
      </c>
      <c r="X281" s="2494">
        <v>98.9</v>
      </c>
      <c r="Y281" s="2495">
        <v>233508</v>
      </c>
      <c r="Z281" s="2496">
        <v>288364</v>
      </c>
      <c r="AB281" s="2494">
        <v>97.4</v>
      </c>
      <c r="AC281" s="2497">
        <v>24203.3</v>
      </c>
      <c r="AD281" s="2496">
        <v>301290</v>
      </c>
    </row>
    <row r="282" spans="1:30">
      <c r="A282" s="1477"/>
      <c r="B282" s="1478" t="s">
        <v>68</v>
      </c>
      <c r="C282" s="80">
        <v>109.49994588791066</v>
      </c>
      <c r="D282" s="81">
        <v>3803591</v>
      </c>
      <c r="E282" s="81">
        <v>417697</v>
      </c>
      <c r="F282" s="80">
        <v>114.4</v>
      </c>
      <c r="G282" s="2480">
        <v>1050110.3999999999</v>
      </c>
      <c r="H282" s="82">
        <v>0.63</v>
      </c>
      <c r="I282" s="2505">
        <v>-3.5</v>
      </c>
      <c r="J282" s="83">
        <v>1.1080000000000001</v>
      </c>
      <c r="K282" s="2482">
        <v>498370</v>
      </c>
      <c r="M282" s="84">
        <v>109.49994588791066</v>
      </c>
      <c r="N282" s="80">
        <v>3920.02</v>
      </c>
      <c r="O282" s="80">
        <v>399.31</v>
      </c>
      <c r="P282" s="80">
        <v>114.4</v>
      </c>
      <c r="Q282" s="2480">
        <v>1050110.3999999999</v>
      </c>
      <c r="R282" s="82">
        <v>0.63</v>
      </c>
      <c r="S282" s="2505">
        <v>-3.5</v>
      </c>
      <c r="T282" s="83">
        <v>1.117</v>
      </c>
      <c r="U282" s="2482">
        <v>498370</v>
      </c>
      <c r="X282" s="2494">
        <v>100.8</v>
      </c>
      <c r="Y282" s="2495">
        <v>249595</v>
      </c>
      <c r="Z282" s="2496">
        <v>302490</v>
      </c>
      <c r="AB282" s="2494">
        <v>98</v>
      </c>
      <c r="AC282" s="2497">
        <v>24089.4</v>
      </c>
      <c r="AD282" s="2496">
        <v>307880</v>
      </c>
    </row>
    <row r="283" spans="1:30">
      <c r="A283" s="1484"/>
      <c r="B283" s="1485" t="s">
        <v>69</v>
      </c>
      <c r="C283" s="85">
        <v>107.64944642473694</v>
      </c>
      <c r="D283" s="86">
        <v>3782164</v>
      </c>
      <c r="E283" s="86">
        <v>479930</v>
      </c>
      <c r="F283" s="85">
        <v>109.5</v>
      </c>
      <c r="G283" s="2487">
        <v>1041414.7</v>
      </c>
      <c r="H283" s="87">
        <v>0.64</v>
      </c>
      <c r="I283" s="2506">
        <v>-1.3</v>
      </c>
      <c r="J283" s="88">
        <v>1.1299999999999999</v>
      </c>
      <c r="K283" s="2489">
        <v>497943</v>
      </c>
      <c r="M283" s="89">
        <v>107.64944642473694</v>
      </c>
      <c r="N283" s="85">
        <v>3909.2</v>
      </c>
      <c r="O283" s="85">
        <v>427.1</v>
      </c>
      <c r="P283" s="85">
        <v>109.5</v>
      </c>
      <c r="Q283" s="2487">
        <v>1041414.7</v>
      </c>
      <c r="R283" s="87">
        <v>0.64</v>
      </c>
      <c r="S283" s="2506">
        <v>-1.3</v>
      </c>
      <c r="T283" s="88">
        <v>1.0840000000000001</v>
      </c>
      <c r="U283" s="2489">
        <v>497943</v>
      </c>
      <c r="X283" s="2494">
        <v>103.2</v>
      </c>
      <c r="Y283" s="2495">
        <v>348432</v>
      </c>
      <c r="Z283" s="2496">
        <v>293472</v>
      </c>
      <c r="AB283" s="2494">
        <v>97</v>
      </c>
      <c r="AC283" s="2497">
        <v>24491.8</v>
      </c>
      <c r="AD283" s="2496">
        <v>300002</v>
      </c>
    </row>
    <row r="284" spans="1:30">
      <c r="A284" s="1477" t="s">
        <v>91</v>
      </c>
      <c r="B284" s="1478" t="s">
        <v>58</v>
      </c>
      <c r="C284" s="80">
        <v>109.48960790208287</v>
      </c>
      <c r="D284" s="81">
        <v>3643683</v>
      </c>
      <c r="E284" s="81">
        <v>435195</v>
      </c>
      <c r="F284" s="80">
        <v>118.2</v>
      </c>
      <c r="G284" s="2480">
        <v>1092243.8</v>
      </c>
      <c r="H284" s="82">
        <v>0.65</v>
      </c>
      <c r="I284" s="2505">
        <v>-1.1000000000000001</v>
      </c>
      <c r="J284" s="83">
        <v>1.0249999999999999</v>
      </c>
      <c r="K284" s="2482">
        <v>463637</v>
      </c>
      <c r="M284" s="84">
        <v>109.48960790208287</v>
      </c>
      <c r="N284" s="80">
        <v>3797.86</v>
      </c>
      <c r="O284" s="80">
        <v>535.29999999999995</v>
      </c>
      <c r="P284" s="80">
        <v>118.2</v>
      </c>
      <c r="Q284" s="2480">
        <v>1092243.8</v>
      </c>
      <c r="R284" s="82">
        <v>0.65</v>
      </c>
      <c r="S284" s="2505">
        <v>-1.1000000000000001</v>
      </c>
      <c r="T284" s="83">
        <v>1.0820000000000001</v>
      </c>
      <c r="U284" s="2482">
        <v>463637</v>
      </c>
      <c r="X284" s="2507">
        <v>91.7</v>
      </c>
      <c r="Y284" s="2508">
        <v>262601</v>
      </c>
      <c r="Z284" s="2509">
        <v>318330</v>
      </c>
      <c r="AB284" s="2507">
        <v>96.8</v>
      </c>
      <c r="AC284" s="2510">
        <v>23954.2</v>
      </c>
      <c r="AD284" s="2509">
        <v>298831</v>
      </c>
    </row>
    <row r="285" spans="1:30">
      <c r="A285" s="1477">
        <v>2012</v>
      </c>
      <c r="B285" s="1478" t="s">
        <v>59</v>
      </c>
      <c r="C285" s="80">
        <v>106.79139360103069</v>
      </c>
      <c r="D285" s="81">
        <v>3638310</v>
      </c>
      <c r="E285" s="81">
        <v>377369</v>
      </c>
      <c r="F285" s="80">
        <v>111.8</v>
      </c>
      <c r="G285" s="2480">
        <v>1087467</v>
      </c>
      <c r="H285" s="82">
        <v>0.65</v>
      </c>
      <c r="I285" s="2505">
        <v>1.4</v>
      </c>
      <c r="J285" s="83">
        <v>1.0880000000000001</v>
      </c>
      <c r="K285" s="2482">
        <v>498258</v>
      </c>
      <c r="M285" s="84">
        <v>106.79139360103069</v>
      </c>
      <c r="N285" s="80">
        <v>3831.29</v>
      </c>
      <c r="O285" s="80">
        <v>375.55</v>
      </c>
      <c r="P285" s="80">
        <v>111.8</v>
      </c>
      <c r="Q285" s="2480">
        <v>1087467</v>
      </c>
      <c r="R285" s="82">
        <v>0.65</v>
      </c>
      <c r="S285" s="2505">
        <v>1.4</v>
      </c>
      <c r="T285" s="83">
        <v>1.1000000000000001</v>
      </c>
      <c r="U285" s="2482">
        <v>498258</v>
      </c>
      <c r="X285" s="2494">
        <v>95.1</v>
      </c>
      <c r="Y285" s="2495">
        <v>208235</v>
      </c>
      <c r="Z285" s="2496">
        <v>249387</v>
      </c>
      <c r="AB285" s="2494">
        <v>94.9</v>
      </c>
      <c r="AC285" s="2497">
        <v>23998.1</v>
      </c>
      <c r="AD285" s="2496">
        <v>287065</v>
      </c>
    </row>
    <row r="286" spans="1:30">
      <c r="A286" s="1477"/>
      <c r="B286" s="1478" t="s">
        <v>60</v>
      </c>
      <c r="C286" s="80">
        <v>105.32339961348505</v>
      </c>
      <c r="D286" s="81">
        <v>3785373</v>
      </c>
      <c r="E286" s="81">
        <v>417239</v>
      </c>
      <c r="F286" s="80">
        <v>110.7</v>
      </c>
      <c r="G286" s="2480">
        <v>1090243</v>
      </c>
      <c r="H286" s="82">
        <v>0.67</v>
      </c>
      <c r="I286" s="2505">
        <v>0.1</v>
      </c>
      <c r="J286" s="83">
        <v>1.2430000000000001</v>
      </c>
      <c r="K286" s="2482">
        <v>486633</v>
      </c>
      <c r="M286" s="84">
        <v>105.32339961348505</v>
      </c>
      <c r="N286" s="80">
        <v>3785.13</v>
      </c>
      <c r="O286" s="80">
        <v>424.59</v>
      </c>
      <c r="P286" s="80">
        <v>110.7</v>
      </c>
      <c r="Q286" s="2480">
        <v>1090243</v>
      </c>
      <c r="R286" s="82">
        <v>0.67</v>
      </c>
      <c r="S286" s="2505">
        <v>0.1</v>
      </c>
      <c r="T286" s="83">
        <v>1.0629999999999999</v>
      </c>
      <c r="U286" s="2482">
        <v>486633</v>
      </c>
      <c r="X286" s="2494">
        <v>100</v>
      </c>
      <c r="Y286" s="2495">
        <v>238302</v>
      </c>
      <c r="Z286" s="2496">
        <v>305275</v>
      </c>
      <c r="AB286" s="2494">
        <v>96.1</v>
      </c>
      <c r="AC286" s="2497">
        <v>23768.2</v>
      </c>
      <c r="AD286" s="2496">
        <v>299559</v>
      </c>
    </row>
    <row r="287" spans="1:30">
      <c r="A287" s="1477"/>
      <c r="B287" s="1478" t="s">
        <v>61</v>
      </c>
      <c r="C287" s="80">
        <v>107.32896886407556</v>
      </c>
      <c r="D287" s="81">
        <v>3732543</v>
      </c>
      <c r="E287" s="81">
        <v>349315</v>
      </c>
      <c r="F287" s="80">
        <v>112.1</v>
      </c>
      <c r="G287" s="2480">
        <v>1076903.3</v>
      </c>
      <c r="H287" s="82">
        <v>0.67</v>
      </c>
      <c r="I287" s="2505">
        <v>-3.5</v>
      </c>
      <c r="J287" s="83">
        <v>0.997</v>
      </c>
      <c r="K287" s="2482">
        <v>497045</v>
      </c>
      <c r="M287" s="84">
        <v>107.32896886407556</v>
      </c>
      <c r="N287" s="80">
        <v>3841.05</v>
      </c>
      <c r="O287" s="80">
        <v>367.24</v>
      </c>
      <c r="P287" s="80">
        <v>112.1</v>
      </c>
      <c r="Q287" s="2480">
        <v>1076903.3</v>
      </c>
      <c r="R287" s="82">
        <v>0.67</v>
      </c>
      <c r="S287" s="2505">
        <v>-3.5</v>
      </c>
      <c r="T287" s="83">
        <v>1.0489999999999999</v>
      </c>
      <c r="U287" s="2482">
        <v>497045</v>
      </c>
      <c r="X287" s="2494">
        <v>98.6</v>
      </c>
      <c r="Y287" s="2495">
        <v>222152</v>
      </c>
      <c r="Z287" s="2496">
        <v>286010</v>
      </c>
      <c r="AB287" s="2494">
        <v>95.4</v>
      </c>
      <c r="AC287" s="2497">
        <v>23643.599999999999</v>
      </c>
      <c r="AD287" s="2496">
        <v>280420</v>
      </c>
    </row>
    <row r="288" spans="1:30">
      <c r="A288" s="1477"/>
      <c r="B288" s="1478" t="s">
        <v>62</v>
      </c>
      <c r="C288" s="80">
        <v>106.46057805454154</v>
      </c>
      <c r="D288" s="81">
        <v>3760554</v>
      </c>
      <c r="E288" s="81">
        <v>426882</v>
      </c>
      <c r="F288" s="80">
        <v>113.4</v>
      </c>
      <c r="G288" s="2480">
        <v>1083991.8999999999</v>
      </c>
      <c r="H288" s="82">
        <v>0.68</v>
      </c>
      <c r="I288" s="2505">
        <v>-1.2</v>
      </c>
      <c r="J288" s="83">
        <v>0.997</v>
      </c>
      <c r="K288" s="2482">
        <v>472444</v>
      </c>
      <c r="M288" s="84">
        <v>106.46057805454154</v>
      </c>
      <c r="N288" s="80">
        <v>3777.9</v>
      </c>
      <c r="O288" s="80">
        <v>458.2</v>
      </c>
      <c r="P288" s="80">
        <v>113.4</v>
      </c>
      <c r="Q288" s="2480">
        <v>1083991.8999999999</v>
      </c>
      <c r="R288" s="82">
        <v>0.68</v>
      </c>
      <c r="S288" s="2505">
        <v>-1.2</v>
      </c>
      <c r="T288" s="83">
        <v>1.0649999999999999</v>
      </c>
      <c r="U288" s="2482">
        <v>472444</v>
      </c>
      <c r="X288" s="2494">
        <v>90.4</v>
      </c>
      <c r="Y288" s="2495">
        <v>222237</v>
      </c>
      <c r="Z288" s="2496">
        <v>314465</v>
      </c>
      <c r="AB288" s="2494">
        <v>93.8</v>
      </c>
      <c r="AC288" s="2497">
        <v>24334.5</v>
      </c>
      <c r="AD288" s="2496">
        <v>298057</v>
      </c>
    </row>
    <row r="289" spans="1:30">
      <c r="A289" s="1477"/>
      <c r="B289" s="1478" t="s">
        <v>63</v>
      </c>
      <c r="C289" s="80">
        <v>104.73413442130125</v>
      </c>
      <c r="D289" s="81">
        <v>3884889</v>
      </c>
      <c r="E289" s="81">
        <v>450219</v>
      </c>
      <c r="F289" s="80">
        <v>106.4</v>
      </c>
      <c r="G289" s="2480">
        <v>1073930.8999999999</v>
      </c>
      <c r="H289" s="82">
        <v>0.68</v>
      </c>
      <c r="I289" s="2505">
        <v>-3.9</v>
      </c>
      <c r="J289" s="83">
        <v>1.069</v>
      </c>
      <c r="K289" s="2482">
        <v>480586</v>
      </c>
      <c r="M289" s="84">
        <v>104.73413442130125</v>
      </c>
      <c r="N289" s="80">
        <v>3747.7</v>
      </c>
      <c r="O289" s="80">
        <v>427.81</v>
      </c>
      <c r="P289" s="80">
        <v>106.4</v>
      </c>
      <c r="Q289" s="2480">
        <v>1073930.8999999999</v>
      </c>
      <c r="R289" s="82">
        <v>0.68</v>
      </c>
      <c r="S289" s="2505">
        <v>-3.9</v>
      </c>
      <c r="T289" s="83">
        <v>1.0289999999999999</v>
      </c>
      <c r="U289" s="2482">
        <v>480586</v>
      </c>
      <c r="X289" s="2494">
        <v>91.3</v>
      </c>
      <c r="Y289" s="2495">
        <v>219565</v>
      </c>
      <c r="Z289" s="2496">
        <v>267824</v>
      </c>
      <c r="AB289" s="2494">
        <v>93.6</v>
      </c>
      <c r="AC289" s="2497">
        <v>23352.400000000001</v>
      </c>
      <c r="AD289" s="2496">
        <v>274937</v>
      </c>
    </row>
    <row r="290" spans="1:30">
      <c r="A290" s="1477"/>
      <c r="B290" s="1478" t="s">
        <v>64</v>
      </c>
      <c r="C290" s="80">
        <v>103.60729396607256</v>
      </c>
      <c r="D290" s="81">
        <v>3962301</v>
      </c>
      <c r="E290" s="81">
        <v>478920</v>
      </c>
      <c r="F290" s="80">
        <v>106</v>
      </c>
      <c r="G290" s="2480">
        <v>1079700.8</v>
      </c>
      <c r="H290" s="82">
        <v>0.69</v>
      </c>
      <c r="I290" s="2505">
        <v>-5.3</v>
      </c>
      <c r="J290" s="83">
        <v>0.999</v>
      </c>
      <c r="K290" s="2482">
        <v>481047</v>
      </c>
      <c r="M290" s="84">
        <v>103.60729396607256</v>
      </c>
      <c r="N290" s="80">
        <v>3652.02</v>
      </c>
      <c r="O290" s="80">
        <v>460.82</v>
      </c>
      <c r="P290" s="80">
        <v>106</v>
      </c>
      <c r="Q290" s="2480">
        <v>1079700.8</v>
      </c>
      <c r="R290" s="82">
        <v>0.69</v>
      </c>
      <c r="S290" s="2505">
        <v>-5.3</v>
      </c>
      <c r="T290" s="83">
        <v>1.0109999999999999</v>
      </c>
      <c r="U290" s="2482">
        <v>481047</v>
      </c>
      <c r="X290" s="2494">
        <v>93.2</v>
      </c>
      <c r="Y290" s="2495">
        <v>274891</v>
      </c>
      <c r="Z290" s="2496">
        <v>303476</v>
      </c>
      <c r="AB290" s="2494">
        <v>94.2</v>
      </c>
      <c r="AC290" s="2497">
        <v>24012.7</v>
      </c>
      <c r="AD290" s="2496">
        <v>292732</v>
      </c>
    </row>
    <row r="291" spans="1:30">
      <c r="A291" s="1477"/>
      <c r="B291" s="1478" t="s">
        <v>65</v>
      </c>
      <c r="C291" s="80">
        <v>103.50391410779471</v>
      </c>
      <c r="D291" s="81">
        <v>3841250</v>
      </c>
      <c r="E291" s="81">
        <v>391594</v>
      </c>
      <c r="F291" s="80">
        <v>107.6</v>
      </c>
      <c r="G291" s="2480">
        <v>1085272</v>
      </c>
      <c r="H291" s="82">
        <v>0.69</v>
      </c>
      <c r="I291" s="2505">
        <v>-0.8</v>
      </c>
      <c r="J291" s="83">
        <v>0.97299999999999998</v>
      </c>
      <c r="K291" s="2482">
        <v>469535</v>
      </c>
      <c r="M291" s="84">
        <v>103.50391410779471</v>
      </c>
      <c r="N291" s="80">
        <v>3696.58</v>
      </c>
      <c r="O291" s="80">
        <v>377.99</v>
      </c>
      <c r="P291" s="80">
        <v>107.6</v>
      </c>
      <c r="Q291" s="2480">
        <v>1085272</v>
      </c>
      <c r="R291" s="82">
        <v>0.69</v>
      </c>
      <c r="S291" s="2505">
        <v>-0.8</v>
      </c>
      <c r="T291" s="83">
        <v>1.0429999999999999</v>
      </c>
      <c r="U291" s="2482">
        <v>469535</v>
      </c>
      <c r="X291" s="2494">
        <v>90.7</v>
      </c>
      <c r="Y291" s="2495">
        <v>204643</v>
      </c>
      <c r="Z291" s="2496">
        <v>291988</v>
      </c>
      <c r="AB291" s="2494">
        <v>94</v>
      </c>
      <c r="AC291" s="2497">
        <v>23900.7</v>
      </c>
      <c r="AD291" s="2496">
        <v>279482</v>
      </c>
    </row>
    <row r="292" spans="1:30">
      <c r="A292" s="1477"/>
      <c r="B292" s="1478" t="s">
        <v>66</v>
      </c>
      <c r="C292" s="80">
        <v>103.9587854842173</v>
      </c>
      <c r="D292" s="81">
        <v>3778162</v>
      </c>
      <c r="E292" s="81">
        <v>364759</v>
      </c>
      <c r="F292" s="80">
        <v>108.2</v>
      </c>
      <c r="G292" s="2480">
        <v>1086175.7</v>
      </c>
      <c r="H292" s="82">
        <v>0.69</v>
      </c>
      <c r="I292" s="2505">
        <v>-2.4</v>
      </c>
      <c r="J292" s="83">
        <v>1.0549999999999999</v>
      </c>
      <c r="K292" s="2482">
        <v>501147</v>
      </c>
      <c r="M292" s="84">
        <v>103.9587854842173</v>
      </c>
      <c r="N292" s="80">
        <v>3710.95</v>
      </c>
      <c r="O292" s="80">
        <v>371.45</v>
      </c>
      <c r="P292" s="80">
        <v>108.2</v>
      </c>
      <c r="Q292" s="2480">
        <v>1086175.7</v>
      </c>
      <c r="R292" s="82">
        <v>0.69</v>
      </c>
      <c r="S292" s="2505">
        <v>-2.4</v>
      </c>
      <c r="T292" s="83">
        <v>1.02</v>
      </c>
      <c r="U292" s="2482">
        <v>501147</v>
      </c>
      <c r="X292" s="2494">
        <v>90.9</v>
      </c>
      <c r="Y292" s="2495">
        <v>199969</v>
      </c>
      <c r="Z292" s="2496">
        <v>272682</v>
      </c>
      <c r="AB292" s="2494">
        <v>92.6</v>
      </c>
      <c r="AC292" s="2497">
        <v>23717.8</v>
      </c>
      <c r="AD292" s="2496">
        <v>293003</v>
      </c>
    </row>
    <row r="293" spans="1:30">
      <c r="A293" s="1477"/>
      <c r="B293" s="1478" t="s">
        <v>67</v>
      </c>
      <c r="C293" s="80">
        <v>97.218418724500751</v>
      </c>
      <c r="D293" s="81">
        <v>3718530</v>
      </c>
      <c r="E293" s="81">
        <v>507370</v>
      </c>
      <c r="F293" s="80">
        <v>97</v>
      </c>
      <c r="G293" s="2480">
        <v>1074691.7</v>
      </c>
      <c r="H293" s="82">
        <v>0.69</v>
      </c>
      <c r="I293" s="2505">
        <v>-3.7</v>
      </c>
      <c r="J293" s="83">
        <v>0.95799999999999996</v>
      </c>
      <c r="K293" s="2482">
        <v>444645</v>
      </c>
      <c r="M293" s="84">
        <v>97.218418724500751</v>
      </c>
      <c r="N293" s="80">
        <v>3645.27</v>
      </c>
      <c r="O293" s="80">
        <v>495.05</v>
      </c>
      <c r="P293" s="80">
        <v>97</v>
      </c>
      <c r="Q293" s="2480">
        <v>1074691.7</v>
      </c>
      <c r="R293" s="82">
        <v>0.69</v>
      </c>
      <c r="S293" s="2505">
        <v>-3.7</v>
      </c>
      <c r="T293" s="83">
        <v>0.98</v>
      </c>
      <c r="U293" s="2482">
        <v>444645</v>
      </c>
      <c r="X293" s="2494">
        <v>92.7</v>
      </c>
      <c r="Y293" s="2495">
        <v>226926</v>
      </c>
      <c r="Z293" s="2496">
        <v>292945</v>
      </c>
      <c r="AB293" s="2494">
        <v>91.5</v>
      </c>
      <c r="AC293" s="2497">
        <v>24006.5</v>
      </c>
      <c r="AD293" s="2496">
        <v>287564</v>
      </c>
    </row>
    <row r="294" spans="1:30">
      <c r="A294" s="1477"/>
      <c r="B294" s="1478" t="s">
        <v>68</v>
      </c>
      <c r="C294" s="80">
        <v>94.406486579342911</v>
      </c>
      <c r="D294" s="81">
        <v>3557941</v>
      </c>
      <c r="E294" s="81">
        <v>475743</v>
      </c>
      <c r="F294" s="80">
        <v>92.7</v>
      </c>
      <c r="G294" s="2480">
        <v>1086053.6000000001</v>
      </c>
      <c r="H294" s="82">
        <v>0.69</v>
      </c>
      <c r="I294" s="2505">
        <v>0</v>
      </c>
      <c r="J294" s="83">
        <v>0.95</v>
      </c>
      <c r="K294" s="2482">
        <v>456962</v>
      </c>
      <c r="M294" s="84">
        <v>94.406486579342911</v>
      </c>
      <c r="N294" s="80">
        <v>3663.92</v>
      </c>
      <c r="O294" s="80">
        <v>451.96</v>
      </c>
      <c r="P294" s="80">
        <v>92.7</v>
      </c>
      <c r="Q294" s="2480">
        <v>1086053.6000000001</v>
      </c>
      <c r="R294" s="82">
        <v>0.69</v>
      </c>
      <c r="S294" s="2505">
        <v>0</v>
      </c>
      <c r="T294" s="83">
        <v>0.96199999999999997</v>
      </c>
      <c r="U294" s="2482">
        <v>456962</v>
      </c>
      <c r="X294" s="2494">
        <v>94.4</v>
      </c>
      <c r="Y294" s="2495">
        <v>249875</v>
      </c>
      <c r="Z294" s="2496">
        <v>286003</v>
      </c>
      <c r="AB294" s="2494">
        <v>91.9</v>
      </c>
      <c r="AC294" s="2497">
        <v>23752.5</v>
      </c>
      <c r="AD294" s="2496">
        <v>285017</v>
      </c>
    </row>
    <row r="295" spans="1:30">
      <c r="A295" s="1477"/>
      <c r="B295" s="1478" t="s">
        <v>69</v>
      </c>
      <c r="C295" s="80">
        <v>98.831144513635365</v>
      </c>
      <c r="D295" s="81">
        <v>3532958</v>
      </c>
      <c r="E295" s="81">
        <v>578991</v>
      </c>
      <c r="F295" s="80">
        <v>97.1</v>
      </c>
      <c r="G295" s="2480">
        <v>1079655.8999999999</v>
      </c>
      <c r="H295" s="82">
        <v>0.69</v>
      </c>
      <c r="I295" s="2505">
        <v>0.5</v>
      </c>
      <c r="J295" s="83">
        <v>1.002</v>
      </c>
      <c r="K295" s="2482">
        <v>468488</v>
      </c>
      <c r="M295" s="84">
        <v>98.831144513635365</v>
      </c>
      <c r="N295" s="80">
        <v>3648.3</v>
      </c>
      <c r="O295" s="80">
        <v>517.95000000000005</v>
      </c>
      <c r="P295" s="80">
        <v>97.1</v>
      </c>
      <c r="Q295" s="2480">
        <v>1079655.8999999999</v>
      </c>
      <c r="R295" s="82">
        <v>0.69</v>
      </c>
      <c r="S295" s="2505">
        <v>0.5</v>
      </c>
      <c r="T295" s="83">
        <v>0.96099999999999997</v>
      </c>
      <c r="U295" s="2482">
        <v>468488</v>
      </c>
      <c r="X295" s="2498">
        <v>98.6</v>
      </c>
      <c r="Y295" s="2499">
        <v>338225</v>
      </c>
      <c r="Z295" s="2500">
        <v>277268</v>
      </c>
      <c r="AB295" s="2498">
        <v>92.5</v>
      </c>
      <c r="AC295" s="2501">
        <v>23476.400000000001</v>
      </c>
      <c r="AD295" s="2500">
        <v>290777</v>
      </c>
    </row>
    <row r="296" spans="1:30">
      <c r="A296" s="1503" t="s">
        <v>92</v>
      </c>
      <c r="B296" s="1504" t="s">
        <v>58</v>
      </c>
      <c r="C296" s="90">
        <v>96.3</v>
      </c>
      <c r="D296" s="91">
        <v>3464235</v>
      </c>
      <c r="E296" s="91">
        <v>357226</v>
      </c>
      <c r="F296" s="90">
        <v>94.8</v>
      </c>
      <c r="G296" s="2502">
        <v>1062672.2</v>
      </c>
      <c r="H296" s="92">
        <v>0.7</v>
      </c>
      <c r="I296" s="2503">
        <v>-5.9</v>
      </c>
      <c r="J296" s="93">
        <v>0.92100000000000004</v>
      </c>
      <c r="K296" s="2504">
        <v>483527</v>
      </c>
      <c r="M296" s="94">
        <v>96.3</v>
      </c>
      <c r="N296" s="90">
        <v>3600.08</v>
      </c>
      <c r="O296" s="90">
        <v>437.93</v>
      </c>
      <c r="P296" s="90">
        <v>94.8</v>
      </c>
      <c r="Q296" s="2502">
        <v>1062672.2</v>
      </c>
      <c r="R296" s="92">
        <v>0.7</v>
      </c>
      <c r="S296" s="2503">
        <v>-5.9</v>
      </c>
      <c r="T296" s="93">
        <v>0.96799999999999997</v>
      </c>
      <c r="U296" s="2504">
        <v>483527</v>
      </c>
      <c r="X296" s="2494">
        <v>87.9</v>
      </c>
      <c r="Y296" s="2495">
        <v>256370</v>
      </c>
      <c r="Z296" s="2496">
        <v>317260</v>
      </c>
      <c r="AB296" s="2494">
        <v>92.3</v>
      </c>
      <c r="AC296" s="2497">
        <v>23872</v>
      </c>
      <c r="AD296" s="2496">
        <v>288407</v>
      </c>
    </row>
    <row r="297" spans="1:30">
      <c r="A297" s="1518">
        <v>2013</v>
      </c>
      <c r="B297" s="1478" t="s">
        <v>59</v>
      </c>
      <c r="C297" s="80">
        <v>96.1</v>
      </c>
      <c r="D297" s="81">
        <v>3357573</v>
      </c>
      <c r="E297" s="81">
        <v>386182</v>
      </c>
      <c r="F297" s="80">
        <v>95.1</v>
      </c>
      <c r="G297" s="2480">
        <v>1064068.2</v>
      </c>
      <c r="H297" s="82">
        <v>0.71</v>
      </c>
      <c r="I297" s="2505">
        <v>-5.7</v>
      </c>
      <c r="J297" s="83">
        <v>0.94399999999999995</v>
      </c>
      <c r="K297" s="2482">
        <v>451198</v>
      </c>
      <c r="M297" s="84">
        <v>96.1</v>
      </c>
      <c r="N297" s="80">
        <v>3627.62</v>
      </c>
      <c r="O297" s="80">
        <v>380.5</v>
      </c>
      <c r="P297" s="80">
        <v>95.1</v>
      </c>
      <c r="Q297" s="2480">
        <v>1064068.2</v>
      </c>
      <c r="R297" s="82">
        <v>0.71</v>
      </c>
      <c r="S297" s="2505">
        <v>-5.7</v>
      </c>
      <c r="T297" s="83">
        <v>0.95399999999999996</v>
      </c>
      <c r="U297" s="2482">
        <v>451198</v>
      </c>
      <c r="X297" s="2494">
        <v>94.7</v>
      </c>
      <c r="Y297" s="2495">
        <v>200324</v>
      </c>
      <c r="Z297" s="2496">
        <v>288365</v>
      </c>
      <c r="AB297" s="2494">
        <v>95.6</v>
      </c>
      <c r="AC297" s="2497">
        <v>23551.3</v>
      </c>
      <c r="AD297" s="2496">
        <v>327294</v>
      </c>
    </row>
    <row r="298" spans="1:30">
      <c r="A298" s="1477"/>
      <c r="B298" s="1478" t="s">
        <v>60</v>
      </c>
      <c r="C298" s="80">
        <v>100.1</v>
      </c>
      <c r="D298" s="81">
        <v>3637549</v>
      </c>
      <c r="E298" s="81">
        <v>421400</v>
      </c>
      <c r="F298" s="80">
        <v>98.8</v>
      </c>
      <c r="G298" s="2480">
        <v>1051465</v>
      </c>
      <c r="H298" s="82">
        <v>0.72</v>
      </c>
      <c r="I298" s="2505">
        <v>3.5</v>
      </c>
      <c r="J298" s="83">
        <v>1.1599999999999999</v>
      </c>
      <c r="K298" s="2482">
        <v>499563</v>
      </c>
      <c r="M298" s="84">
        <v>100.1</v>
      </c>
      <c r="N298" s="80">
        <v>3641.36</v>
      </c>
      <c r="O298" s="80">
        <v>427.16</v>
      </c>
      <c r="P298" s="80">
        <v>98.8</v>
      </c>
      <c r="Q298" s="2480">
        <v>1051465</v>
      </c>
      <c r="R298" s="82">
        <v>0.72</v>
      </c>
      <c r="S298" s="2505">
        <v>3.5</v>
      </c>
      <c r="T298" s="83">
        <v>0.98499999999999999</v>
      </c>
      <c r="U298" s="2482">
        <v>499563</v>
      </c>
      <c r="X298" s="2494">
        <v>98.2</v>
      </c>
      <c r="Y298" s="2495">
        <v>243711</v>
      </c>
      <c r="Z298" s="2496">
        <v>291742</v>
      </c>
      <c r="AB298" s="2494">
        <v>94.3</v>
      </c>
      <c r="AC298" s="2497">
        <v>23980.1</v>
      </c>
      <c r="AD298" s="2496">
        <v>298752</v>
      </c>
    </row>
    <row r="299" spans="1:30">
      <c r="A299" s="1477"/>
      <c r="B299" s="1478" t="s">
        <v>61</v>
      </c>
      <c r="C299" s="80">
        <v>97.5</v>
      </c>
      <c r="D299" s="81">
        <v>3543012</v>
      </c>
      <c r="E299" s="81">
        <v>359078</v>
      </c>
      <c r="F299" s="80">
        <v>92</v>
      </c>
      <c r="G299" s="2480">
        <v>1062464.3999999999</v>
      </c>
      <c r="H299" s="82">
        <v>0.73</v>
      </c>
      <c r="I299" s="2505">
        <v>-2.6</v>
      </c>
      <c r="J299" s="83">
        <v>0.92900000000000005</v>
      </c>
      <c r="K299" s="2482">
        <v>489538</v>
      </c>
      <c r="M299" s="84">
        <v>97.5</v>
      </c>
      <c r="N299" s="80">
        <v>3626.22</v>
      </c>
      <c r="O299" s="80">
        <v>374.09</v>
      </c>
      <c r="P299" s="80">
        <v>92</v>
      </c>
      <c r="Q299" s="2480">
        <v>1062464.3999999999</v>
      </c>
      <c r="R299" s="82">
        <v>0.73</v>
      </c>
      <c r="S299" s="2505">
        <v>-2.6</v>
      </c>
      <c r="T299" s="83">
        <v>0.97899999999999998</v>
      </c>
      <c r="U299" s="2482">
        <v>489538</v>
      </c>
      <c r="X299" s="2494">
        <v>98.3</v>
      </c>
      <c r="Y299" s="2495">
        <v>219700</v>
      </c>
      <c r="Z299" s="2496">
        <v>325857</v>
      </c>
      <c r="AB299" s="2494">
        <v>94.7</v>
      </c>
      <c r="AC299" s="2497">
        <v>23783.599999999999</v>
      </c>
      <c r="AD299" s="2496">
        <v>310729</v>
      </c>
    </row>
    <row r="300" spans="1:30">
      <c r="A300" s="1477"/>
      <c r="B300" s="1478" t="s">
        <v>62</v>
      </c>
      <c r="C300" s="80">
        <v>97.6</v>
      </c>
      <c r="D300" s="81">
        <v>3613642</v>
      </c>
      <c r="E300" s="81">
        <v>390781</v>
      </c>
      <c r="F300" s="80">
        <v>95.4</v>
      </c>
      <c r="G300" s="2480">
        <v>1079094.2</v>
      </c>
      <c r="H300" s="82">
        <v>0.74</v>
      </c>
      <c r="I300" s="2505">
        <v>-1.6</v>
      </c>
      <c r="J300" s="83">
        <v>0.92800000000000005</v>
      </c>
      <c r="K300" s="2482">
        <v>494925</v>
      </c>
      <c r="M300" s="84">
        <v>97.6</v>
      </c>
      <c r="N300" s="80">
        <v>3613.48</v>
      </c>
      <c r="O300" s="80">
        <v>416.85</v>
      </c>
      <c r="P300" s="80">
        <v>95.4</v>
      </c>
      <c r="Q300" s="2480">
        <v>1079094.2</v>
      </c>
      <c r="R300" s="82">
        <v>0.74</v>
      </c>
      <c r="S300" s="2505">
        <v>-1.6</v>
      </c>
      <c r="T300" s="83">
        <v>0.99</v>
      </c>
      <c r="U300" s="2482">
        <v>494925</v>
      </c>
      <c r="X300" s="2494">
        <v>91.7</v>
      </c>
      <c r="Y300" s="2495">
        <v>218159</v>
      </c>
      <c r="Z300" s="2496">
        <v>344253</v>
      </c>
      <c r="AB300" s="2494">
        <v>95.2</v>
      </c>
      <c r="AC300" s="2497">
        <v>23774</v>
      </c>
      <c r="AD300" s="2496">
        <v>323437</v>
      </c>
    </row>
    <row r="301" spans="1:30">
      <c r="A301" s="1477"/>
      <c r="B301" s="1478" t="s">
        <v>63</v>
      </c>
      <c r="C301" s="80">
        <v>97.8</v>
      </c>
      <c r="D301" s="81">
        <v>3737419</v>
      </c>
      <c r="E301" s="81">
        <v>476706</v>
      </c>
      <c r="F301" s="80">
        <v>96.1</v>
      </c>
      <c r="G301" s="2480">
        <v>1070566.8999999999</v>
      </c>
      <c r="H301" s="82">
        <v>0.75</v>
      </c>
      <c r="I301" s="2505">
        <v>3</v>
      </c>
      <c r="J301" s="83">
        <v>0.99299999999999999</v>
      </c>
      <c r="K301" s="2482">
        <v>503088</v>
      </c>
      <c r="M301" s="84">
        <v>97.8</v>
      </c>
      <c r="N301" s="80">
        <v>3619.72</v>
      </c>
      <c r="O301" s="80">
        <v>457.35</v>
      </c>
      <c r="P301" s="80">
        <v>96.1</v>
      </c>
      <c r="Q301" s="2480">
        <v>1070566.8999999999</v>
      </c>
      <c r="R301" s="82">
        <v>0.75</v>
      </c>
      <c r="S301" s="2505">
        <v>3</v>
      </c>
      <c r="T301" s="83">
        <v>0.96099999999999997</v>
      </c>
      <c r="U301" s="2482">
        <v>503088</v>
      </c>
      <c r="X301" s="2494">
        <v>93.6</v>
      </c>
      <c r="Y301" s="2495">
        <v>227740</v>
      </c>
      <c r="Z301" s="2496">
        <v>299431</v>
      </c>
      <c r="AB301" s="2494">
        <v>96.3</v>
      </c>
      <c r="AC301" s="2497">
        <v>24087.8</v>
      </c>
      <c r="AD301" s="2496">
        <v>324057</v>
      </c>
    </row>
    <row r="302" spans="1:30">
      <c r="A302" s="1477"/>
      <c r="B302" s="1478" t="s">
        <v>64</v>
      </c>
      <c r="C302" s="80">
        <v>100.9</v>
      </c>
      <c r="D302" s="81">
        <v>3994789</v>
      </c>
      <c r="E302" s="81">
        <v>356410</v>
      </c>
      <c r="F302" s="80">
        <v>101.5</v>
      </c>
      <c r="G302" s="2480">
        <v>1063616.7</v>
      </c>
      <c r="H302" s="82">
        <v>0.76</v>
      </c>
      <c r="I302" s="2505">
        <v>-1.6</v>
      </c>
      <c r="J302" s="83">
        <v>1.01</v>
      </c>
      <c r="K302" s="2482">
        <v>482889</v>
      </c>
      <c r="M302" s="84">
        <v>100.9</v>
      </c>
      <c r="N302" s="80">
        <v>3679.18</v>
      </c>
      <c r="O302" s="80">
        <v>345.19</v>
      </c>
      <c r="P302" s="80">
        <v>101.5</v>
      </c>
      <c r="Q302" s="2480">
        <v>1063616.7</v>
      </c>
      <c r="R302" s="82">
        <v>0.76</v>
      </c>
      <c r="S302" s="2505">
        <v>-1.6</v>
      </c>
      <c r="T302" s="83">
        <v>1.0209999999999999</v>
      </c>
      <c r="U302" s="2482">
        <v>482889</v>
      </c>
      <c r="X302" s="2494">
        <v>91.9</v>
      </c>
      <c r="Y302" s="2495">
        <v>259378</v>
      </c>
      <c r="Z302" s="2496">
        <v>361065</v>
      </c>
      <c r="AB302" s="2494">
        <v>93.4</v>
      </c>
      <c r="AC302" s="2497">
        <v>23179.599999999999</v>
      </c>
      <c r="AD302" s="2496">
        <v>339271</v>
      </c>
    </row>
    <row r="303" spans="1:30">
      <c r="A303" s="1477"/>
      <c r="B303" s="1478" t="s">
        <v>65</v>
      </c>
      <c r="C303" s="80">
        <v>101.5</v>
      </c>
      <c r="D303" s="81">
        <v>3784335</v>
      </c>
      <c r="E303" s="81">
        <v>409197</v>
      </c>
      <c r="F303" s="80">
        <v>100.3</v>
      </c>
      <c r="G303" s="2480">
        <v>1066023.3999999999</v>
      </c>
      <c r="H303" s="82">
        <v>0.78</v>
      </c>
      <c r="I303" s="2505">
        <v>-0.5</v>
      </c>
      <c r="J303" s="83">
        <v>0.92100000000000004</v>
      </c>
      <c r="K303" s="2482">
        <v>516167</v>
      </c>
      <c r="M303" s="84">
        <v>101.5</v>
      </c>
      <c r="N303" s="80">
        <v>3659.91</v>
      </c>
      <c r="O303" s="80">
        <v>399.82</v>
      </c>
      <c r="P303" s="80">
        <v>100.3</v>
      </c>
      <c r="Q303" s="2480">
        <v>1066023.3999999999</v>
      </c>
      <c r="R303" s="82">
        <v>0.78</v>
      </c>
      <c r="S303" s="2505">
        <v>-0.5</v>
      </c>
      <c r="T303" s="83">
        <v>0.995</v>
      </c>
      <c r="U303" s="2482">
        <v>516167</v>
      </c>
      <c r="X303" s="2494">
        <v>94.6</v>
      </c>
      <c r="Y303" s="2495">
        <v>202928</v>
      </c>
      <c r="Z303" s="2496">
        <v>326235</v>
      </c>
      <c r="AB303" s="2494">
        <v>98.2</v>
      </c>
      <c r="AC303" s="2497">
        <v>23310.400000000001</v>
      </c>
      <c r="AD303" s="2496">
        <v>324287</v>
      </c>
    </row>
    <row r="304" spans="1:30">
      <c r="A304" s="1477"/>
      <c r="B304" s="1478" t="s">
        <v>66</v>
      </c>
      <c r="C304" s="80">
        <v>102.1</v>
      </c>
      <c r="D304" s="81">
        <v>3673365</v>
      </c>
      <c r="E304" s="81">
        <v>453033</v>
      </c>
      <c r="F304" s="80">
        <v>101.3</v>
      </c>
      <c r="G304" s="2480">
        <v>1053935</v>
      </c>
      <c r="H304" s="82">
        <v>0.77</v>
      </c>
      <c r="I304" s="2505">
        <v>1.1000000000000001</v>
      </c>
      <c r="J304" s="83">
        <v>1.036</v>
      </c>
      <c r="K304" s="2482">
        <v>514729</v>
      </c>
      <c r="M304" s="84">
        <v>102.1</v>
      </c>
      <c r="N304" s="80">
        <v>3624.23</v>
      </c>
      <c r="O304" s="80">
        <v>457.11</v>
      </c>
      <c r="P304" s="80">
        <v>101.3</v>
      </c>
      <c r="Q304" s="2480">
        <v>1053935</v>
      </c>
      <c r="R304" s="82">
        <v>0.77</v>
      </c>
      <c r="S304" s="2505">
        <v>1.1000000000000001</v>
      </c>
      <c r="T304" s="83">
        <v>1.0029999999999999</v>
      </c>
      <c r="U304" s="2482">
        <v>514729</v>
      </c>
      <c r="X304" s="2494">
        <v>95.5</v>
      </c>
      <c r="Y304" s="2495">
        <v>199394</v>
      </c>
      <c r="Z304" s="2496">
        <v>333764</v>
      </c>
      <c r="AB304" s="2494">
        <v>97.5</v>
      </c>
      <c r="AC304" s="2497">
        <v>23435.4</v>
      </c>
      <c r="AD304" s="2496">
        <v>342616</v>
      </c>
    </row>
    <row r="305" spans="1:30">
      <c r="A305" s="1477"/>
      <c r="B305" s="1478" t="s">
        <v>67</v>
      </c>
      <c r="C305" s="80">
        <v>103.4</v>
      </c>
      <c r="D305" s="81">
        <v>3787980</v>
      </c>
      <c r="E305" s="81">
        <v>488157</v>
      </c>
      <c r="F305" s="80">
        <v>100.5</v>
      </c>
      <c r="G305" s="2480">
        <v>1074638</v>
      </c>
      <c r="H305" s="82">
        <v>0.79</v>
      </c>
      <c r="I305" s="2505">
        <v>-0.3</v>
      </c>
      <c r="J305" s="83">
        <v>1.024</v>
      </c>
      <c r="K305" s="2482">
        <v>495949</v>
      </c>
      <c r="M305" s="84">
        <v>103.4</v>
      </c>
      <c r="N305" s="80">
        <v>3710.93</v>
      </c>
      <c r="O305" s="80">
        <v>483.28</v>
      </c>
      <c r="P305" s="80">
        <v>100.5</v>
      </c>
      <c r="Q305" s="2480">
        <v>1074638</v>
      </c>
      <c r="R305" s="82">
        <v>0.79</v>
      </c>
      <c r="S305" s="2505">
        <v>-0.3</v>
      </c>
      <c r="T305" s="83">
        <v>1.0449999999999999</v>
      </c>
      <c r="U305" s="2482">
        <v>495949</v>
      </c>
      <c r="X305" s="2494">
        <v>99.7</v>
      </c>
      <c r="Y305" s="2495">
        <v>217330</v>
      </c>
      <c r="Z305" s="2496">
        <v>346194</v>
      </c>
      <c r="AB305" s="2494">
        <v>98.4</v>
      </c>
      <c r="AC305" s="2497">
        <v>23305.5</v>
      </c>
      <c r="AD305" s="2496">
        <v>344172</v>
      </c>
    </row>
    <row r="306" spans="1:30">
      <c r="A306" s="1477"/>
      <c r="B306" s="1478" t="s">
        <v>68</v>
      </c>
      <c r="C306" s="80">
        <v>104.9</v>
      </c>
      <c r="D306" s="81">
        <v>3543440</v>
      </c>
      <c r="E306" s="81">
        <v>613150</v>
      </c>
      <c r="F306" s="80">
        <v>104.8</v>
      </c>
      <c r="G306" s="2480">
        <v>1083601.7</v>
      </c>
      <c r="H306" s="82">
        <v>0.8</v>
      </c>
      <c r="I306" s="2505">
        <v>0.7</v>
      </c>
      <c r="J306" s="83">
        <v>1.0329999999999999</v>
      </c>
      <c r="K306" s="2482">
        <v>502974</v>
      </c>
      <c r="M306" s="84">
        <v>104.9</v>
      </c>
      <c r="N306" s="80">
        <v>3652.18</v>
      </c>
      <c r="O306" s="80">
        <v>575.76</v>
      </c>
      <c r="P306" s="80">
        <v>104.8</v>
      </c>
      <c r="Q306" s="2480">
        <v>1083601.7</v>
      </c>
      <c r="R306" s="82">
        <v>0.8</v>
      </c>
      <c r="S306" s="2505">
        <v>0.7</v>
      </c>
      <c r="T306" s="83">
        <v>1.0489999999999999</v>
      </c>
      <c r="U306" s="2482">
        <v>502974</v>
      </c>
      <c r="X306" s="2494">
        <v>102.4</v>
      </c>
      <c r="Y306" s="2495">
        <v>251474</v>
      </c>
      <c r="Z306" s="2496">
        <v>322730</v>
      </c>
      <c r="AB306" s="2494">
        <v>99.6</v>
      </c>
      <c r="AC306" s="2497">
        <v>23734.7</v>
      </c>
      <c r="AD306" s="2496">
        <v>331161</v>
      </c>
    </row>
    <row r="307" spans="1:30">
      <c r="A307" s="1484"/>
      <c r="B307" s="1485" t="s">
        <v>69</v>
      </c>
      <c r="C307" s="85">
        <v>105.4</v>
      </c>
      <c r="D307" s="86">
        <v>3524298</v>
      </c>
      <c r="E307" s="86">
        <v>571096</v>
      </c>
      <c r="F307" s="85">
        <v>107.2</v>
      </c>
      <c r="G307" s="2487">
        <v>1091563.2</v>
      </c>
      <c r="H307" s="87">
        <v>0.82</v>
      </c>
      <c r="I307" s="2506">
        <v>0.8</v>
      </c>
      <c r="J307" s="88">
        <v>1.0900000000000001</v>
      </c>
      <c r="K307" s="2489">
        <v>490469</v>
      </c>
      <c r="M307" s="89">
        <v>105.4</v>
      </c>
      <c r="N307" s="85">
        <v>3631.97</v>
      </c>
      <c r="O307" s="85">
        <v>514.4</v>
      </c>
      <c r="P307" s="85">
        <v>107.2</v>
      </c>
      <c r="Q307" s="2487">
        <v>1091563.2</v>
      </c>
      <c r="R307" s="87">
        <v>0.82</v>
      </c>
      <c r="S307" s="2506">
        <v>0.8</v>
      </c>
      <c r="T307" s="88">
        <v>1.046</v>
      </c>
      <c r="U307" s="2489">
        <v>490469</v>
      </c>
      <c r="X307" s="2494">
        <v>109.2</v>
      </c>
      <c r="Y307" s="2495">
        <v>333800</v>
      </c>
      <c r="Z307" s="2496">
        <v>352491</v>
      </c>
      <c r="AB307" s="2494">
        <v>102.3</v>
      </c>
      <c r="AC307" s="2497">
        <v>23461.4</v>
      </c>
      <c r="AD307" s="2496">
        <v>354207</v>
      </c>
    </row>
    <row r="308" spans="1:30">
      <c r="A308" s="1477" t="s">
        <v>93</v>
      </c>
      <c r="B308" s="1478" t="s">
        <v>58</v>
      </c>
      <c r="C308" s="80">
        <v>105.7</v>
      </c>
      <c r="D308" s="81">
        <v>3569719</v>
      </c>
      <c r="E308" s="81">
        <v>336622</v>
      </c>
      <c r="F308" s="80">
        <v>107</v>
      </c>
      <c r="G308" s="2480">
        <v>1070683.8</v>
      </c>
      <c r="H308" s="82">
        <v>0.83</v>
      </c>
      <c r="I308" s="2505">
        <v>-1.2</v>
      </c>
      <c r="J308" s="83">
        <v>1.0149999999999999</v>
      </c>
      <c r="K308" s="2482">
        <v>478903</v>
      </c>
      <c r="M308" s="84">
        <v>105.7</v>
      </c>
      <c r="N308" s="80">
        <v>3695.04</v>
      </c>
      <c r="O308" s="80">
        <v>413.58</v>
      </c>
      <c r="P308" s="80">
        <v>107</v>
      </c>
      <c r="Q308" s="2480">
        <v>1070683.8</v>
      </c>
      <c r="R308" s="82">
        <v>0.83</v>
      </c>
      <c r="S308" s="2505">
        <v>-1.2</v>
      </c>
      <c r="T308" s="83">
        <v>1.0660000000000001</v>
      </c>
      <c r="U308" s="2482">
        <v>478903</v>
      </c>
      <c r="X308" s="2507">
        <v>98.4</v>
      </c>
      <c r="Y308" s="2508">
        <v>258073</v>
      </c>
      <c r="Z308" s="2509">
        <v>395333</v>
      </c>
      <c r="AB308" s="2507">
        <v>102.9</v>
      </c>
      <c r="AC308" s="2510">
        <v>23996.2</v>
      </c>
      <c r="AD308" s="2509">
        <v>352750</v>
      </c>
    </row>
    <row r="309" spans="1:30">
      <c r="A309" s="1477">
        <v>2014</v>
      </c>
      <c r="B309" s="1478" t="s">
        <v>59</v>
      </c>
      <c r="C309" s="80">
        <v>102.3</v>
      </c>
      <c r="D309" s="81">
        <v>3407323</v>
      </c>
      <c r="E309" s="81">
        <v>462025</v>
      </c>
      <c r="F309" s="80">
        <v>102.5</v>
      </c>
      <c r="G309" s="2480">
        <v>1080878.3999999999</v>
      </c>
      <c r="H309" s="82">
        <v>0.86</v>
      </c>
      <c r="I309" s="2505">
        <v>1</v>
      </c>
      <c r="J309" s="83">
        <v>1.0049999999999999</v>
      </c>
      <c r="K309" s="2482">
        <v>506067</v>
      </c>
      <c r="M309" s="84">
        <v>102.3</v>
      </c>
      <c r="N309" s="80">
        <v>3686.15</v>
      </c>
      <c r="O309" s="80">
        <v>446.93</v>
      </c>
      <c r="P309" s="80">
        <v>102.5</v>
      </c>
      <c r="Q309" s="2480">
        <v>1080878.3999999999</v>
      </c>
      <c r="R309" s="82">
        <v>0.86</v>
      </c>
      <c r="S309" s="2505">
        <v>1</v>
      </c>
      <c r="T309" s="83">
        <v>1.012</v>
      </c>
      <c r="U309" s="2482">
        <v>506067</v>
      </c>
      <c r="X309" s="2494">
        <v>104.5</v>
      </c>
      <c r="Y309" s="2495">
        <v>203079</v>
      </c>
      <c r="Z309" s="2496">
        <v>309054</v>
      </c>
      <c r="AB309" s="2494">
        <v>105.5</v>
      </c>
      <c r="AC309" s="2497">
        <v>23771.599999999999</v>
      </c>
      <c r="AD309" s="2496">
        <v>345784</v>
      </c>
    </row>
    <row r="310" spans="1:30">
      <c r="A310" s="1477"/>
      <c r="B310" s="1478" t="s">
        <v>60</v>
      </c>
      <c r="C310" s="80">
        <v>103.8</v>
      </c>
      <c r="D310" s="81">
        <v>3633202</v>
      </c>
      <c r="E310" s="81">
        <v>410012</v>
      </c>
      <c r="F310" s="80">
        <v>102.4</v>
      </c>
      <c r="G310" s="2480">
        <v>1069641.7</v>
      </c>
      <c r="H310" s="82">
        <v>0.86</v>
      </c>
      <c r="I310" s="2505">
        <v>16.600000000000001</v>
      </c>
      <c r="J310" s="83">
        <v>1.2010000000000001</v>
      </c>
      <c r="K310" s="2482">
        <v>494352</v>
      </c>
      <c r="M310" s="84">
        <v>103.8</v>
      </c>
      <c r="N310" s="80">
        <v>3648.44</v>
      </c>
      <c r="O310" s="80">
        <v>419.3</v>
      </c>
      <c r="P310" s="80">
        <v>102.4</v>
      </c>
      <c r="Q310" s="2480">
        <v>1069641.7</v>
      </c>
      <c r="R310" s="82">
        <v>0.86</v>
      </c>
      <c r="S310" s="2505">
        <v>16.600000000000001</v>
      </c>
      <c r="T310" s="83">
        <v>1.01</v>
      </c>
      <c r="U310" s="2482">
        <v>494352</v>
      </c>
      <c r="X310" s="2494">
        <v>106.3</v>
      </c>
      <c r="Y310" s="2495">
        <v>298581</v>
      </c>
      <c r="Z310" s="2496">
        <v>358694</v>
      </c>
      <c r="AB310" s="2494">
        <v>102</v>
      </c>
      <c r="AC310" s="2497">
        <v>28509.5</v>
      </c>
      <c r="AD310" s="2496">
        <v>364910</v>
      </c>
    </row>
    <row r="311" spans="1:30">
      <c r="A311" s="1477"/>
      <c r="B311" s="1478" t="s">
        <v>61</v>
      </c>
      <c r="C311" s="80">
        <v>101.6</v>
      </c>
      <c r="D311" s="81">
        <v>3541030</v>
      </c>
      <c r="E311" s="81">
        <v>460313</v>
      </c>
      <c r="F311" s="80">
        <v>104.2</v>
      </c>
      <c r="G311" s="2480">
        <v>1071113</v>
      </c>
      <c r="H311" s="82">
        <v>0.86</v>
      </c>
      <c r="I311" s="2505">
        <v>-8.1999999999999993</v>
      </c>
      <c r="J311" s="83">
        <v>0.99</v>
      </c>
      <c r="K311" s="2482">
        <v>487452</v>
      </c>
      <c r="M311" s="84">
        <v>101.6</v>
      </c>
      <c r="N311" s="80">
        <v>3602.16</v>
      </c>
      <c r="O311" s="80">
        <v>473.18</v>
      </c>
      <c r="P311" s="80">
        <v>104.2</v>
      </c>
      <c r="Q311" s="2480">
        <v>1071113</v>
      </c>
      <c r="R311" s="82">
        <v>0.86</v>
      </c>
      <c r="S311" s="2505">
        <v>-8.1999999999999993</v>
      </c>
      <c r="T311" s="83">
        <v>1.0449999999999999</v>
      </c>
      <c r="U311" s="2482">
        <v>487452</v>
      </c>
      <c r="X311" s="2494">
        <v>108.2</v>
      </c>
      <c r="Y311" s="2495">
        <v>189082</v>
      </c>
      <c r="Z311" s="2496">
        <v>350332</v>
      </c>
      <c r="AB311" s="2494">
        <v>104.1</v>
      </c>
      <c r="AC311" s="2497">
        <v>21177.9</v>
      </c>
      <c r="AD311" s="2496">
        <v>344648</v>
      </c>
    </row>
    <row r="312" spans="1:30">
      <c r="A312" s="1477"/>
      <c r="B312" s="1478" t="s">
        <v>62</v>
      </c>
      <c r="C312" s="80">
        <v>101.5</v>
      </c>
      <c r="D312" s="81">
        <v>3614530</v>
      </c>
      <c r="E312" s="81">
        <v>436428</v>
      </c>
      <c r="F312" s="80">
        <v>101.4</v>
      </c>
      <c r="G312" s="2480">
        <v>1084069.8999999999</v>
      </c>
      <c r="H312" s="82">
        <v>0.88</v>
      </c>
      <c r="I312" s="2505">
        <v>-0.9</v>
      </c>
      <c r="J312" s="83">
        <v>0.97499999999999998</v>
      </c>
      <c r="K312" s="2482">
        <v>515140</v>
      </c>
      <c r="M312" s="84">
        <v>101.5</v>
      </c>
      <c r="N312" s="80">
        <v>3595.7</v>
      </c>
      <c r="O312" s="80">
        <v>463.34</v>
      </c>
      <c r="P312" s="80">
        <v>101.4</v>
      </c>
      <c r="Q312" s="2480">
        <v>1084069.8999999999</v>
      </c>
      <c r="R312" s="82">
        <v>0.88</v>
      </c>
      <c r="S312" s="2505">
        <v>-0.9</v>
      </c>
      <c r="T312" s="83">
        <v>1.0409999999999999</v>
      </c>
      <c r="U312" s="2482">
        <v>515140</v>
      </c>
      <c r="X312" s="2494">
        <v>98.9</v>
      </c>
      <c r="Y312" s="2495">
        <v>212114</v>
      </c>
      <c r="Z312" s="2496">
        <v>331108</v>
      </c>
      <c r="AB312" s="2494">
        <v>102.6</v>
      </c>
      <c r="AC312" s="2497">
        <v>22736.799999999999</v>
      </c>
      <c r="AD312" s="2496">
        <v>322481</v>
      </c>
    </row>
    <row r="313" spans="1:30">
      <c r="A313" s="1477"/>
      <c r="B313" s="1478" t="s">
        <v>63</v>
      </c>
      <c r="C313" s="80">
        <v>99.5</v>
      </c>
      <c r="D313" s="81">
        <v>3688064</v>
      </c>
      <c r="E313" s="81">
        <v>478643</v>
      </c>
      <c r="F313" s="80">
        <v>99.7</v>
      </c>
      <c r="G313" s="2480">
        <v>1074031.2</v>
      </c>
      <c r="H313" s="82">
        <v>0.88</v>
      </c>
      <c r="I313" s="2505">
        <v>-1.4</v>
      </c>
      <c r="J313" s="83">
        <v>1.0569999999999999</v>
      </c>
      <c r="K313" s="2482">
        <v>509022</v>
      </c>
      <c r="M313" s="84">
        <v>99.5</v>
      </c>
      <c r="N313" s="80">
        <v>3589.14</v>
      </c>
      <c r="O313" s="80">
        <v>455.74</v>
      </c>
      <c r="P313" s="80">
        <v>99.7</v>
      </c>
      <c r="Q313" s="2480">
        <v>1074031.2</v>
      </c>
      <c r="R313" s="82">
        <v>0.88</v>
      </c>
      <c r="S313" s="2505">
        <v>-1.4</v>
      </c>
      <c r="T313" s="83">
        <v>1.0249999999999999</v>
      </c>
      <c r="U313" s="2482">
        <v>509022</v>
      </c>
      <c r="X313" s="2494">
        <v>98.3</v>
      </c>
      <c r="Y313" s="2495">
        <v>220306</v>
      </c>
      <c r="Z313" s="2496">
        <v>348970</v>
      </c>
      <c r="AB313" s="2494">
        <v>101.4</v>
      </c>
      <c r="AC313" s="2497">
        <v>23191.599999999999</v>
      </c>
      <c r="AD313" s="2496">
        <v>359934</v>
      </c>
    </row>
    <row r="314" spans="1:30">
      <c r="A314" s="1477"/>
      <c r="B314" s="1478" t="s">
        <v>64</v>
      </c>
      <c r="C314" s="80">
        <v>98.9</v>
      </c>
      <c r="D314" s="81">
        <v>3860347</v>
      </c>
      <c r="E314" s="81">
        <v>416583</v>
      </c>
      <c r="F314" s="80">
        <v>97</v>
      </c>
      <c r="G314" s="2480">
        <v>1081240.6000000001</v>
      </c>
      <c r="H314" s="82">
        <v>0.89</v>
      </c>
      <c r="I314" s="2505">
        <v>-1.1000000000000001</v>
      </c>
      <c r="J314" s="83">
        <v>1.022</v>
      </c>
      <c r="K314" s="2482">
        <v>505077</v>
      </c>
      <c r="M314" s="84">
        <v>98.9</v>
      </c>
      <c r="N314" s="80">
        <v>3553.36</v>
      </c>
      <c r="O314" s="80">
        <v>410.38</v>
      </c>
      <c r="P314" s="80">
        <v>97</v>
      </c>
      <c r="Q314" s="2480">
        <v>1081240.6000000001</v>
      </c>
      <c r="R314" s="82">
        <v>0.89</v>
      </c>
      <c r="S314" s="2505">
        <v>-1.1000000000000001</v>
      </c>
      <c r="T314" s="83">
        <v>1.0329999999999999</v>
      </c>
      <c r="U314" s="2482">
        <v>505077</v>
      </c>
      <c r="X314" s="2494">
        <v>99.1</v>
      </c>
      <c r="Y314" s="2495">
        <v>248682</v>
      </c>
      <c r="Z314" s="2496">
        <v>347369</v>
      </c>
      <c r="AB314" s="2494">
        <v>101.3</v>
      </c>
      <c r="AC314" s="2497">
        <v>22628</v>
      </c>
      <c r="AD314" s="2496">
        <v>332875</v>
      </c>
    </row>
    <row r="315" spans="1:30">
      <c r="A315" s="1477"/>
      <c r="B315" s="1478" t="s">
        <v>65</v>
      </c>
      <c r="C315" s="80">
        <v>97.7</v>
      </c>
      <c r="D315" s="81">
        <v>3608587</v>
      </c>
      <c r="E315" s="81">
        <v>610235</v>
      </c>
      <c r="F315" s="80">
        <v>97.6</v>
      </c>
      <c r="G315" s="2480">
        <v>1061424.7</v>
      </c>
      <c r="H315" s="82">
        <v>0.89</v>
      </c>
      <c r="I315" s="2505">
        <v>1.2</v>
      </c>
      <c r="J315" s="83">
        <v>0.9</v>
      </c>
      <c r="K315" s="2482">
        <v>524661</v>
      </c>
      <c r="M315" s="84">
        <v>97.7</v>
      </c>
      <c r="N315" s="80">
        <v>3502.01</v>
      </c>
      <c r="O315" s="80">
        <v>607.83000000000004</v>
      </c>
      <c r="P315" s="80">
        <v>97.6</v>
      </c>
      <c r="Q315" s="2480">
        <v>1061424.7</v>
      </c>
      <c r="R315" s="82">
        <v>0.89</v>
      </c>
      <c r="S315" s="2505">
        <v>1.2</v>
      </c>
      <c r="T315" s="83">
        <v>0.98</v>
      </c>
      <c r="U315" s="2482">
        <v>524661</v>
      </c>
      <c r="X315" s="2494">
        <v>96.7</v>
      </c>
      <c r="Y315" s="2495">
        <v>201402</v>
      </c>
      <c r="Z315" s="2496">
        <v>344469</v>
      </c>
      <c r="AB315" s="2494">
        <v>100.6</v>
      </c>
      <c r="AC315" s="2497">
        <v>23038.7</v>
      </c>
      <c r="AD315" s="2496">
        <v>360796</v>
      </c>
    </row>
    <row r="316" spans="1:30">
      <c r="A316" s="1477"/>
      <c r="B316" s="1478" t="s">
        <v>66</v>
      </c>
      <c r="C316" s="80">
        <v>99.8</v>
      </c>
      <c r="D316" s="81">
        <v>3559916</v>
      </c>
      <c r="E316" s="81">
        <v>488902</v>
      </c>
      <c r="F316" s="80">
        <v>101.1</v>
      </c>
      <c r="G316" s="2480">
        <v>1054075.8999999999</v>
      </c>
      <c r="H316" s="82">
        <v>0.9</v>
      </c>
      <c r="I316" s="2505">
        <v>-0.4</v>
      </c>
      <c r="J316" s="83">
        <v>1.07</v>
      </c>
      <c r="K316" s="2482">
        <v>510074</v>
      </c>
      <c r="M316" s="84">
        <v>99.8</v>
      </c>
      <c r="N316" s="80">
        <v>3529.17</v>
      </c>
      <c r="O316" s="80">
        <v>491.41</v>
      </c>
      <c r="P316" s="80">
        <v>101.1</v>
      </c>
      <c r="Q316" s="2480">
        <v>1054075.8999999999</v>
      </c>
      <c r="R316" s="82">
        <v>0.9</v>
      </c>
      <c r="S316" s="2505">
        <v>-0.4</v>
      </c>
      <c r="T316" s="83">
        <v>1.04</v>
      </c>
      <c r="U316" s="2482">
        <v>510074</v>
      </c>
      <c r="X316" s="2494">
        <v>98.5</v>
      </c>
      <c r="Y316" s="2495">
        <v>195273</v>
      </c>
      <c r="Z316" s="2496">
        <v>349883</v>
      </c>
      <c r="AB316" s="2494">
        <v>100.5</v>
      </c>
      <c r="AC316" s="2497">
        <v>23020.2</v>
      </c>
      <c r="AD316" s="2496">
        <v>346883</v>
      </c>
    </row>
    <row r="317" spans="1:30">
      <c r="A317" s="1477"/>
      <c r="B317" s="1478" t="s">
        <v>67</v>
      </c>
      <c r="C317" s="80">
        <v>104.3</v>
      </c>
      <c r="D317" s="81">
        <v>3632932</v>
      </c>
      <c r="E317" s="81">
        <v>393116</v>
      </c>
      <c r="F317" s="80">
        <v>109.5</v>
      </c>
      <c r="G317" s="2480">
        <v>1072899.2</v>
      </c>
      <c r="H317" s="82">
        <v>0.91</v>
      </c>
      <c r="I317" s="2505">
        <v>0.6</v>
      </c>
      <c r="J317" s="83">
        <v>1.0660000000000001</v>
      </c>
      <c r="K317" s="2482">
        <v>539947</v>
      </c>
      <c r="M317" s="84">
        <v>104.3</v>
      </c>
      <c r="N317" s="80">
        <v>3552.9</v>
      </c>
      <c r="O317" s="80">
        <v>392.31</v>
      </c>
      <c r="P317" s="80">
        <v>109.5</v>
      </c>
      <c r="Q317" s="2480">
        <v>1072899.2</v>
      </c>
      <c r="R317" s="82">
        <v>0.91</v>
      </c>
      <c r="S317" s="2505">
        <v>0.6</v>
      </c>
      <c r="T317" s="83">
        <v>1.085</v>
      </c>
      <c r="U317" s="2482">
        <v>539947</v>
      </c>
      <c r="X317" s="2494">
        <v>102.9</v>
      </c>
      <c r="Y317" s="2495">
        <v>216114</v>
      </c>
      <c r="Z317" s="2496">
        <v>364779</v>
      </c>
      <c r="AB317" s="2494">
        <v>101.2</v>
      </c>
      <c r="AC317" s="2497">
        <v>23120.5</v>
      </c>
      <c r="AD317" s="2496">
        <v>357979</v>
      </c>
    </row>
    <row r="318" spans="1:30">
      <c r="A318" s="1477"/>
      <c r="B318" s="1478" t="s">
        <v>68</v>
      </c>
      <c r="C318" s="80">
        <v>100.7</v>
      </c>
      <c r="D318" s="81">
        <v>3411547</v>
      </c>
      <c r="E318" s="81">
        <v>444862</v>
      </c>
      <c r="F318" s="80">
        <v>101.6</v>
      </c>
      <c r="G318" s="2480">
        <v>1067773.8</v>
      </c>
      <c r="H318" s="82">
        <v>0.92</v>
      </c>
      <c r="I318" s="2505">
        <v>0.6</v>
      </c>
      <c r="J318" s="83">
        <v>0.995</v>
      </c>
      <c r="K318" s="2482">
        <v>537147</v>
      </c>
      <c r="M318" s="84">
        <v>100.7</v>
      </c>
      <c r="N318" s="80">
        <v>3518.32</v>
      </c>
      <c r="O318" s="80">
        <v>408.9</v>
      </c>
      <c r="P318" s="80">
        <v>101.6</v>
      </c>
      <c r="Q318" s="2480">
        <v>1067773.8</v>
      </c>
      <c r="R318" s="82">
        <v>0.92</v>
      </c>
      <c r="S318" s="2505">
        <v>0.6</v>
      </c>
      <c r="T318" s="83">
        <v>1.008</v>
      </c>
      <c r="U318" s="2482">
        <v>537147</v>
      </c>
      <c r="X318" s="2494">
        <v>105.6</v>
      </c>
      <c r="Y318" s="2495">
        <v>247958</v>
      </c>
      <c r="Z318" s="2496">
        <v>342884</v>
      </c>
      <c r="AB318" s="2494">
        <v>102.7</v>
      </c>
      <c r="AC318" s="2497">
        <v>23321.1</v>
      </c>
      <c r="AD318" s="2496">
        <v>365435</v>
      </c>
    </row>
    <row r="319" spans="1:30">
      <c r="A319" s="1477"/>
      <c r="B319" s="1478" t="s">
        <v>69</v>
      </c>
      <c r="C319" s="80">
        <v>101.1</v>
      </c>
      <c r="D319" s="81">
        <v>3446917</v>
      </c>
      <c r="E319" s="81">
        <v>445560</v>
      </c>
      <c r="F319" s="80">
        <v>106.9</v>
      </c>
      <c r="G319" s="2480">
        <v>1060366.7</v>
      </c>
      <c r="H319" s="82">
        <v>0.95</v>
      </c>
      <c r="I319" s="2505">
        <v>-0.5</v>
      </c>
      <c r="J319" s="83">
        <v>1.0880000000000001</v>
      </c>
      <c r="K319" s="2482">
        <v>555696</v>
      </c>
      <c r="M319" s="84">
        <v>101.1</v>
      </c>
      <c r="N319" s="80">
        <v>3540.39</v>
      </c>
      <c r="O319" s="80">
        <v>404.59</v>
      </c>
      <c r="P319" s="80">
        <v>106.9</v>
      </c>
      <c r="Q319" s="2480">
        <v>1060366.7</v>
      </c>
      <c r="R319" s="82">
        <v>0.95</v>
      </c>
      <c r="S319" s="2505">
        <v>-0.5</v>
      </c>
      <c r="T319" s="83">
        <v>1.044</v>
      </c>
      <c r="U319" s="2482">
        <v>555696</v>
      </c>
      <c r="X319" s="2498">
        <v>109.9</v>
      </c>
      <c r="Y319" s="2499">
        <v>327247</v>
      </c>
      <c r="Z319" s="2500">
        <v>380377</v>
      </c>
      <c r="AB319" s="2498">
        <v>103</v>
      </c>
      <c r="AC319" s="2501">
        <v>23181.4</v>
      </c>
      <c r="AD319" s="2500">
        <v>366320</v>
      </c>
    </row>
    <row r="320" spans="1:30">
      <c r="A320" s="1503" t="s">
        <v>94</v>
      </c>
      <c r="B320" s="1504" t="s">
        <v>58</v>
      </c>
      <c r="C320" s="90">
        <v>105.3</v>
      </c>
      <c r="D320" s="91">
        <v>3419949</v>
      </c>
      <c r="E320" s="91">
        <v>259392</v>
      </c>
      <c r="F320" s="90">
        <v>108.9</v>
      </c>
      <c r="G320" s="2502">
        <v>1063548.1000000001</v>
      </c>
      <c r="H320" s="92">
        <v>0.95</v>
      </c>
      <c r="I320" s="2503">
        <v>-0.5</v>
      </c>
      <c r="J320" s="93">
        <v>1.002</v>
      </c>
      <c r="K320" s="2504">
        <v>583138</v>
      </c>
      <c r="M320" s="94">
        <v>105.3</v>
      </c>
      <c r="N320" s="90">
        <v>3524.8</v>
      </c>
      <c r="O320" s="90">
        <v>320.38</v>
      </c>
      <c r="P320" s="90">
        <v>108.9</v>
      </c>
      <c r="Q320" s="2502">
        <v>1063548.1000000001</v>
      </c>
      <c r="R320" s="92">
        <v>0.95</v>
      </c>
      <c r="S320" s="2503">
        <v>-0.5</v>
      </c>
      <c r="T320" s="93">
        <v>1.056</v>
      </c>
      <c r="U320" s="2504">
        <v>583138</v>
      </c>
      <c r="X320" s="2494">
        <v>100.7</v>
      </c>
      <c r="Y320" s="2495">
        <v>248824</v>
      </c>
      <c r="Z320" s="2496">
        <v>403275</v>
      </c>
      <c r="AB320" s="2494">
        <v>104.8</v>
      </c>
      <c r="AC320" s="2497">
        <v>23001.3</v>
      </c>
      <c r="AD320" s="2496">
        <v>368970</v>
      </c>
    </row>
    <row r="321" spans="1:30">
      <c r="A321" s="1477">
        <v>2015</v>
      </c>
      <c r="B321" s="1478" t="s">
        <v>59</v>
      </c>
      <c r="C321" s="80">
        <v>101.6</v>
      </c>
      <c r="D321" s="81">
        <v>3261216</v>
      </c>
      <c r="E321" s="81">
        <v>384948</v>
      </c>
      <c r="F321" s="80">
        <v>103</v>
      </c>
      <c r="G321" s="2480">
        <v>1054707.5</v>
      </c>
      <c r="H321" s="82">
        <v>0.95</v>
      </c>
      <c r="I321" s="2505">
        <v>0.6</v>
      </c>
      <c r="J321" s="83">
        <v>1.0169999999999999</v>
      </c>
      <c r="K321" s="2482">
        <v>480006</v>
      </c>
      <c r="M321" s="84">
        <v>101.6</v>
      </c>
      <c r="N321" s="80">
        <v>3539.46</v>
      </c>
      <c r="O321" s="80">
        <v>371.43</v>
      </c>
      <c r="P321" s="80">
        <v>103</v>
      </c>
      <c r="Q321" s="2480">
        <v>1054707.5</v>
      </c>
      <c r="R321" s="82">
        <v>0.95</v>
      </c>
      <c r="S321" s="2505">
        <v>0.6</v>
      </c>
      <c r="T321" s="83">
        <v>1.0209999999999999</v>
      </c>
      <c r="U321" s="2482">
        <v>480006</v>
      </c>
      <c r="X321" s="2494">
        <v>100.7</v>
      </c>
      <c r="Y321" s="2495">
        <v>201289</v>
      </c>
      <c r="Z321" s="2496">
        <v>370876</v>
      </c>
      <c r="AB321" s="2494">
        <v>101.7</v>
      </c>
      <c r="AC321" s="2497">
        <v>23528.2</v>
      </c>
      <c r="AD321" s="2496">
        <v>410196</v>
      </c>
    </row>
    <row r="322" spans="1:30">
      <c r="A322" s="1477"/>
      <c r="B322" s="1478" t="s">
        <v>60</v>
      </c>
      <c r="C322" s="80">
        <v>101.4</v>
      </c>
      <c r="D322" s="81">
        <v>3518241</v>
      </c>
      <c r="E322" s="81">
        <v>386256</v>
      </c>
      <c r="F322" s="80">
        <v>104</v>
      </c>
      <c r="G322" s="2480">
        <v>1062074.5</v>
      </c>
      <c r="H322" s="82">
        <v>0.96</v>
      </c>
      <c r="I322" s="2505">
        <v>-12.8</v>
      </c>
      <c r="J322" s="83">
        <v>1.2509999999999999</v>
      </c>
      <c r="K322" s="2482">
        <v>528864</v>
      </c>
      <c r="M322" s="84">
        <v>101.4</v>
      </c>
      <c r="N322" s="80">
        <v>3551.96</v>
      </c>
      <c r="O322" s="80">
        <v>396.09</v>
      </c>
      <c r="P322" s="80">
        <v>104</v>
      </c>
      <c r="Q322" s="2480">
        <v>1062074.5</v>
      </c>
      <c r="R322" s="82">
        <v>0.96</v>
      </c>
      <c r="S322" s="2505">
        <v>-12.8</v>
      </c>
      <c r="T322" s="83">
        <v>1.044</v>
      </c>
      <c r="U322" s="2482">
        <v>528864</v>
      </c>
      <c r="X322" s="2494">
        <v>104</v>
      </c>
      <c r="Y322" s="2495">
        <v>243196</v>
      </c>
      <c r="Z322" s="2496">
        <v>352662</v>
      </c>
      <c r="AB322" s="2494">
        <v>99.9</v>
      </c>
      <c r="AC322" s="2497">
        <v>23348.9</v>
      </c>
      <c r="AD322" s="2496">
        <v>347362</v>
      </c>
    </row>
    <row r="323" spans="1:30">
      <c r="A323" s="1477"/>
      <c r="B323" s="1478" t="s">
        <v>61</v>
      </c>
      <c r="C323" s="80">
        <v>99</v>
      </c>
      <c r="D323" s="81">
        <v>3408208</v>
      </c>
      <c r="E323" s="81">
        <v>434986</v>
      </c>
      <c r="F323" s="80">
        <v>98.1</v>
      </c>
      <c r="G323" s="2480">
        <v>1060871.2</v>
      </c>
      <c r="H323" s="82">
        <v>0.96</v>
      </c>
      <c r="I323" s="2505">
        <v>9.6999999999999993</v>
      </c>
      <c r="J323" s="83">
        <v>0.95699999999999996</v>
      </c>
      <c r="K323" s="2482">
        <v>537479</v>
      </c>
      <c r="M323" s="84">
        <v>99</v>
      </c>
      <c r="N323" s="80">
        <v>3449.5</v>
      </c>
      <c r="O323" s="80">
        <v>436</v>
      </c>
      <c r="P323" s="80">
        <v>98.1</v>
      </c>
      <c r="Q323" s="2480">
        <v>1060871.2</v>
      </c>
      <c r="R323" s="82">
        <v>0.96</v>
      </c>
      <c r="S323" s="2505">
        <v>9.6999999999999993</v>
      </c>
      <c r="T323" s="83">
        <v>1.01</v>
      </c>
      <c r="U323" s="2482">
        <v>537479</v>
      </c>
      <c r="X323" s="2494">
        <v>102.3</v>
      </c>
      <c r="Y323" s="2495">
        <v>207490</v>
      </c>
      <c r="Z323" s="2496">
        <v>358431</v>
      </c>
      <c r="AB323" s="2494">
        <v>98.4</v>
      </c>
      <c r="AC323" s="2497">
        <v>23152.7</v>
      </c>
      <c r="AD323" s="2496">
        <v>354322</v>
      </c>
    </row>
    <row r="324" spans="1:30">
      <c r="A324" s="1477"/>
      <c r="B324" s="1478" t="s">
        <v>62</v>
      </c>
      <c r="C324" s="80">
        <v>100.8</v>
      </c>
      <c r="D324" s="81">
        <v>3366368</v>
      </c>
      <c r="E324" s="81">
        <v>434818</v>
      </c>
      <c r="F324" s="80">
        <v>102.7</v>
      </c>
      <c r="G324" s="2480">
        <v>1048099.5</v>
      </c>
      <c r="H324" s="82">
        <v>0.96</v>
      </c>
      <c r="I324" s="2505">
        <v>6.2</v>
      </c>
      <c r="J324" s="83">
        <v>0.92900000000000005</v>
      </c>
      <c r="K324" s="2482">
        <v>529300</v>
      </c>
      <c r="M324" s="84">
        <v>100.8</v>
      </c>
      <c r="N324" s="80">
        <v>3330.02</v>
      </c>
      <c r="O324" s="80">
        <v>461.07</v>
      </c>
      <c r="P324" s="80">
        <v>102.7</v>
      </c>
      <c r="Q324" s="2480">
        <v>1048099.5</v>
      </c>
      <c r="R324" s="82">
        <v>0.96</v>
      </c>
      <c r="S324" s="2505">
        <v>6.2</v>
      </c>
      <c r="T324" s="83">
        <v>0.99399999999999999</v>
      </c>
      <c r="U324" s="2482">
        <v>529300</v>
      </c>
      <c r="X324" s="2494">
        <v>97.4</v>
      </c>
      <c r="Y324" s="2495">
        <v>220935</v>
      </c>
      <c r="Z324" s="2496">
        <v>313129</v>
      </c>
      <c r="AB324" s="2494">
        <v>100.9</v>
      </c>
      <c r="AC324" s="2497">
        <v>23526.6</v>
      </c>
      <c r="AD324" s="2496">
        <v>321527</v>
      </c>
    </row>
    <row r="325" spans="1:30">
      <c r="A325" s="1477"/>
      <c r="B325" s="1478" t="s">
        <v>63</v>
      </c>
      <c r="C325" s="80">
        <v>97.7</v>
      </c>
      <c r="D325" s="81">
        <v>3514591</v>
      </c>
      <c r="E325" s="81">
        <v>514978</v>
      </c>
      <c r="F325" s="80">
        <v>96.5</v>
      </c>
      <c r="G325" s="2480">
        <v>1047001.9</v>
      </c>
      <c r="H325" s="82">
        <v>0.97</v>
      </c>
      <c r="I325" s="2505">
        <v>-1.3</v>
      </c>
      <c r="J325" s="83">
        <v>1.032</v>
      </c>
      <c r="K325" s="2482">
        <v>513616</v>
      </c>
      <c r="M325" s="84">
        <v>97.7</v>
      </c>
      <c r="N325" s="80">
        <v>3436.12</v>
      </c>
      <c r="O325" s="80">
        <v>484.83</v>
      </c>
      <c r="P325" s="80">
        <v>96.5</v>
      </c>
      <c r="Q325" s="2480">
        <v>1047001.9</v>
      </c>
      <c r="R325" s="82">
        <v>0.97</v>
      </c>
      <c r="S325" s="2505">
        <v>-1.3</v>
      </c>
      <c r="T325" s="83">
        <v>1.0009999999999999</v>
      </c>
      <c r="U325" s="2482">
        <v>513616</v>
      </c>
      <c r="X325" s="2494">
        <v>97.4</v>
      </c>
      <c r="Y325" s="2495">
        <v>212108</v>
      </c>
      <c r="Z325" s="2496">
        <v>343003</v>
      </c>
      <c r="AB325" s="2494">
        <v>100.8</v>
      </c>
      <c r="AC325" s="2497">
        <v>22680.9</v>
      </c>
      <c r="AD325" s="2496">
        <v>339456</v>
      </c>
    </row>
    <row r="326" spans="1:30">
      <c r="A326" s="1477"/>
      <c r="B326" s="1478" t="s">
        <v>64</v>
      </c>
      <c r="C326" s="80">
        <v>101.4</v>
      </c>
      <c r="D326" s="81">
        <v>3722759</v>
      </c>
      <c r="E326" s="81">
        <v>312221</v>
      </c>
      <c r="F326" s="80">
        <v>103.3</v>
      </c>
      <c r="G326" s="2480">
        <v>1055402.3999999999</v>
      </c>
      <c r="H326" s="82">
        <v>0.97</v>
      </c>
      <c r="I326" s="2505">
        <v>1.6847817460937193</v>
      </c>
      <c r="J326" s="83">
        <v>1.012</v>
      </c>
      <c r="K326" s="2482">
        <v>533483</v>
      </c>
      <c r="M326" s="84">
        <v>101.4</v>
      </c>
      <c r="N326" s="80">
        <v>3428.9</v>
      </c>
      <c r="O326" s="80">
        <v>313.81</v>
      </c>
      <c r="P326" s="80">
        <v>103.3</v>
      </c>
      <c r="Q326" s="2480">
        <v>1055402.3999999999</v>
      </c>
      <c r="R326" s="82">
        <v>0.97</v>
      </c>
      <c r="S326" s="2505">
        <v>1.6847817460937193</v>
      </c>
      <c r="T326" s="83">
        <v>1.0289999999999999</v>
      </c>
      <c r="U326" s="2482">
        <v>533483</v>
      </c>
      <c r="X326" s="2494">
        <v>96.6</v>
      </c>
      <c r="Y326" s="2495">
        <v>256764</v>
      </c>
      <c r="Z326" s="2496">
        <v>347732</v>
      </c>
      <c r="AB326" s="2494">
        <v>99</v>
      </c>
      <c r="AC326" s="2497">
        <v>23317</v>
      </c>
      <c r="AD326" s="2496">
        <v>330931</v>
      </c>
    </row>
    <row r="327" spans="1:30">
      <c r="A327" s="1477"/>
      <c r="B327" s="1478" t="s">
        <v>65</v>
      </c>
      <c r="C327" s="80">
        <v>99.5</v>
      </c>
      <c r="D327" s="81">
        <v>3503428</v>
      </c>
      <c r="E327" s="81">
        <v>503857</v>
      </c>
      <c r="F327" s="80">
        <v>99.1</v>
      </c>
      <c r="G327" s="2480">
        <v>1055045.2</v>
      </c>
      <c r="H327" s="82">
        <v>0.99</v>
      </c>
      <c r="I327" s="2505">
        <v>2.1317178289962584</v>
      </c>
      <c r="J327" s="83">
        <v>0.88500000000000001</v>
      </c>
      <c r="K327" s="2482">
        <v>515013</v>
      </c>
      <c r="M327" s="84">
        <v>99.5</v>
      </c>
      <c r="N327" s="80">
        <v>3400.02</v>
      </c>
      <c r="O327" s="80">
        <v>515.25</v>
      </c>
      <c r="P327" s="80">
        <v>99.1</v>
      </c>
      <c r="Q327" s="2480">
        <v>1055045.2</v>
      </c>
      <c r="R327" s="82">
        <v>0.99</v>
      </c>
      <c r="S327" s="2505">
        <v>2.1317178289962584</v>
      </c>
      <c r="T327" s="83">
        <v>0.96799999999999997</v>
      </c>
      <c r="U327" s="2482">
        <v>515013</v>
      </c>
      <c r="X327" s="2494">
        <v>96.6</v>
      </c>
      <c r="Y327" s="2495">
        <v>208204</v>
      </c>
      <c r="Z327" s="2496">
        <v>332093</v>
      </c>
      <c r="AB327" s="2494">
        <v>100.9</v>
      </c>
      <c r="AC327" s="2497">
        <v>23242.3</v>
      </c>
      <c r="AD327" s="2496">
        <v>346677</v>
      </c>
    </row>
    <row r="328" spans="1:30">
      <c r="A328" s="1477"/>
      <c r="B328" s="1478" t="s">
        <v>66</v>
      </c>
      <c r="C328" s="80">
        <v>100.6</v>
      </c>
      <c r="D328" s="81">
        <v>3378048</v>
      </c>
      <c r="E328" s="81">
        <v>435403</v>
      </c>
      <c r="F328" s="80">
        <v>100.2</v>
      </c>
      <c r="G328" s="2480">
        <v>1049965.2</v>
      </c>
      <c r="H328" s="82">
        <v>1.01</v>
      </c>
      <c r="I328" s="2505">
        <v>2.4858057285238999</v>
      </c>
      <c r="J328" s="83">
        <v>1.0169999999999999</v>
      </c>
      <c r="K328" s="2482">
        <v>506948</v>
      </c>
      <c r="M328" s="84">
        <v>100.6</v>
      </c>
      <c r="N328" s="80">
        <v>3356.75</v>
      </c>
      <c r="O328" s="80">
        <v>437.98</v>
      </c>
      <c r="P328" s="80">
        <v>100.2</v>
      </c>
      <c r="Q328" s="2480">
        <v>1049965.2</v>
      </c>
      <c r="R328" s="82">
        <v>1.01</v>
      </c>
      <c r="S328" s="2505">
        <v>2.4858057285238999</v>
      </c>
      <c r="T328" s="83">
        <v>0.99299999999999999</v>
      </c>
      <c r="U328" s="2482">
        <v>506948</v>
      </c>
      <c r="X328" s="2494">
        <v>98.3</v>
      </c>
      <c r="Y328" s="2495">
        <v>200688</v>
      </c>
      <c r="Z328" s="2496">
        <v>338900</v>
      </c>
      <c r="AB328" s="2494">
        <v>100</v>
      </c>
      <c r="AC328" s="2497">
        <v>24115.7</v>
      </c>
      <c r="AD328" s="2496">
        <v>346179</v>
      </c>
    </row>
    <row r="329" spans="1:30">
      <c r="A329" s="1477"/>
      <c r="B329" s="1478" t="s">
        <v>67</v>
      </c>
      <c r="C329" s="80">
        <v>99.9</v>
      </c>
      <c r="D329" s="81">
        <v>3419219</v>
      </c>
      <c r="E329" s="81">
        <v>407872</v>
      </c>
      <c r="F329" s="80">
        <v>95.3</v>
      </c>
      <c r="G329" s="2480">
        <v>1041036</v>
      </c>
      <c r="H329" s="82">
        <v>1.02</v>
      </c>
      <c r="I329" s="2505">
        <v>2.1930154615454427</v>
      </c>
      <c r="J329" s="83">
        <v>0.96599999999999997</v>
      </c>
      <c r="K329" s="2482">
        <v>518832</v>
      </c>
      <c r="M329" s="84">
        <v>99.9</v>
      </c>
      <c r="N329" s="80">
        <v>3343.33</v>
      </c>
      <c r="O329" s="80">
        <v>404.54</v>
      </c>
      <c r="P329" s="80">
        <v>95.3</v>
      </c>
      <c r="Q329" s="2480">
        <v>1041036</v>
      </c>
      <c r="R329" s="82">
        <v>1.02</v>
      </c>
      <c r="S329" s="2505">
        <v>2.1930154615454427</v>
      </c>
      <c r="T329" s="83">
        <v>0.97899999999999998</v>
      </c>
      <c r="U329" s="2482">
        <v>518832</v>
      </c>
      <c r="X329" s="2494">
        <v>102.3</v>
      </c>
      <c r="Y329" s="2495">
        <v>219851</v>
      </c>
      <c r="Z329" s="2496">
        <v>331215</v>
      </c>
      <c r="AB329" s="2494">
        <v>100</v>
      </c>
      <c r="AC329" s="2497">
        <v>23277.3</v>
      </c>
      <c r="AD329" s="2496">
        <v>333459</v>
      </c>
    </row>
    <row r="330" spans="1:30">
      <c r="A330" s="1477"/>
      <c r="B330" s="1478" t="s">
        <v>68</v>
      </c>
      <c r="C330" s="80">
        <v>98.1</v>
      </c>
      <c r="D330" s="81">
        <v>3282848</v>
      </c>
      <c r="E330" s="81">
        <v>435948</v>
      </c>
      <c r="F330" s="80">
        <v>94.5</v>
      </c>
      <c r="G330" s="2480">
        <v>1033899.7</v>
      </c>
      <c r="H330" s="82">
        <v>1.04</v>
      </c>
      <c r="I330" s="2505">
        <v>-1.6784976362401522</v>
      </c>
      <c r="J330" s="83">
        <v>0.94199999999999995</v>
      </c>
      <c r="K330" s="2482">
        <v>496088</v>
      </c>
      <c r="M330" s="84">
        <v>98.1</v>
      </c>
      <c r="N330" s="80">
        <v>3394.27</v>
      </c>
      <c r="O330" s="80">
        <v>396.97</v>
      </c>
      <c r="P330" s="80">
        <v>94.5</v>
      </c>
      <c r="Q330" s="2480">
        <v>1033899.7</v>
      </c>
      <c r="R330" s="82">
        <v>1.04</v>
      </c>
      <c r="S330" s="2505">
        <v>-1.6784976362401522</v>
      </c>
      <c r="T330" s="83">
        <v>0.95</v>
      </c>
      <c r="U330" s="2482">
        <v>496088</v>
      </c>
      <c r="X330" s="2494">
        <v>100.7</v>
      </c>
      <c r="Y330" s="2495">
        <v>237415</v>
      </c>
      <c r="Z330" s="2496">
        <v>325853</v>
      </c>
      <c r="AB330" s="2494">
        <v>97.9</v>
      </c>
      <c r="AC330" s="2497">
        <v>22228</v>
      </c>
      <c r="AD330" s="2496">
        <v>325493</v>
      </c>
    </row>
    <row r="331" spans="1:30">
      <c r="A331" s="1484"/>
      <c r="B331" s="1485" t="s">
        <v>69</v>
      </c>
      <c r="C331" s="85">
        <v>97.2</v>
      </c>
      <c r="D331" s="86">
        <v>3245565</v>
      </c>
      <c r="E331" s="86">
        <v>361578</v>
      </c>
      <c r="F331" s="85">
        <v>95.7</v>
      </c>
      <c r="G331" s="2487">
        <v>1035516.4</v>
      </c>
      <c r="H331" s="87">
        <v>1.05</v>
      </c>
      <c r="I331" s="2506">
        <v>-1.3201946793974884</v>
      </c>
      <c r="J331" s="88">
        <v>0.996</v>
      </c>
      <c r="K331" s="2489">
        <v>489165</v>
      </c>
      <c r="M331" s="89">
        <v>97.2</v>
      </c>
      <c r="N331" s="85">
        <v>3322.44</v>
      </c>
      <c r="O331" s="85">
        <v>329.28</v>
      </c>
      <c r="P331" s="85">
        <v>95.7</v>
      </c>
      <c r="Q331" s="2487">
        <v>1035516.4</v>
      </c>
      <c r="R331" s="87">
        <v>1.05</v>
      </c>
      <c r="S331" s="2506">
        <v>-1.3201946793974884</v>
      </c>
      <c r="T331" s="88">
        <v>0.95699999999999996</v>
      </c>
      <c r="U331" s="2489">
        <v>489165</v>
      </c>
      <c r="X331" s="2494">
        <v>103.1</v>
      </c>
      <c r="Y331" s="2495">
        <v>319691</v>
      </c>
      <c r="Z331" s="2496">
        <v>320320</v>
      </c>
      <c r="AB331" s="2494">
        <v>96.8</v>
      </c>
      <c r="AC331" s="2497">
        <v>22823.599999999999</v>
      </c>
      <c r="AD331" s="2496">
        <v>311069</v>
      </c>
    </row>
    <row r="332" spans="1:30">
      <c r="A332" s="1477" t="s">
        <v>96</v>
      </c>
      <c r="B332" s="1478" t="s">
        <v>58</v>
      </c>
      <c r="C332" s="80">
        <v>99.2</v>
      </c>
      <c r="D332" s="81">
        <v>3239384</v>
      </c>
      <c r="E332" s="81">
        <v>379372</v>
      </c>
      <c r="F332" s="80">
        <v>96.6</v>
      </c>
      <c r="G332" s="2480">
        <v>1061939.3</v>
      </c>
      <c r="H332" s="82">
        <v>1.06</v>
      </c>
      <c r="I332" s="2505">
        <v>1.5172015370858389</v>
      </c>
      <c r="J332" s="83">
        <v>0.88300000000000001</v>
      </c>
      <c r="K332" s="2482">
        <v>495852</v>
      </c>
      <c r="M332" s="94">
        <v>99.2</v>
      </c>
      <c r="N332" s="90">
        <v>3325.05</v>
      </c>
      <c r="O332" s="90">
        <v>468.13</v>
      </c>
      <c r="P332" s="90">
        <v>96.6</v>
      </c>
      <c r="Q332" s="2502">
        <v>1061939.3</v>
      </c>
      <c r="R332" s="92">
        <v>1.06</v>
      </c>
      <c r="S332" s="2503">
        <v>1.5172015370858389</v>
      </c>
      <c r="T332" s="93">
        <v>0.93600000000000005</v>
      </c>
      <c r="U332" s="2504">
        <v>495852</v>
      </c>
      <c r="X332" s="2507">
        <v>93.3</v>
      </c>
      <c r="Y332" s="2508">
        <v>242430</v>
      </c>
      <c r="Z332" s="2509">
        <v>323877</v>
      </c>
      <c r="AB332" s="2507">
        <v>96.8</v>
      </c>
      <c r="AC332" s="2510">
        <v>22565.9</v>
      </c>
      <c r="AD332" s="2509">
        <v>310812</v>
      </c>
    </row>
    <row r="333" spans="1:30">
      <c r="A333" s="1477">
        <v>2016</v>
      </c>
      <c r="B333" s="1478" t="s">
        <v>59</v>
      </c>
      <c r="C333" s="80">
        <v>98.9</v>
      </c>
      <c r="D333" s="81">
        <v>3159841</v>
      </c>
      <c r="E333" s="81">
        <v>432183</v>
      </c>
      <c r="F333" s="80">
        <v>96.5</v>
      </c>
      <c r="G333" s="2480">
        <v>1039210.5</v>
      </c>
      <c r="H333" s="82">
        <v>1.08</v>
      </c>
      <c r="I333" s="2505">
        <v>1.5014688015711215</v>
      </c>
      <c r="J333" s="83">
        <v>0.98599999999999999</v>
      </c>
      <c r="K333" s="2482">
        <v>474681</v>
      </c>
      <c r="M333" s="84">
        <v>98.9</v>
      </c>
      <c r="N333" s="80">
        <v>3351.15</v>
      </c>
      <c r="O333" s="80">
        <v>417.19</v>
      </c>
      <c r="P333" s="80">
        <v>96.5</v>
      </c>
      <c r="Q333" s="2480">
        <v>1039210.5</v>
      </c>
      <c r="R333" s="82">
        <v>1.08</v>
      </c>
      <c r="S333" s="2505">
        <v>1.5014688015711215</v>
      </c>
      <c r="T333" s="83">
        <v>0.98399999999999999</v>
      </c>
      <c r="U333" s="2482">
        <v>474681</v>
      </c>
      <c r="X333" s="2494">
        <v>95.8</v>
      </c>
      <c r="Y333" s="2495">
        <v>197602</v>
      </c>
      <c r="Z333" s="2496">
        <v>295253</v>
      </c>
      <c r="AB333" s="2494">
        <v>95.6</v>
      </c>
      <c r="AC333" s="2497">
        <v>21915.5</v>
      </c>
      <c r="AD333" s="2496">
        <v>316827</v>
      </c>
    </row>
    <row r="334" spans="1:30">
      <c r="A334" s="1477"/>
      <c r="B334" s="1478" t="s">
        <v>60</v>
      </c>
      <c r="C334" s="80">
        <v>98.8</v>
      </c>
      <c r="D334" s="81">
        <v>3280246</v>
      </c>
      <c r="E334" s="81">
        <v>424372</v>
      </c>
      <c r="F334" s="80">
        <v>96.4</v>
      </c>
      <c r="G334" s="2480">
        <v>1077373.2</v>
      </c>
      <c r="H334" s="82">
        <v>1.0900000000000001</v>
      </c>
      <c r="I334" s="2505">
        <v>-2.6585076454549608</v>
      </c>
      <c r="J334" s="83">
        <v>1.1419999999999999</v>
      </c>
      <c r="K334" s="2482">
        <v>466815</v>
      </c>
      <c r="M334" s="84">
        <v>98.8</v>
      </c>
      <c r="N334" s="80">
        <v>3322.48</v>
      </c>
      <c r="O334" s="80">
        <v>437.6</v>
      </c>
      <c r="P334" s="80">
        <v>96.4</v>
      </c>
      <c r="Q334" s="2480">
        <v>1077373.2</v>
      </c>
      <c r="R334" s="82">
        <v>1.0900000000000001</v>
      </c>
      <c r="S334" s="2505">
        <v>-2.6585076454549608</v>
      </c>
      <c r="T334" s="83">
        <v>0.94799999999999995</v>
      </c>
      <c r="U334" s="2482">
        <v>466815</v>
      </c>
      <c r="X334" s="2494">
        <v>100.7</v>
      </c>
      <c r="Y334" s="2495">
        <v>228400</v>
      </c>
      <c r="Z334" s="2496">
        <v>308609</v>
      </c>
      <c r="AB334" s="2494">
        <v>97</v>
      </c>
      <c r="AC334" s="2497">
        <v>22421.4</v>
      </c>
      <c r="AD334" s="2496">
        <v>298189</v>
      </c>
    </row>
    <row r="335" spans="1:30">
      <c r="A335" s="1477"/>
      <c r="B335" s="1478" t="s">
        <v>61</v>
      </c>
      <c r="C335" s="80">
        <v>99.8</v>
      </c>
      <c r="D335" s="95">
        <v>3497940.7203831575</v>
      </c>
      <c r="E335" s="81">
        <v>369895</v>
      </c>
      <c r="F335" s="80">
        <v>99.4</v>
      </c>
      <c r="G335" s="2480">
        <v>1051110.1000000001</v>
      </c>
      <c r="H335" s="82">
        <v>1.1100000000000001</v>
      </c>
      <c r="I335" s="2505">
        <v>-0.41895530695337868</v>
      </c>
      <c r="J335" s="83">
        <v>0.88600000000000001</v>
      </c>
      <c r="K335" s="2482">
        <v>477867</v>
      </c>
      <c r="M335" s="84">
        <v>99.8</v>
      </c>
      <c r="N335" s="96">
        <v>3521.54</v>
      </c>
      <c r="O335" s="80">
        <v>361.42</v>
      </c>
      <c r="P335" s="80">
        <v>99.4</v>
      </c>
      <c r="Q335" s="2480">
        <v>1051110.1000000001</v>
      </c>
      <c r="R335" s="82">
        <v>1.1100000000000001</v>
      </c>
      <c r="S335" s="2505">
        <v>-0.41895530695337868</v>
      </c>
      <c r="T335" s="83">
        <v>0.93500000000000005</v>
      </c>
      <c r="U335" s="2482">
        <v>477867</v>
      </c>
      <c r="X335" s="2494">
        <v>99</v>
      </c>
      <c r="Y335" s="2495">
        <v>201256</v>
      </c>
      <c r="Z335" s="2496">
        <v>289195</v>
      </c>
      <c r="AB335" s="2494">
        <v>95.3</v>
      </c>
      <c r="AC335" s="2497">
        <v>22283.8</v>
      </c>
      <c r="AD335" s="2496">
        <v>292966</v>
      </c>
    </row>
    <row r="336" spans="1:30">
      <c r="A336" s="1477"/>
      <c r="B336" s="1478" t="s">
        <v>62</v>
      </c>
      <c r="C336" s="80">
        <v>99.8</v>
      </c>
      <c r="D336" s="95">
        <v>3521206.2215126632</v>
      </c>
      <c r="E336" s="81">
        <v>763551</v>
      </c>
      <c r="F336" s="80">
        <v>98.2</v>
      </c>
      <c r="G336" s="2480">
        <v>1047625.3</v>
      </c>
      <c r="H336" s="82">
        <v>1.1200000000000001</v>
      </c>
      <c r="I336" s="2505">
        <v>-1.8476146514372829</v>
      </c>
      <c r="J336" s="83">
        <v>0.872</v>
      </c>
      <c r="K336" s="2482">
        <v>456142</v>
      </c>
      <c r="M336" s="84">
        <v>99.8</v>
      </c>
      <c r="N336" s="96">
        <v>3473.39</v>
      </c>
      <c r="O336" s="80">
        <v>810.62</v>
      </c>
      <c r="P336" s="80">
        <v>98.2</v>
      </c>
      <c r="Q336" s="2480">
        <v>1047625.3</v>
      </c>
      <c r="R336" s="82">
        <v>1.1200000000000001</v>
      </c>
      <c r="S336" s="2505">
        <v>-1.8476146514372829</v>
      </c>
      <c r="T336" s="83">
        <v>0.93500000000000005</v>
      </c>
      <c r="U336" s="2482">
        <v>456142</v>
      </c>
      <c r="X336" s="2494">
        <v>91.7</v>
      </c>
      <c r="Y336" s="2495">
        <v>212607</v>
      </c>
      <c r="Z336" s="2496">
        <v>288952</v>
      </c>
      <c r="AB336" s="2494">
        <v>94.8</v>
      </c>
      <c r="AC336" s="2497">
        <v>22394.799999999999</v>
      </c>
      <c r="AD336" s="2496">
        <v>286979</v>
      </c>
    </row>
    <row r="337" spans="1:30">
      <c r="A337" s="1477"/>
      <c r="B337" s="1478" t="s">
        <v>63</v>
      </c>
      <c r="C337" s="80">
        <v>99.7</v>
      </c>
      <c r="D337" s="95">
        <v>3552588.5479534799</v>
      </c>
      <c r="E337" s="81">
        <v>388950</v>
      </c>
      <c r="F337" s="80">
        <v>100.3</v>
      </c>
      <c r="G337" s="2480">
        <v>1055721.8</v>
      </c>
      <c r="H337" s="82">
        <v>1.1399999999999999</v>
      </c>
      <c r="I337" s="2505">
        <v>-1.7589096671830191</v>
      </c>
      <c r="J337" s="83">
        <v>0.99099999999999999</v>
      </c>
      <c r="K337" s="2482">
        <v>472495</v>
      </c>
      <c r="M337" s="84">
        <v>99.7</v>
      </c>
      <c r="N337" s="96">
        <v>3485.53</v>
      </c>
      <c r="O337" s="80">
        <v>363.21</v>
      </c>
      <c r="P337" s="80">
        <v>100.3</v>
      </c>
      <c r="Q337" s="2480">
        <v>1055721.8</v>
      </c>
      <c r="R337" s="82">
        <v>1.1399999999999999</v>
      </c>
      <c r="S337" s="2505">
        <v>-1.7589096671830191</v>
      </c>
      <c r="T337" s="83">
        <v>0.96099999999999997</v>
      </c>
      <c r="U337" s="2482">
        <v>472495</v>
      </c>
      <c r="X337" s="2494">
        <v>89.2</v>
      </c>
      <c r="Y337" s="2495">
        <v>205455</v>
      </c>
      <c r="Z337" s="2496">
        <v>284702</v>
      </c>
      <c r="AB337" s="2494">
        <v>92.3</v>
      </c>
      <c r="AC337" s="2497">
        <v>22450.400000000001</v>
      </c>
      <c r="AD337" s="2496">
        <v>286977</v>
      </c>
    </row>
    <row r="338" spans="1:30">
      <c r="A338" s="1477"/>
      <c r="B338" s="1478" t="s">
        <v>64</v>
      </c>
      <c r="C338" s="80">
        <v>98.4</v>
      </c>
      <c r="D338" s="95">
        <v>3831582.4350219141</v>
      </c>
      <c r="E338" s="81">
        <v>415431</v>
      </c>
      <c r="F338" s="80">
        <v>98.1</v>
      </c>
      <c r="G338" s="2480">
        <v>1048691.2</v>
      </c>
      <c r="H338" s="82">
        <v>1.1399999999999999</v>
      </c>
      <c r="I338" s="2505">
        <v>1</v>
      </c>
      <c r="J338" s="83">
        <v>0.90200000000000002</v>
      </c>
      <c r="K338" s="2482">
        <v>463438</v>
      </c>
      <c r="M338" s="84">
        <v>98.4</v>
      </c>
      <c r="N338" s="96">
        <v>3544.49</v>
      </c>
      <c r="O338" s="80">
        <v>425.37</v>
      </c>
      <c r="P338" s="80">
        <v>98.1</v>
      </c>
      <c r="Q338" s="2480">
        <v>1048691.2</v>
      </c>
      <c r="R338" s="82">
        <v>1.1399999999999999</v>
      </c>
      <c r="S338" s="2505">
        <v>1</v>
      </c>
      <c r="T338" s="83">
        <v>0.92200000000000004</v>
      </c>
      <c r="U338" s="2482">
        <v>463438</v>
      </c>
      <c r="X338" s="2494">
        <v>95</v>
      </c>
      <c r="Y338" s="2495">
        <v>256110</v>
      </c>
      <c r="Z338" s="2496">
        <v>281346</v>
      </c>
      <c r="AB338" s="2494">
        <v>97.4</v>
      </c>
      <c r="AC338" s="2497">
        <v>22983.7</v>
      </c>
      <c r="AD338" s="2496">
        <v>287511</v>
      </c>
    </row>
    <row r="339" spans="1:30">
      <c r="A339" s="1477"/>
      <c r="B339" s="1478" t="s">
        <v>65</v>
      </c>
      <c r="C339" s="80">
        <v>97.8</v>
      </c>
      <c r="D339" s="95">
        <v>3627381.6047169883</v>
      </c>
      <c r="E339" s="81">
        <v>401774</v>
      </c>
      <c r="F339" s="80">
        <v>94.8</v>
      </c>
      <c r="G339" s="2480">
        <v>1044894.4</v>
      </c>
      <c r="H339" s="82">
        <v>1.1399999999999999</v>
      </c>
      <c r="I339" s="2505">
        <v>-4.2</v>
      </c>
      <c r="J339" s="83">
        <v>0.84799999999999998</v>
      </c>
      <c r="K339" s="2482">
        <v>452605</v>
      </c>
      <c r="M339" s="84">
        <v>97.8</v>
      </c>
      <c r="N339" s="96">
        <v>3513.01</v>
      </c>
      <c r="O339" s="80">
        <v>420.44</v>
      </c>
      <c r="P339" s="80">
        <v>94.8</v>
      </c>
      <c r="Q339" s="2480">
        <v>1044894.4</v>
      </c>
      <c r="R339" s="82">
        <v>1.1399999999999999</v>
      </c>
      <c r="S339" s="2505">
        <v>-4.2</v>
      </c>
      <c r="T339" s="83">
        <v>0.92900000000000005</v>
      </c>
      <c r="U339" s="2482">
        <v>452605</v>
      </c>
      <c r="X339" s="2494">
        <v>92.5</v>
      </c>
      <c r="Y339" s="2495">
        <v>195289</v>
      </c>
      <c r="Z339" s="2496">
        <v>287287</v>
      </c>
      <c r="AB339" s="2494">
        <v>96.8</v>
      </c>
      <c r="AC339" s="2497">
        <v>22068.2</v>
      </c>
      <c r="AD339" s="2496">
        <v>280852</v>
      </c>
    </row>
    <row r="340" spans="1:30" s="1580" customFormat="1">
      <c r="A340" s="1477"/>
      <c r="B340" s="1478" t="s">
        <v>66</v>
      </c>
      <c r="C340" s="1571">
        <v>102.6</v>
      </c>
      <c r="D340" s="1572">
        <v>3598551.7454294059</v>
      </c>
      <c r="E340" s="1573">
        <v>374533</v>
      </c>
      <c r="F340" s="1571">
        <v>107</v>
      </c>
      <c r="G340" s="1573">
        <v>1051896.5</v>
      </c>
      <c r="H340" s="1574">
        <v>1.1499999999999999</v>
      </c>
      <c r="I340" s="1574">
        <v>-5.0999999999999996</v>
      </c>
      <c r="J340" s="1575">
        <v>1.006</v>
      </c>
      <c r="K340" s="1576">
        <v>464921</v>
      </c>
      <c r="L340" s="1577"/>
      <c r="M340" s="1578">
        <v>102.6</v>
      </c>
      <c r="N340" s="1579">
        <v>3577.24</v>
      </c>
      <c r="O340" s="1571">
        <v>373.06</v>
      </c>
      <c r="P340" s="1571">
        <v>107</v>
      </c>
      <c r="Q340" s="1573">
        <v>1051896.5</v>
      </c>
      <c r="R340" s="1574">
        <v>1.1499999999999999</v>
      </c>
      <c r="S340" s="1574">
        <v>-5.0999999999999996</v>
      </c>
      <c r="T340" s="1575">
        <v>0.98899999999999999</v>
      </c>
      <c r="U340" s="1576">
        <v>464921</v>
      </c>
      <c r="X340" s="2511">
        <v>96.6</v>
      </c>
      <c r="Y340" s="2512">
        <v>188710</v>
      </c>
      <c r="Z340" s="2513">
        <v>280853</v>
      </c>
      <c r="AB340" s="2511">
        <v>98</v>
      </c>
      <c r="AC340" s="2514">
        <v>22380.7</v>
      </c>
      <c r="AD340" s="2513">
        <v>281192</v>
      </c>
    </row>
    <row r="341" spans="1:30">
      <c r="A341" s="1477"/>
      <c r="B341" s="1478" t="s">
        <v>67</v>
      </c>
      <c r="C341" s="80">
        <v>98.1</v>
      </c>
      <c r="D341" s="95">
        <v>3651117.2496413384</v>
      </c>
      <c r="E341" s="81">
        <v>352814</v>
      </c>
      <c r="F341" s="80">
        <v>96.3</v>
      </c>
      <c r="G341" s="2480">
        <v>1043228.4</v>
      </c>
      <c r="H341" s="82">
        <v>1.17</v>
      </c>
      <c r="I341" s="2505">
        <v>-1.2</v>
      </c>
      <c r="J341" s="83">
        <v>0.90400000000000003</v>
      </c>
      <c r="K341" s="2482">
        <v>454330</v>
      </c>
      <c r="M341" s="84">
        <v>98.1</v>
      </c>
      <c r="N341" s="96">
        <v>3569.08</v>
      </c>
      <c r="O341" s="80">
        <v>348.51</v>
      </c>
      <c r="P341" s="80">
        <v>96.3</v>
      </c>
      <c r="Q341" s="2480">
        <v>1043228.4</v>
      </c>
      <c r="R341" s="82">
        <v>1.17</v>
      </c>
      <c r="S341" s="2505">
        <v>-1.2</v>
      </c>
      <c r="T341" s="83">
        <v>0.91200000000000003</v>
      </c>
      <c r="U341" s="2482">
        <v>454330</v>
      </c>
      <c r="X341" s="2494">
        <v>99.8</v>
      </c>
      <c r="Y341" s="2495">
        <v>212115</v>
      </c>
      <c r="Z341" s="2496">
        <v>275884</v>
      </c>
      <c r="AB341" s="2494">
        <v>96.9</v>
      </c>
      <c r="AC341" s="2497">
        <v>22019.8</v>
      </c>
      <c r="AD341" s="2496">
        <v>288429</v>
      </c>
    </row>
    <row r="342" spans="1:30">
      <c r="A342" s="1477"/>
      <c r="B342" s="1478" t="s">
        <v>68</v>
      </c>
      <c r="C342" s="80">
        <v>99.6</v>
      </c>
      <c r="D342" s="95">
        <v>3335195.9117550803</v>
      </c>
      <c r="E342" s="81">
        <v>456687</v>
      </c>
      <c r="F342" s="80">
        <v>101.6</v>
      </c>
      <c r="G342" s="2480">
        <v>1039210.5</v>
      </c>
      <c r="H342" s="82">
        <v>1.19</v>
      </c>
      <c r="I342" s="2505">
        <v>-2.6</v>
      </c>
      <c r="J342" s="83">
        <v>0.95499999999999996</v>
      </c>
      <c r="K342" s="2482">
        <v>470067</v>
      </c>
      <c r="M342" s="84">
        <v>99.6</v>
      </c>
      <c r="N342" s="96">
        <v>3453.26</v>
      </c>
      <c r="O342" s="80">
        <v>413.8</v>
      </c>
      <c r="P342" s="80">
        <v>101.6</v>
      </c>
      <c r="Q342" s="2480">
        <v>1039210.5</v>
      </c>
      <c r="R342" s="82">
        <v>1.19</v>
      </c>
      <c r="S342" s="2505">
        <v>-2.6</v>
      </c>
      <c r="T342" s="83">
        <v>0.95699999999999996</v>
      </c>
      <c r="U342" s="2482">
        <v>470067</v>
      </c>
      <c r="X342" s="2494">
        <v>100.7</v>
      </c>
      <c r="Y342" s="2495">
        <v>226034</v>
      </c>
      <c r="Z342" s="2496">
        <v>322263</v>
      </c>
      <c r="AB342" s="2494">
        <v>98</v>
      </c>
      <c r="AC342" s="2497">
        <v>21932.9</v>
      </c>
      <c r="AD342" s="2496">
        <v>312722</v>
      </c>
    </row>
    <row r="343" spans="1:30">
      <c r="A343" s="1477"/>
      <c r="B343" s="1478" t="s">
        <v>69</v>
      </c>
      <c r="C343" s="80">
        <v>99.8</v>
      </c>
      <c r="D343" s="95">
        <v>3644572.5770087508</v>
      </c>
      <c r="E343" s="81">
        <v>444104</v>
      </c>
      <c r="F343" s="80">
        <v>101.4</v>
      </c>
      <c r="G343" s="2480">
        <v>1032717.4</v>
      </c>
      <c r="H343" s="82">
        <v>1.19</v>
      </c>
      <c r="I343" s="2505">
        <v>-2.2000000000000002</v>
      </c>
      <c r="J343" s="83">
        <v>0.98599999999999999</v>
      </c>
      <c r="K343" s="2482">
        <v>486384</v>
      </c>
      <c r="M343" s="89">
        <v>99.8</v>
      </c>
      <c r="N343" s="112">
        <v>3716.72</v>
      </c>
      <c r="O343" s="85">
        <v>408.96</v>
      </c>
      <c r="P343" s="85">
        <v>101.4</v>
      </c>
      <c r="Q343" s="2487">
        <v>1032717.4</v>
      </c>
      <c r="R343" s="87">
        <v>1.19</v>
      </c>
      <c r="S343" s="2506">
        <v>-2.2000000000000002</v>
      </c>
      <c r="T343" s="88">
        <v>0.94899999999999995</v>
      </c>
      <c r="U343" s="2489">
        <v>486384</v>
      </c>
      <c r="X343" s="2498">
        <v>101.5</v>
      </c>
      <c r="Y343" s="2499">
        <v>315040</v>
      </c>
      <c r="Z343" s="2500">
        <v>308803</v>
      </c>
      <c r="AB343" s="2498">
        <v>95.7</v>
      </c>
      <c r="AC343" s="2501">
        <v>22068.5</v>
      </c>
      <c r="AD343" s="2500">
        <v>304304</v>
      </c>
    </row>
    <row r="344" spans="1:30">
      <c r="A344" s="1503" t="s">
        <v>97</v>
      </c>
      <c r="B344" s="1504" t="s">
        <v>58</v>
      </c>
      <c r="C344" s="90">
        <v>96.5</v>
      </c>
      <c r="D344" s="108">
        <v>3584373.755988556</v>
      </c>
      <c r="E344" s="91">
        <v>508728</v>
      </c>
      <c r="F344" s="90">
        <v>92.9</v>
      </c>
      <c r="G344" s="2502">
        <v>1034967.4</v>
      </c>
      <c r="H344" s="92">
        <v>1.2</v>
      </c>
      <c r="I344" s="2503">
        <v>-2.7</v>
      </c>
      <c r="J344" s="93">
        <v>0.85799999999999998</v>
      </c>
      <c r="K344" s="2504">
        <v>475748</v>
      </c>
      <c r="M344" s="84">
        <v>96.5</v>
      </c>
      <c r="N344" s="96">
        <v>3674.44</v>
      </c>
      <c r="O344" s="80">
        <v>626.67999999999995</v>
      </c>
      <c r="P344" s="80">
        <v>92.9</v>
      </c>
      <c r="Q344" s="2480">
        <v>1034967.4</v>
      </c>
      <c r="R344" s="82">
        <v>1.2</v>
      </c>
      <c r="S344" s="2505">
        <v>-2.7</v>
      </c>
      <c r="T344" s="83">
        <v>0.91500000000000004</v>
      </c>
      <c r="U344" s="2482">
        <v>475748</v>
      </c>
      <c r="X344" s="2494">
        <v>91.8</v>
      </c>
      <c r="Y344" s="2495">
        <v>235295</v>
      </c>
      <c r="Z344" s="2496">
        <v>341542</v>
      </c>
      <c r="AB344" s="2494">
        <v>94.8</v>
      </c>
      <c r="AC344" s="2497">
        <v>21888.3</v>
      </c>
      <c r="AD344" s="2496">
        <v>318059</v>
      </c>
    </row>
    <row r="345" spans="1:30">
      <c r="A345" s="1477">
        <v>2017</v>
      </c>
      <c r="B345" s="1478" t="s">
        <v>59</v>
      </c>
      <c r="C345" s="80">
        <v>101.3</v>
      </c>
      <c r="D345" s="95">
        <v>3255632.0319864079</v>
      </c>
      <c r="E345" s="81">
        <v>505219</v>
      </c>
      <c r="F345" s="80">
        <v>102.8</v>
      </c>
      <c r="G345" s="2480">
        <v>1044852.3</v>
      </c>
      <c r="H345" s="82">
        <v>1.23</v>
      </c>
      <c r="I345" s="2505">
        <v>-4.3</v>
      </c>
      <c r="J345" s="83">
        <v>0.98499999999999999</v>
      </c>
      <c r="K345" s="2482">
        <v>542343</v>
      </c>
      <c r="M345" s="84">
        <v>101.3</v>
      </c>
      <c r="N345" s="96">
        <v>3547.47</v>
      </c>
      <c r="O345" s="80">
        <v>489.04</v>
      </c>
      <c r="P345" s="80">
        <v>102.8</v>
      </c>
      <c r="Q345" s="2480">
        <v>1044852.3</v>
      </c>
      <c r="R345" s="82">
        <v>1.23</v>
      </c>
      <c r="S345" s="2505">
        <v>-4.3</v>
      </c>
      <c r="T345" s="83">
        <v>0.97599999999999998</v>
      </c>
      <c r="U345" s="2482">
        <v>542343</v>
      </c>
      <c r="X345" s="2494">
        <v>92.6</v>
      </c>
      <c r="Y345" s="2495">
        <v>189790</v>
      </c>
      <c r="Z345" s="2496">
        <v>285179</v>
      </c>
      <c r="AB345" s="2494">
        <v>93.9</v>
      </c>
      <c r="AC345" s="2497">
        <v>22094.6</v>
      </c>
      <c r="AD345" s="2496">
        <v>312690</v>
      </c>
    </row>
    <row r="346" spans="1:30">
      <c r="A346" s="1477"/>
      <c r="B346" s="1478" t="s">
        <v>60</v>
      </c>
      <c r="C346" s="80">
        <v>101</v>
      </c>
      <c r="D346" s="95">
        <v>3529176.2943871981</v>
      </c>
      <c r="E346" s="81">
        <v>401515</v>
      </c>
      <c r="F346" s="80">
        <v>100.9</v>
      </c>
      <c r="G346" s="2480">
        <v>1037530.9</v>
      </c>
      <c r="H346" s="82">
        <v>1.24</v>
      </c>
      <c r="I346" s="2505">
        <v>-2.4</v>
      </c>
      <c r="J346" s="83">
        <v>1.171</v>
      </c>
      <c r="K346" s="2482">
        <v>499170</v>
      </c>
      <c r="M346" s="84">
        <v>101</v>
      </c>
      <c r="N346" s="96">
        <v>3585.39</v>
      </c>
      <c r="O346" s="80">
        <v>414.94</v>
      </c>
      <c r="P346" s="80">
        <v>100.9</v>
      </c>
      <c r="Q346" s="2480">
        <v>1037530.9</v>
      </c>
      <c r="R346" s="82">
        <v>1.24</v>
      </c>
      <c r="S346" s="2505">
        <v>-2.4</v>
      </c>
      <c r="T346" s="83">
        <v>0.96899999999999997</v>
      </c>
      <c r="U346" s="2482">
        <v>499170</v>
      </c>
      <c r="X346" s="2494">
        <v>100</v>
      </c>
      <c r="Y346" s="2495">
        <v>225020</v>
      </c>
      <c r="Z346" s="2496">
        <v>346253</v>
      </c>
      <c r="AB346" s="2494">
        <v>96.8</v>
      </c>
      <c r="AC346" s="2497">
        <v>21990</v>
      </c>
      <c r="AD346" s="2496">
        <v>330808</v>
      </c>
    </row>
    <row r="347" spans="1:30">
      <c r="A347" s="1477"/>
      <c r="B347" s="1478" t="s">
        <v>61</v>
      </c>
      <c r="C347" s="80">
        <v>102.3</v>
      </c>
      <c r="D347" s="95">
        <v>3695280.9823327665</v>
      </c>
      <c r="E347" s="81">
        <v>386684</v>
      </c>
      <c r="F347" s="80">
        <v>103.4</v>
      </c>
      <c r="G347" s="2480">
        <v>1036278.2</v>
      </c>
      <c r="H347" s="82">
        <v>1.26</v>
      </c>
      <c r="I347" s="2505">
        <v>-0.4</v>
      </c>
      <c r="J347" s="83">
        <v>0.91800000000000004</v>
      </c>
      <c r="K347" s="2482">
        <v>502687</v>
      </c>
      <c r="M347" s="84">
        <v>102.3</v>
      </c>
      <c r="N347" s="96">
        <v>3705.85</v>
      </c>
      <c r="O347" s="80">
        <v>369.24</v>
      </c>
      <c r="P347" s="80">
        <v>103.4</v>
      </c>
      <c r="Q347" s="2480">
        <v>1036278.2</v>
      </c>
      <c r="R347" s="82">
        <v>1.26</v>
      </c>
      <c r="S347" s="2505">
        <v>-0.4</v>
      </c>
      <c r="T347" s="83">
        <v>0.96899999999999997</v>
      </c>
      <c r="U347" s="2482">
        <v>502687</v>
      </c>
      <c r="X347" s="2494">
        <v>99.2</v>
      </c>
      <c r="Y347" s="2495">
        <v>203224</v>
      </c>
      <c r="Z347" s="2496">
        <v>334175</v>
      </c>
      <c r="AB347" s="2494">
        <v>95.8</v>
      </c>
      <c r="AC347" s="2497">
        <v>22376.799999999999</v>
      </c>
      <c r="AD347" s="2496">
        <v>357872</v>
      </c>
    </row>
    <row r="348" spans="1:30">
      <c r="A348" s="1477"/>
      <c r="B348" s="1478" t="s">
        <v>62</v>
      </c>
      <c r="C348" s="80">
        <v>100.8</v>
      </c>
      <c r="D348" s="95">
        <v>3698700.6058022399</v>
      </c>
      <c r="E348" s="81">
        <v>369293</v>
      </c>
      <c r="F348" s="80">
        <v>102.4</v>
      </c>
      <c r="G348" s="2480">
        <v>1034935.2</v>
      </c>
      <c r="H348" s="82">
        <v>1.28</v>
      </c>
      <c r="I348" s="2505">
        <v>-3.3</v>
      </c>
      <c r="J348" s="83">
        <v>0.90600000000000003</v>
      </c>
      <c r="K348" s="2482">
        <v>502392</v>
      </c>
      <c r="M348" s="84">
        <v>100.8</v>
      </c>
      <c r="N348" s="96">
        <v>3651.71</v>
      </c>
      <c r="O348" s="80">
        <v>392.07</v>
      </c>
      <c r="P348" s="80">
        <v>102.4</v>
      </c>
      <c r="Q348" s="2480">
        <v>1034935.2</v>
      </c>
      <c r="R348" s="82">
        <v>1.28</v>
      </c>
      <c r="S348" s="2505">
        <v>-3.3</v>
      </c>
      <c r="T348" s="83">
        <v>0.97099999999999997</v>
      </c>
      <c r="U348" s="2482">
        <v>502392</v>
      </c>
      <c r="X348" s="2494">
        <v>91.8</v>
      </c>
      <c r="Y348" s="2495">
        <v>210120</v>
      </c>
      <c r="Z348" s="2496">
        <v>339573</v>
      </c>
      <c r="AB348" s="2494">
        <v>94.8</v>
      </c>
      <c r="AC348" s="2497">
        <v>22375.7</v>
      </c>
      <c r="AD348" s="2496">
        <v>326478</v>
      </c>
    </row>
    <row r="349" spans="1:30">
      <c r="A349" s="1477"/>
      <c r="B349" s="1478" t="s">
        <v>63</v>
      </c>
      <c r="C349" s="80">
        <v>101.9</v>
      </c>
      <c r="D349" s="95">
        <v>3510726.9775041407</v>
      </c>
      <c r="E349" s="81">
        <v>448876</v>
      </c>
      <c r="F349" s="80">
        <v>103.2</v>
      </c>
      <c r="G349" s="2480">
        <v>1026498.8</v>
      </c>
      <c r="H349" s="82">
        <v>1.29</v>
      </c>
      <c r="I349" s="2505">
        <v>-2.5</v>
      </c>
      <c r="J349" s="83">
        <v>1.0209999999999999</v>
      </c>
      <c r="K349" s="2482">
        <v>507003</v>
      </c>
      <c r="M349" s="84">
        <v>101.9</v>
      </c>
      <c r="N349" s="96">
        <v>3452.36</v>
      </c>
      <c r="O349" s="80">
        <v>417.1</v>
      </c>
      <c r="P349" s="80">
        <v>103.2</v>
      </c>
      <c r="Q349" s="2480">
        <v>1026498.8</v>
      </c>
      <c r="R349" s="82">
        <v>1.29</v>
      </c>
      <c r="S349" s="2505">
        <v>-2.5</v>
      </c>
      <c r="T349" s="83">
        <v>0.99099999999999999</v>
      </c>
      <c r="U349" s="2482">
        <v>507003</v>
      </c>
      <c r="X349" s="2494">
        <v>89.3</v>
      </c>
      <c r="Y349" s="2495">
        <v>201267</v>
      </c>
      <c r="Z349" s="2496">
        <v>338563</v>
      </c>
      <c r="AB349" s="2494">
        <v>92.4</v>
      </c>
      <c r="AC349" s="2497">
        <v>21901.5</v>
      </c>
      <c r="AD349" s="2496">
        <v>335950</v>
      </c>
    </row>
    <row r="350" spans="1:30">
      <c r="A350" s="1477"/>
      <c r="B350" s="1478" t="s">
        <v>64</v>
      </c>
      <c r="C350" s="80">
        <v>101.5</v>
      </c>
      <c r="D350" s="95">
        <v>3808439.1406049165</v>
      </c>
      <c r="E350" s="81">
        <v>369465</v>
      </c>
      <c r="F350" s="80">
        <v>102.2</v>
      </c>
      <c r="G350" s="2480">
        <v>1023173.9</v>
      </c>
      <c r="H350" s="82">
        <v>1.29</v>
      </c>
      <c r="I350" s="2505">
        <v>-2.1</v>
      </c>
      <c r="J350" s="83">
        <v>0.93100000000000005</v>
      </c>
      <c r="K350" s="2482">
        <v>515445</v>
      </c>
      <c r="M350" s="84">
        <v>101.5</v>
      </c>
      <c r="N350" s="96">
        <v>3541.04</v>
      </c>
      <c r="O350" s="80">
        <v>380.35</v>
      </c>
      <c r="P350" s="80">
        <v>102.2</v>
      </c>
      <c r="Q350" s="2480">
        <v>1023173.9</v>
      </c>
      <c r="R350" s="82">
        <v>1.29</v>
      </c>
      <c r="S350" s="2505">
        <v>-2.1</v>
      </c>
      <c r="T350" s="83">
        <v>0.95599999999999996</v>
      </c>
      <c r="U350" s="2482">
        <v>515445</v>
      </c>
      <c r="X350" s="2494">
        <v>90.2</v>
      </c>
      <c r="Y350" s="2495">
        <v>246434</v>
      </c>
      <c r="Z350" s="2496">
        <v>331650</v>
      </c>
      <c r="AB350" s="2494">
        <v>92.2</v>
      </c>
      <c r="AC350" s="2497">
        <v>21937.9</v>
      </c>
      <c r="AD350" s="2496">
        <v>334827</v>
      </c>
    </row>
    <row r="351" spans="1:30">
      <c r="A351" s="1477"/>
      <c r="B351" s="1478" t="s">
        <v>65</v>
      </c>
      <c r="C351" s="80">
        <v>104.6</v>
      </c>
      <c r="D351" s="95">
        <v>3681794.6021329337</v>
      </c>
      <c r="E351" s="81">
        <v>345243</v>
      </c>
      <c r="F351" s="80">
        <v>106.9</v>
      </c>
      <c r="G351" s="2480">
        <v>1021398.9</v>
      </c>
      <c r="H351" s="82">
        <v>1.31</v>
      </c>
      <c r="I351" s="2505">
        <v>-1.1000000000000001</v>
      </c>
      <c r="J351" s="83">
        <v>0.91200000000000003</v>
      </c>
      <c r="K351" s="2482">
        <v>533934</v>
      </c>
      <c r="M351" s="84">
        <v>104.6</v>
      </c>
      <c r="N351" s="96">
        <v>3551.89</v>
      </c>
      <c r="O351" s="80">
        <v>365.68</v>
      </c>
      <c r="P351" s="80">
        <v>106.9</v>
      </c>
      <c r="Q351" s="2480">
        <v>1021398.9</v>
      </c>
      <c r="R351" s="82">
        <v>1.31</v>
      </c>
      <c r="S351" s="2505">
        <v>-1.1000000000000001</v>
      </c>
      <c r="T351" s="83">
        <v>1.0009999999999999</v>
      </c>
      <c r="U351" s="2482">
        <v>533934</v>
      </c>
      <c r="X351" s="2494">
        <v>88.5</v>
      </c>
      <c r="Y351" s="2495">
        <v>191990</v>
      </c>
      <c r="Z351" s="2496">
        <v>338647</v>
      </c>
      <c r="AB351" s="2494">
        <v>92.4</v>
      </c>
      <c r="AC351" s="2497">
        <v>21713.4</v>
      </c>
      <c r="AD351" s="2496">
        <v>335929</v>
      </c>
    </row>
    <row r="352" spans="1:30">
      <c r="A352" s="1477"/>
      <c r="B352" s="1478" t="s">
        <v>66</v>
      </c>
      <c r="C352" s="80">
        <v>101.3</v>
      </c>
      <c r="D352" s="95">
        <v>3570147.7381281909</v>
      </c>
      <c r="E352" s="81">
        <v>416126</v>
      </c>
      <c r="F352" s="80">
        <v>101.5</v>
      </c>
      <c r="G352" s="2480">
        <v>1027126.2</v>
      </c>
      <c r="H352" s="82">
        <v>1.3</v>
      </c>
      <c r="I352" s="2505">
        <v>-0.1</v>
      </c>
      <c r="J352" s="83">
        <v>0.99399999999999999</v>
      </c>
      <c r="K352" s="2482">
        <v>543370</v>
      </c>
      <c r="M352" s="84">
        <v>101.3</v>
      </c>
      <c r="N352" s="96">
        <v>3538.29</v>
      </c>
      <c r="O352" s="80">
        <v>411.06</v>
      </c>
      <c r="P352" s="80">
        <v>101.5</v>
      </c>
      <c r="Q352" s="2480">
        <v>1027126.2</v>
      </c>
      <c r="R352" s="82">
        <v>1.3</v>
      </c>
      <c r="S352" s="2505">
        <v>-0.1</v>
      </c>
      <c r="T352" s="83">
        <v>0.98199999999999998</v>
      </c>
      <c r="U352" s="2482">
        <v>543370</v>
      </c>
      <c r="X352" s="2494">
        <v>93.4</v>
      </c>
      <c r="Y352" s="2495">
        <v>183284</v>
      </c>
      <c r="Z352" s="2496">
        <v>318589</v>
      </c>
      <c r="AB352" s="2494">
        <v>94.6</v>
      </c>
      <c r="AC352" s="2497">
        <v>21621.599999999999</v>
      </c>
      <c r="AD352" s="2496">
        <v>330081</v>
      </c>
    </row>
    <row r="353" spans="1:30">
      <c r="A353" s="1477"/>
      <c r="B353" s="1478" t="s">
        <v>67</v>
      </c>
      <c r="C353" s="80">
        <v>103.6</v>
      </c>
      <c r="D353" s="95">
        <v>3632815.2199114603</v>
      </c>
      <c r="E353" s="81">
        <v>369655</v>
      </c>
      <c r="F353" s="80">
        <v>108.2</v>
      </c>
      <c r="G353" s="2480">
        <v>1023876</v>
      </c>
      <c r="H353" s="82">
        <v>1.32</v>
      </c>
      <c r="I353" s="2505">
        <v>-3</v>
      </c>
      <c r="J353" s="83">
        <v>0.97199999999999998</v>
      </c>
      <c r="K353" s="2482">
        <v>512691</v>
      </c>
      <c r="M353" s="84">
        <v>103.6</v>
      </c>
      <c r="N353" s="96">
        <v>3550.91</v>
      </c>
      <c r="O353" s="80">
        <v>366.29</v>
      </c>
      <c r="P353" s="80">
        <v>108.2</v>
      </c>
      <c r="Q353" s="2480">
        <v>1023876</v>
      </c>
      <c r="R353" s="82">
        <v>1.32</v>
      </c>
      <c r="S353" s="2505">
        <v>-3</v>
      </c>
      <c r="T353" s="83">
        <v>0.97499999999999998</v>
      </c>
      <c r="U353" s="2482">
        <v>512691</v>
      </c>
      <c r="X353" s="2494">
        <v>98.4</v>
      </c>
      <c r="Y353" s="2495">
        <v>198312</v>
      </c>
      <c r="Z353" s="2496">
        <v>336853</v>
      </c>
      <c r="AB353" s="2494">
        <v>95.1</v>
      </c>
      <c r="AC353" s="2497">
        <v>20709.5</v>
      </c>
      <c r="AD353" s="2496">
        <v>340592</v>
      </c>
    </row>
    <row r="354" spans="1:30">
      <c r="A354" s="1477"/>
      <c r="B354" s="1478" t="s">
        <v>68</v>
      </c>
      <c r="C354" s="80">
        <v>104.1</v>
      </c>
      <c r="D354" s="95">
        <v>3394975.2845781767</v>
      </c>
      <c r="E354" s="81">
        <v>488553</v>
      </c>
      <c r="F354" s="80">
        <v>109.4</v>
      </c>
      <c r="G354" s="2480">
        <v>1023366.6</v>
      </c>
      <c r="H354" s="82">
        <v>1.33</v>
      </c>
      <c r="I354" s="2505">
        <v>-0.7</v>
      </c>
      <c r="J354" s="83">
        <v>1.004</v>
      </c>
      <c r="K354" s="2482">
        <v>565381</v>
      </c>
      <c r="M354" s="84">
        <v>104.1</v>
      </c>
      <c r="N354" s="96">
        <v>3519.62</v>
      </c>
      <c r="O354" s="80">
        <v>444.78</v>
      </c>
      <c r="P354" s="80">
        <v>109.4</v>
      </c>
      <c r="Q354" s="2480">
        <v>1023366.6</v>
      </c>
      <c r="R354" s="82">
        <v>1.33</v>
      </c>
      <c r="S354" s="2505">
        <v>-0.7</v>
      </c>
      <c r="T354" s="83">
        <v>1.002</v>
      </c>
      <c r="U354" s="2482">
        <v>565381</v>
      </c>
      <c r="X354" s="2494">
        <v>97.5</v>
      </c>
      <c r="Y354" s="2495">
        <v>221533</v>
      </c>
      <c r="Z354" s="2496">
        <v>353431</v>
      </c>
      <c r="AB354" s="2494">
        <v>94.7</v>
      </c>
      <c r="AC354" s="2497">
        <v>21428.1</v>
      </c>
      <c r="AD354" s="2496">
        <v>338929</v>
      </c>
    </row>
    <row r="355" spans="1:30">
      <c r="A355" s="1484"/>
      <c r="B355" s="1485" t="s">
        <v>69</v>
      </c>
      <c r="C355" s="85">
        <v>103.7</v>
      </c>
      <c r="D355" s="113">
        <v>3493052.5191225931</v>
      </c>
      <c r="E355" s="86">
        <v>358904</v>
      </c>
      <c r="F355" s="85">
        <v>107.6</v>
      </c>
      <c r="G355" s="2487">
        <v>1032351</v>
      </c>
      <c r="H355" s="87">
        <v>1.35</v>
      </c>
      <c r="I355" s="2506">
        <v>-1.1000000000000001</v>
      </c>
      <c r="J355" s="88">
        <v>1.0269999999999999</v>
      </c>
      <c r="K355" s="2489">
        <v>545437</v>
      </c>
      <c r="M355" s="84">
        <v>103.7</v>
      </c>
      <c r="N355" s="96">
        <v>3559.03</v>
      </c>
      <c r="O355" s="80">
        <v>335.86</v>
      </c>
      <c r="P355" s="80">
        <v>107.6</v>
      </c>
      <c r="Q355" s="2480">
        <v>1032351</v>
      </c>
      <c r="R355" s="82">
        <v>1.35</v>
      </c>
      <c r="S355" s="2505">
        <v>-1.1000000000000001</v>
      </c>
      <c r="T355" s="83">
        <v>0.99099999999999999</v>
      </c>
      <c r="U355" s="2482">
        <v>545437</v>
      </c>
      <c r="X355" s="2494">
        <v>100</v>
      </c>
      <c r="Y355" s="2495">
        <v>301427</v>
      </c>
      <c r="Z355" s="2496">
        <v>342272</v>
      </c>
      <c r="AB355" s="2494">
        <v>94.7</v>
      </c>
      <c r="AC355" s="2497">
        <v>21067.8</v>
      </c>
      <c r="AD355" s="2496">
        <v>352573</v>
      </c>
    </row>
    <row r="356" spans="1:30">
      <c r="A356" s="1581" t="s">
        <v>98</v>
      </c>
      <c r="B356" s="1582" t="s">
        <v>58</v>
      </c>
      <c r="C356" s="90">
        <v>100.6</v>
      </c>
      <c r="D356" s="108">
        <v>3378501.5366845061</v>
      </c>
      <c r="E356" s="91">
        <v>309781</v>
      </c>
      <c r="F356" s="90">
        <v>106.1</v>
      </c>
      <c r="G356" s="2502">
        <v>1079298.3999999999</v>
      </c>
      <c r="H356" s="92">
        <v>1.38</v>
      </c>
      <c r="I356" s="2503">
        <v>-1.4</v>
      </c>
      <c r="J356" s="93">
        <v>0.91300000000000003</v>
      </c>
      <c r="K356" s="2504">
        <v>551194</v>
      </c>
      <c r="M356" s="94">
        <v>100.6</v>
      </c>
      <c r="N356" s="109">
        <v>3466.25</v>
      </c>
      <c r="O356" s="90">
        <v>378.71</v>
      </c>
      <c r="P356" s="90">
        <v>106.1</v>
      </c>
      <c r="Q356" s="2502">
        <v>1079298.3999999999</v>
      </c>
      <c r="R356" s="92">
        <v>1.38</v>
      </c>
      <c r="S356" s="2503">
        <v>-1.4</v>
      </c>
      <c r="T356" s="93">
        <v>0.97699999999999998</v>
      </c>
      <c r="U356" s="2504">
        <v>551194</v>
      </c>
      <c r="X356" s="2507">
        <v>98.4</v>
      </c>
      <c r="Y356" s="2508">
        <v>224690</v>
      </c>
      <c r="Z356" s="2509">
        <v>373896</v>
      </c>
      <c r="AB356" s="2507">
        <v>101.6</v>
      </c>
      <c r="AC356" s="2510">
        <v>21150</v>
      </c>
      <c r="AD356" s="2509">
        <v>340147</v>
      </c>
    </row>
    <row r="357" spans="1:30">
      <c r="A357" s="1518">
        <v>2018</v>
      </c>
      <c r="B357" s="1583" t="s">
        <v>59</v>
      </c>
      <c r="C357" s="80">
        <v>104.9</v>
      </c>
      <c r="D357" s="95">
        <v>3144539.0957534057</v>
      </c>
      <c r="E357" s="81">
        <v>436401</v>
      </c>
      <c r="F357" s="80">
        <v>106.6</v>
      </c>
      <c r="G357" s="2480">
        <v>1081658.8999999999</v>
      </c>
      <c r="H357" s="82">
        <v>1.38</v>
      </c>
      <c r="I357" s="2505">
        <v>-0.3</v>
      </c>
      <c r="J357" s="83">
        <v>0.98199999999999998</v>
      </c>
      <c r="K357" s="2482">
        <v>500244</v>
      </c>
      <c r="M357" s="84">
        <v>104.9</v>
      </c>
      <c r="N357" s="96">
        <v>3421.25</v>
      </c>
      <c r="O357" s="80">
        <v>422.25</v>
      </c>
      <c r="P357" s="80">
        <v>106.6</v>
      </c>
      <c r="Q357" s="2480">
        <v>1081658.8999999999</v>
      </c>
      <c r="R357" s="82">
        <v>1.38</v>
      </c>
      <c r="S357" s="2505">
        <v>-0.3</v>
      </c>
      <c r="T357" s="83">
        <v>0.96799999999999997</v>
      </c>
      <c r="U357" s="2482">
        <v>500244</v>
      </c>
      <c r="X357" s="2494">
        <v>103.3</v>
      </c>
      <c r="Y357" s="2495">
        <v>184219</v>
      </c>
      <c r="Z357" s="2496">
        <v>344069</v>
      </c>
      <c r="AB357" s="2494">
        <v>105</v>
      </c>
      <c r="AC357" s="2497">
        <v>21490.2</v>
      </c>
      <c r="AD357" s="2496">
        <v>378362</v>
      </c>
    </row>
    <row r="358" spans="1:30">
      <c r="A358" s="1518"/>
      <c r="B358" s="1583" t="s">
        <v>60</v>
      </c>
      <c r="C358" s="80">
        <v>107.8</v>
      </c>
      <c r="D358" s="95">
        <v>3370186.2163191293</v>
      </c>
      <c r="E358" s="81">
        <v>772511</v>
      </c>
      <c r="F358" s="80">
        <v>115.5</v>
      </c>
      <c r="G358" s="2480">
        <v>1074606.8</v>
      </c>
      <c r="H358" s="82">
        <v>1.39</v>
      </c>
      <c r="I358" s="2505">
        <v>-2</v>
      </c>
      <c r="J358" s="83">
        <v>1.202</v>
      </c>
      <c r="K358" s="2482">
        <v>540581</v>
      </c>
      <c r="M358" s="84">
        <v>107.8</v>
      </c>
      <c r="N358" s="96">
        <v>3425.98</v>
      </c>
      <c r="O358" s="80">
        <v>796.78</v>
      </c>
      <c r="P358" s="80">
        <v>115.5</v>
      </c>
      <c r="Q358" s="2480">
        <v>1074606.8</v>
      </c>
      <c r="R358" s="82">
        <v>1.39</v>
      </c>
      <c r="S358" s="2505">
        <v>-2</v>
      </c>
      <c r="T358" s="83">
        <v>0.99299999999999999</v>
      </c>
      <c r="U358" s="2482">
        <v>540581</v>
      </c>
      <c r="X358" s="2494">
        <v>105.7</v>
      </c>
      <c r="Y358" s="2495">
        <v>213578</v>
      </c>
      <c r="Z358" s="2496">
        <v>339371</v>
      </c>
      <c r="AB358" s="2494">
        <v>102.8</v>
      </c>
      <c r="AC358" s="2497">
        <v>20268.3</v>
      </c>
      <c r="AD358" s="2496">
        <v>333308</v>
      </c>
    </row>
    <row r="359" spans="1:30">
      <c r="A359" s="1518"/>
      <c r="B359" s="1583" t="s">
        <v>61</v>
      </c>
      <c r="C359" s="80">
        <v>105.2</v>
      </c>
      <c r="D359" s="95">
        <v>3307413.0720129269</v>
      </c>
      <c r="E359" s="81">
        <v>499525</v>
      </c>
      <c r="F359" s="80">
        <v>111.3</v>
      </c>
      <c r="G359" s="2480">
        <v>1064893.3</v>
      </c>
      <c r="H359" s="82">
        <v>1.39</v>
      </c>
      <c r="I359" s="2505">
        <v>-4.3</v>
      </c>
      <c r="J359" s="83">
        <v>0.93</v>
      </c>
      <c r="K359" s="2482">
        <v>542850</v>
      </c>
      <c r="M359" s="84">
        <v>105.2</v>
      </c>
      <c r="N359" s="96">
        <v>3305.48</v>
      </c>
      <c r="O359" s="80">
        <v>470.58</v>
      </c>
      <c r="P359" s="80">
        <v>111.3</v>
      </c>
      <c r="Q359" s="2480">
        <v>1064893.3</v>
      </c>
      <c r="R359" s="82">
        <v>1.39</v>
      </c>
      <c r="S359" s="2505">
        <v>-4.3</v>
      </c>
      <c r="T359" s="83">
        <v>0.98199999999999998</v>
      </c>
      <c r="U359" s="2482">
        <v>542850</v>
      </c>
      <c r="X359" s="2494">
        <v>109</v>
      </c>
      <c r="Y359" s="2495">
        <v>185982</v>
      </c>
      <c r="Z359" s="2496">
        <v>331181</v>
      </c>
      <c r="AB359" s="2494">
        <v>105.6</v>
      </c>
      <c r="AC359" s="2497">
        <v>20644.7</v>
      </c>
      <c r="AD359" s="2496">
        <v>337596</v>
      </c>
    </row>
    <row r="360" spans="1:30">
      <c r="A360" s="1518"/>
      <c r="B360" s="1583" t="s">
        <v>62</v>
      </c>
      <c r="C360" s="80">
        <v>104.6</v>
      </c>
      <c r="D360" s="95">
        <v>3514754.9609541381</v>
      </c>
      <c r="E360" s="81">
        <v>326486</v>
      </c>
      <c r="F360" s="80">
        <v>109.4</v>
      </c>
      <c r="G360" s="2480">
        <v>1119762.3</v>
      </c>
      <c r="H360" s="82">
        <v>1.4</v>
      </c>
      <c r="I360" s="2505">
        <v>-6</v>
      </c>
      <c r="J360" s="83">
        <v>0.92600000000000005</v>
      </c>
      <c r="K360" s="2482">
        <v>564058</v>
      </c>
      <c r="M360" s="84">
        <v>104.6</v>
      </c>
      <c r="N360" s="96">
        <v>3485.03</v>
      </c>
      <c r="O360" s="80">
        <v>347.06</v>
      </c>
      <c r="P360" s="80">
        <v>109.4</v>
      </c>
      <c r="Q360" s="2480">
        <v>1119762.3</v>
      </c>
      <c r="R360" s="82">
        <v>1.4</v>
      </c>
      <c r="S360" s="2505">
        <v>-6</v>
      </c>
      <c r="T360" s="83">
        <v>0.99099999999999999</v>
      </c>
      <c r="U360" s="2482">
        <v>564058</v>
      </c>
      <c r="X360" s="2494">
        <v>102.5</v>
      </c>
      <c r="Y360" s="2495">
        <v>182941</v>
      </c>
      <c r="Z360" s="2496">
        <v>369718</v>
      </c>
      <c r="AB360" s="2494">
        <v>105.7</v>
      </c>
      <c r="AC360" s="2497">
        <v>20131.400000000001</v>
      </c>
      <c r="AD360" s="2496">
        <v>359581</v>
      </c>
    </row>
    <row r="361" spans="1:30">
      <c r="A361" s="1518"/>
      <c r="B361" s="1583" t="s">
        <v>63</v>
      </c>
      <c r="C361" s="80">
        <v>103.1</v>
      </c>
      <c r="D361" s="95">
        <v>3505815.2711350657</v>
      </c>
      <c r="E361" s="81">
        <v>422683</v>
      </c>
      <c r="F361" s="80">
        <v>109.1</v>
      </c>
      <c r="G361" s="2480">
        <v>1082735.3</v>
      </c>
      <c r="H361" s="82">
        <v>1.43</v>
      </c>
      <c r="I361" s="2505">
        <v>-2.2999999999999998</v>
      </c>
      <c r="J361" s="83">
        <v>0.98599999999999999</v>
      </c>
      <c r="K361" s="2482">
        <v>558267</v>
      </c>
      <c r="M361" s="84">
        <v>103.1</v>
      </c>
      <c r="N361" s="96">
        <v>3448.5</v>
      </c>
      <c r="O361" s="80">
        <v>392.42</v>
      </c>
      <c r="P361" s="80">
        <v>109.1</v>
      </c>
      <c r="Q361" s="2480">
        <v>1082735.3</v>
      </c>
      <c r="R361" s="82">
        <v>1.43</v>
      </c>
      <c r="S361" s="2505">
        <v>-2.2999999999999998</v>
      </c>
      <c r="T361" s="83">
        <v>0.96</v>
      </c>
      <c r="U361" s="2482">
        <v>558267</v>
      </c>
      <c r="X361" s="2494">
        <v>102.5</v>
      </c>
      <c r="Y361" s="2495">
        <v>182724</v>
      </c>
      <c r="Z361" s="2496">
        <v>352051</v>
      </c>
      <c r="AB361" s="2494">
        <v>105.9</v>
      </c>
      <c r="AC361" s="2497">
        <v>19690.3</v>
      </c>
      <c r="AD361" s="2496">
        <v>363553</v>
      </c>
    </row>
    <row r="362" spans="1:30">
      <c r="A362" s="1518"/>
      <c r="B362" s="1583" t="s">
        <v>64</v>
      </c>
      <c r="C362" s="80">
        <v>103.2</v>
      </c>
      <c r="D362" s="95">
        <v>3774905.6980994917</v>
      </c>
      <c r="E362" s="81">
        <v>357316</v>
      </c>
      <c r="F362" s="80">
        <v>106.5</v>
      </c>
      <c r="G362" s="2480">
        <v>1076592.3</v>
      </c>
      <c r="H362" s="82">
        <v>1.45</v>
      </c>
      <c r="I362" s="2505">
        <v>-4.2</v>
      </c>
      <c r="J362" s="83">
        <v>0.95199999999999996</v>
      </c>
      <c r="K362" s="2482">
        <v>535050</v>
      </c>
      <c r="M362" s="84">
        <v>103.2</v>
      </c>
      <c r="N362" s="96">
        <v>3529.84</v>
      </c>
      <c r="O362" s="80">
        <v>365.04</v>
      </c>
      <c r="P362" s="80">
        <v>106.5</v>
      </c>
      <c r="Q362" s="2480">
        <v>1076592.3</v>
      </c>
      <c r="R362" s="82">
        <v>1.45</v>
      </c>
      <c r="S362" s="2505">
        <v>-4.2</v>
      </c>
      <c r="T362" s="83">
        <v>0.97899999999999998</v>
      </c>
      <c r="U362" s="2482">
        <v>535050</v>
      </c>
      <c r="X362" s="2494">
        <v>104.9</v>
      </c>
      <c r="Y362" s="2495">
        <v>210308</v>
      </c>
      <c r="Z362" s="2496">
        <v>375984</v>
      </c>
      <c r="AB362" s="2494">
        <v>106.9</v>
      </c>
      <c r="AC362" s="2497">
        <v>19001.400000000001</v>
      </c>
      <c r="AD362" s="2496">
        <v>364352</v>
      </c>
    </row>
    <row r="363" spans="1:30">
      <c r="A363" s="1518"/>
      <c r="B363" s="1583" t="s">
        <v>65</v>
      </c>
      <c r="C363" s="80">
        <v>105</v>
      </c>
      <c r="D363" s="95">
        <v>3695293.7899113037</v>
      </c>
      <c r="E363" s="81">
        <v>342274</v>
      </c>
      <c r="F363" s="80">
        <v>109.9</v>
      </c>
      <c r="G363" s="2480">
        <v>1084346.7</v>
      </c>
      <c r="H363" s="82">
        <v>1.46</v>
      </c>
      <c r="I363" s="2505">
        <v>-3.1</v>
      </c>
      <c r="J363" s="83">
        <v>0.92200000000000004</v>
      </c>
      <c r="K363" s="2482">
        <v>586912</v>
      </c>
      <c r="M363" s="84">
        <v>105</v>
      </c>
      <c r="N363" s="96">
        <v>3555.76</v>
      </c>
      <c r="O363" s="80">
        <v>362.27</v>
      </c>
      <c r="P363" s="80">
        <v>109.9</v>
      </c>
      <c r="Q363" s="2480">
        <v>1084346.7</v>
      </c>
      <c r="R363" s="82">
        <v>1.46</v>
      </c>
      <c r="S363" s="2505">
        <v>-3.1</v>
      </c>
      <c r="T363" s="83">
        <v>1.0149999999999999</v>
      </c>
      <c r="U363" s="2482">
        <v>586912</v>
      </c>
      <c r="X363" s="2494">
        <v>100</v>
      </c>
      <c r="Y363" s="2495">
        <v>175490</v>
      </c>
      <c r="Z363" s="2496">
        <v>364869</v>
      </c>
      <c r="AB363" s="2494">
        <v>104</v>
      </c>
      <c r="AC363" s="2497">
        <v>19406.8</v>
      </c>
      <c r="AD363" s="2496">
        <v>358505</v>
      </c>
    </row>
    <row r="364" spans="1:30">
      <c r="A364" s="1518"/>
      <c r="B364" s="1583" t="s">
        <v>66</v>
      </c>
      <c r="C364" s="80">
        <v>104.2</v>
      </c>
      <c r="D364" s="95">
        <v>3427621.80226989</v>
      </c>
      <c r="E364" s="81">
        <v>374357</v>
      </c>
      <c r="F364" s="80">
        <v>110.3</v>
      </c>
      <c r="G364" s="2480">
        <v>1057029.8</v>
      </c>
      <c r="H364" s="82">
        <v>1.47</v>
      </c>
      <c r="I364" s="2505">
        <v>-2.2000000000000002</v>
      </c>
      <c r="J364" s="83">
        <v>0.98299999999999998</v>
      </c>
      <c r="K364" s="2482">
        <v>496114</v>
      </c>
      <c r="M364" s="84">
        <v>104.2</v>
      </c>
      <c r="N364" s="96">
        <v>3382.44</v>
      </c>
      <c r="O364" s="80">
        <v>370.15</v>
      </c>
      <c r="P364" s="80">
        <v>110.3</v>
      </c>
      <c r="Q364" s="2480">
        <v>1057029.8</v>
      </c>
      <c r="R364" s="82">
        <v>1.47</v>
      </c>
      <c r="S364" s="2505">
        <v>-2.2000000000000002</v>
      </c>
      <c r="T364" s="83">
        <v>0.97699999999999998</v>
      </c>
      <c r="U364" s="2482">
        <v>496114</v>
      </c>
      <c r="X364" s="2494">
        <v>104.1</v>
      </c>
      <c r="Y364" s="2495">
        <v>161321</v>
      </c>
      <c r="Z364" s="2496">
        <v>305369</v>
      </c>
      <c r="AB364" s="2494">
        <v>105.3</v>
      </c>
      <c r="AC364" s="2497">
        <v>18876.900000000001</v>
      </c>
      <c r="AD364" s="2496">
        <v>330968</v>
      </c>
    </row>
    <row r="365" spans="1:30">
      <c r="A365" s="1518"/>
      <c r="B365" s="1583" t="s">
        <v>67</v>
      </c>
      <c r="C365" s="80">
        <v>106.5</v>
      </c>
      <c r="D365" s="95">
        <v>3541881.4122962523</v>
      </c>
      <c r="E365" s="81">
        <v>439645</v>
      </c>
      <c r="F365" s="80">
        <v>112.7</v>
      </c>
      <c r="G365" s="2480">
        <v>1079234</v>
      </c>
      <c r="H365" s="82">
        <v>1.47</v>
      </c>
      <c r="I365" s="2505">
        <v>-2.9</v>
      </c>
      <c r="J365" s="111">
        <v>1.01</v>
      </c>
      <c r="K365" s="2482">
        <v>555208</v>
      </c>
      <c r="M365" s="84">
        <v>106.5</v>
      </c>
      <c r="N365" s="96">
        <v>3455.35</v>
      </c>
      <c r="O365" s="80">
        <v>438.31</v>
      </c>
      <c r="P365" s="80">
        <v>112.7</v>
      </c>
      <c r="Q365" s="2480">
        <v>1079234</v>
      </c>
      <c r="R365" s="82">
        <v>1.47</v>
      </c>
      <c r="S365" s="2505">
        <v>-2.9</v>
      </c>
      <c r="T365" s="111">
        <v>1.0069999999999999</v>
      </c>
      <c r="U365" s="2482">
        <v>555208</v>
      </c>
      <c r="X365" s="2494">
        <v>109.8</v>
      </c>
      <c r="Y365" s="2495">
        <v>192171</v>
      </c>
      <c r="Z365" s="2496">
        <v>381969</v>
      </c>
      <c r="AB365" s="2494">
        <v>106</v>
      </c>
      <c r="AC365" s="2497">
        <v>20038.8</v>
      </c>
      <c r="AD365" s="2496">
        <v>372457</v>
      </c>
    </row>
    <row r="366" spans="1:30">
      <c r="A366" s="1518"/>
      <c r="B366" s="1583" t="s">
        <v>68</v>
      </c>
      <c r="C366" s="80">
        <v>105.4</v>
      </c>
      <c r="D366" s="95">
        <v>3343949.891685361</v>
      </c>
      <c r="E366" s="81">
        <v>442845</v>
      </c>
      <c r="F366" s="80">
        <v>111.4</v>
      </c>
      <c r="G366" s="2480">
        <v>1090260.2</v>
      </c>
      <c r="H366" s="82">
        <v>1.47</v>
      </c>
      <c r="I366" s="2505">
        <v>-4.5999999999999996</v>
      </c>
      <c r="J366" s="83">
        <v>1.0009999999999999</v>
      </c>
      <c r="K366" s="2482">
        <v>545770</v>
      </c>
      <c r="M366" s="84">
        <v>105.4</v>
      </c>
      <c r="N366" s="96">
        <v>3468.87</v>
      </c>
      <c r="O366" s="80">
        <v>406.03</v>
      </c>
      <c r="P366" s="80">
        <v>111.4</v>
      </c>
      <c r="Q366" s="2480">
        <v>1090260.2</v>
      </c>
      <c r="R366" s="82">
        <v>1.47</v>
      </c>
      <c r="S366" s="2505">
        <v>-4.5999999999999996</v>
      </c>
      <c r="T366" s="83">
        <v>0.995</v>
      </c>
      <c r="U366" s="2482">
        <v>545770</v>
      </c>
      <c r="X366" s="2494">
        <v>107.4</v>
      </c>
      <c r="Y366" s="2495">
        <v>202726</v>
      </c>
      <c r="Z366" s="2496">
        <v>377322</v>
      </c>
      <c r="AB366" s="2494">
        <v>104.3</v>
      </c>
      <c r="AC366" s="2497">
        <v>19726</v>
      </c>
      <c r="AD366" s="2496">
        <v>356004</v>
      </c>
    </row>
    <row r="367" spans="1:30">
      <c r="A367" s="1521"/>
      <c r="B367" s="1956" t="s">
        <v>69</v>
      </c>
      <c r="C367" s="85">
        <v>105.3</v>
      </c>
      <c r="D367" s="113">
        <v>3431179.1072086398</v>
      </c>
      <c r="E367" s="86">
        <v>404684</v>
      </c>
      <c r="F367" s="85">
        <v>111.2</v>
      </c>
      <c r="G367" s="2487">
        <v>1074772.3</v>
      </c>
      <c r="H367" s="87">
        <v>1.46</v>
      </c>
      <c r="I367" s="2506">
        <v>-2.7</v>
      </c>
      <c r="J367" s="88">
        <v>1.002</v>
      </c>
      <c r="K367" s="2489">
        <v>519626</v>
      </c>
      <c r="M367" s="89">
        <v>105.3</v>
      </c>
      <c r="N367" s="112">
        <v>3496.18</v>
      </c>
      <c r="O367" s="85">
        <v>384.68</v>
      </c>
      <c r="P367" s="85">
        <v>111.2</v>
      </c>
      <c r="Q367" s="2487">
        <v>1074772.3</v>
      </c>
      <c r="R367" s="87">
        <v>1.46</v>
      </c>
      <c r="S367" s="2506">
        <v>-2.7</v>
      </c>
      <c r="T367" s="88">
        <v>0.96799999999999997</v>
      </c>
      <c r="U367" s="2489">
        <v>519626</v>
      </c>
      <c r="X367" s="2494">
        <v>112.3</v>
      </c>
      <c r="Y367" s="2495">
        <v>284931</v>
      </c>
      <c r="Z367" s="2496">
        <v>334464</v>
      </c>
      <c r="AB367" s="2494">
        <v>106.9</v>
      </c>
      <c r="AC367" s="2497">
        <v>19526.599999999999</v>
      </c>
      <c r="AD367" s="2496">
        <v>341751</v>
      </c>
    </row>
    <row r="368" spans="1:30">
      <c r="A368" s="1518" t="s">
        <v>99</v>
      </c>
      <c r="B368" s="1583" t="s">
        <v>58</v>
      </c>
      <c r="C368" s="80">
        <v>103.8</v>
      </c>
      <c r="D368" s="95">
        <v>3464981.5088633494</v>
      </c>
      <c r="E368" s="81">
        <v>267671</v>
      </c>
      <c r="F368" s="80">
        <v>107.6</v>
      </c>
      <c r="G368" s="2480">
        <v>1052014.1000000001</v>
      </c>
      <c r="H368" s="82">
        <v>1.46</v>
      </c>
      <c r="I368" s="2505">
        <v>-4.8</v>
      </c>
      <c r="J368" s="83">
        <v>0.92600000000000005</v>
      </c>
      <c r="K368" s="2482">
        <v>527379</v>
      </c>
      <c r="M368" s="84">
        <v>103.8</v>
      </c>
      <c r="N368" s="96">
        <v>3566.74</v>
      </c>
      <c r="O368" s="80">
        <v>324.77999999999997</v>
      </c>
      <c r="P368" s="80">
        <v>107.6</v>
      </c>
      <c r="Q368" s="2480">
        <v>1052014.1000000001</v>
      </c>
      <c r="R368" s="82">
        <v>1.46</v>
      </c>
      <c r="S368" s="2505">
        <v>-4.8</v>
      </c>
      <c r="T368" s="83">
        <v>0.99099999999999999</v>
      </c>
      <c r="U368" s="2482">
        <v>527379</v>
      </c>
      <c r="X368" s="2507">
        <v>95.1</v>
      </c>
      <c r="Y368" s="2508">
        <v>202742</v>
      </c>
      <c r="Z368" s="2509">
        <v>364355</v>
      </c>
      <c r="AB368" s="2507">
        <v>98.1</v>
      </c>
      <c r="AC368" s="2510">
        <v>19403.8</v>
      </c>
      <c r="AD368" s="2509">
        <v>338823</v>
      </c>
    </row>
    <row r="369" spans="1:30">
      <c r="A369" s="1518">
        <v>2019</v>
      </c>
      <c r="B369" s="1583" t="s">
        <v>59</v>
      </c>
      <c r="C369" s="80">
        <v>104.2</v>
      </c>
      <c r="D369" s="95">
        <v>3315440.221861213</v>
      </c>
      <c r="E369" s="81">
        <v>436563</v>
      </c>
      <c r="F369" s="80">
        <v>109.3</v>
      </c>
      <c r="G369" s="2480">
        <v>1059716.2</v>
      </c>
      <c r="H369" s="82">
        <v>1.46</v>
      </c>
      <c r="I369" s="2505">
        <v>-4.9000000000000004</v>
      </c>
      <c r="J369" s="83">
        <v>0.99399999999999999</v>
      </c>
      <c r="K369" s="2482">
        <v>550571</v>
      </c>
      <c r="M369" s="84">
        <v>104.2</v>
      </c>
      <c r="N369" s="96">
        <v>3595.06</v>
      </c>
      <c r="O369" s="80">
        <v>421.04</v>
      </c>
      <c r="P369" s="80">
        <v>109.3</v>
      </c>
      <c r="Q369" s="2480">
        <v>1059716.2</v>
      </c>
      <c r="R369" s="82">
        <v>1.46</v>
      </c>
      <c r="S369" s="2505">
        <v>-4.9000000000000004</v>
      </c>
      <c r="T369" s="83">
        <v>0.97699999999999998</v>
      </c>
      <c r="U369" s="2482">
        <v>550571</v>
      </c>
      <c r="X369" s="2494">
        <v>98.4</v>
      </c>
      <c r="Y369" s="2495">
        <v>165884</v>
      </c>
      <c r="Z369" s="2496">
        <v>314476</v>
      </c>
      <c r="AB369" s="2494">
        <v>99.9</v>
      </c>
      <c r="AC369" s="2497">
        <v>19552.400000000001</v>
      </c>
      <c r="AD369" s="2496">
        <v>347613</v>
      </c>
    </row>
    <row r="370" spans="1:30">
      <c r="A370" s="1518"/>
      <c r="B370" s="1583" t="s">
        <v>60</v>
      </c>
      <c r="C370" s="80">
        <v>103.1</v>
      </c>
      <c r="D370" s="95">
        <v>3564589.2490429799</v>
      </c>
      <c r="E370" s="81">
        <v>345969</v>
      </c>
      <c r="F370" s="80">
        <v>104.7</v>
      </c>
      <c r="G370" s="2480">
        <v>1057964.2</v>
      </c>
      <c r="H370" s="82">
        <v>1.45</v>
      </c>
      <c r="I370" s="2505">
        <v>-1.2</v>
      </c>
      <c r="J370" s="83">
        <v>1.1459999999999999</v>
      </c>
      <c r="K370" s="2482">
        <v>540474</v>
      </c>
      <c r="M370" s="84">
        <v>103.1</v>
      </c>
      <c r="N370" s="96">
        <v>3620.32</v>
      </c>
      <c r="O370" s="80">
        <v>354.46</v>
      </c>
      <c r="P370" s="80">
        <v>104.7</v>
      </c>
      <c r="Q370" s="2480">
        <v>1057964.2</v>
      </c>
      <c r="R370" s="82">
        <v>1.45</v>
      </c>
      <c r="S370" s="2505">
        <v>-1.2</v>
      </c>
      <c r="T370" s="83">
        <v>0.94699999999999995</v>
      </c>
      <c r="U370" s="2482">
        <v>540474</v>
      </c>
      <c r="X370" s="2494">
        <v>103.3</v>
      </c>
      <c r="Y370" s="2495">
        <v>202085</v>
      </c>
      <c r="Z370" s="2496">
        <v>342372</v>
      </c>
      <c r="AB370" s="2494">
        <v>101</v>
      </c>
      <c r="AC370" s="2497">
        <v>18438.099999999999</v>
      </c>
      <c r="AD370" s="2496">
        <v>351763</v>
      </c>
    </row>
    <row r="371" spans="1:30">
      <c r="A371" s="1518"/>
      <c r="B371" s="1583" t="s">
        <v>61</v>
      </c>
      <c r="C371" s="80">
        <v>104</v>
      </c>
      <c r="D371" s="95">
        <v>3645513.5177849438</v>
      </c>
      <c r="E371" s="81">
        <v>443780</v>
      </c>
      <c r="F371" s="80">
        <v>104.5</v>
      </c>
      <c r="G371" s="2480">
        <v>1031129.2</v>
      </c>
      <c r="H371" s="82">
        <v>1.44</v>
      </c>
      <c r="I371" s="2505">
        <v>-1.8</v>
      </c>
      <c r="J371" s="83">
        <v>0.95899999999999996</v>
      </c>
      <c r="K371" s="2482">
        <v>526604</v>
      </c>
      <c r="M371" s="84">
        <v>104</v>
      </c>
      <c r="N371" s="96">
        <v>3643.09</v>
      </c>
      <c r="O371" s="80">
        <v>415.29</v>
      </c>
      <c r="P371" s="80">
        <v>104.5</v>
      </c>
      <c r="Q371" s="2480">
        <v>1031129.2</v>
      </c>
      <c r="R371" s="82">
        <v>1.44</v>
      </c>
      <c r="S371" s="2505">
        <v>-1.8</v>
      </c>
      <c r="T371" s="83">
        <v>1.0129999999999999</v>
      </c>
      <c r="U371" s="2482">
        <v>526604</v>
      </c>
      <c r="X371" s="2494">
        <v>103.3</v>
      </c>
      <c r="Y371" s="2495">
        <v>178776</v>
      </c>
      <c r="Z371" s="2496">
        <v>355506</v>
      </c>
      <c r="AB371" s="2494">
        <v>100.4</v>
      </c>
      <c r="AC371" s="2497">
        <v>20903.400000000001</v>
      </c>
      <c r="AD371" s="2496">
        <v>348171</v>
      </c>
    </row>
    <row r="372" spans="1:30">
      <c r="A372" s="1518" t="s">
        <v>153</v>
      </c>
      <c r="B372" s="1583" t="s">
        <v>62</v>
      </c>
      <c r="C372" s="80">
        <v>104.3</v>
      </c>
      <c r="D372" s="95">
        <v>3878236.9855872863</v>
      </c>
      <c r="E372" s="81">
        <v>368685</v>
      </c>
      <c r="F372" s="80">
        <v>108.7</v>
      </c>
      <c r="G372" s="2480">
        <v>1077384.2</v>
      </c>
      <c r="H372" s="82">
        <v>1.44</v>
      </c>
      <c r="I372" s="2505">
        <v>-0.3</v>
      </c>
      <c r="J372" s="83">
        <v>0.93200000000000005</v>
      </c>
      <c r="K372" s="2482">
        <v>503445</v>
      </c>
      <c r="M372" s="84">
        <v>104.3</v>
      </c>
      <c r="N372" s="96">
        <v>3868.15</v>
      </c>
      <c r="O372" s="80">
        <v>392.82</v>
      </c>
      <c r="P372" s="80">
        <v>108.7</v>
      </c>
      <c r="Q372" s="2480">
        <v>1077384.2</v>
      </c>
      <c r="R372" s="82">
        <v>1.44</v>
      </c>
      <c r="S372" s="2505">
        <v>-0.3</v>
      </c>
      <c r="T372" s="83">
        <v>0.996</v>
      </c>
      <c r="U372" s="2482">
        <v>503445</v>
      </c>
      <c r="X372" s="2494">
        <v>103.3</v>
      </c>
      <c r="Y372" s="2495">
        <v>179054</v>
      </c>
      <c r="Z372" s="2496">
        <v>368614</v>
      </c>
      <c r="AB372" s="2494">
        <v>106.4</v>
      </c>
      <c r="AC372" s="2497">
        <v>20396.900000000001</v>
      </c>
      <c r="AD372" s="2496">
        <v>354151</v>
      </c>
    </row>
    <row r="373" spans="1:30">
      <c r="A373" s="1518"/>
      <c r="B373" s="1583" t="s">
        <v>63</v>
      </c>
      <c r="C373" s="80">
        <v>105.1</v>
      </c>
      <c r="D373" s="95">
        <v>3601631.2316318736</v>
      </c>
      <c r="E373" s="81">
        <v>393074</v>
      </c>
      <c r="F373" s="80">
        <v>110.4</v>
      </c>
      <c r="G373" s="2480">
        <v>1043297.7</v>
      </c>
      <c r="H373" s="82">
        <v>1.43</v>
      </c>
      <c r="I373" s="2505">
        <v>0</v>
      </c>
      <c r="J373" s="83">
        <v>1.0109999999999999</v>
      </c>
      <c r="K373" s="2482">
        <v>517416</v>
      </c>
      <c r="M373" s="84">
        <v>105.1</v>
      </c>
      <c r="N373" s="96">
        <v>3538.34</v>
      </c>
      <c r="O373" s="80">
        <v>366.15</v>
      </c>
      <c r="P373" s="80">
        <v>110.4</v>
      </c>
      <c r="Q373" s="2480">
        <v>1043297.7</v>
      </c>
      <c r="R373" s="82">
        <v>1.43</v>
      </c>
      <c r="S373" s="2505">
        <v>0</v>
      </c>
      <c r="T373" s="83">
        <v>0.98699999999999999</v>
      </c>
      <c r="U373" s="2482">
        <v>517416</v>
      </c>
      <c r="X373" s="2494">
        <v>98.4</v>
      </c>
      <c r="Y373" s="2495">
        <v>181695</v>
      </c>
      <c r="Z373" s="2496">
        <v>308171</v>
      </c>
      <c r="AB373" s="2494">
        <v>101.6</v>
      </c>
      <c r="AC373" s="2497">
        <v>19184.8</v>
      </c>
      <c r="AD373" s="2496">
        <v>335061</v>
      </c>
    </row>
    <row r="374" spans="1:30">
      <c r="A374" s="1518"/>
      <c r="B374" s="1583" t="s">
        <v>64</v>
      </c>
      <c r="C374" s="80">
        <v>109.1</v>
      </c>
      <c r="D374" s="95">
        <v>3628122.1773307533</v>
      </c>
      <c r="E374" s="81">
        <v>445875</v>
      </c>
      <c r="F374" s="80">
        <v>114.7</v>
      </c>
      <c r="G374" s="2480">
        <v>1049788.3999999999</v>
      </c>
      <c r="H374" s="82">
        <v>1.42</v>
      </c>
      <c r="I374" s="2505">
        <v>-5.4</v>
      </c>
      <c r="J374" s="83">
        <v>1.0409999999999999</v>
      </c>
      <c r="K374" s="2482">
        <v>528246</v>
      </c>
      <c r="M374" s="84">
        <v>109.1</v>
      </c>
      <c r="N374" s="96">
        <v>3402.87</v>
      </c>
      <c r="O374" s="80">
        <v>448</v>
      </c>
      <c r="P374" s="80">
        <v>114.7</v>
      </c>
      <c r="Q374" s="2480">
        <v>1049788.3999999999</v>
      </c>
      <c r="R374" s="82">
        <v>1.42</v>
      </c>
      <c r="S374" s="2505">
        <v>-5.4</v>
      </c>
      <c r="T374" s="83">
        <v>1.069</v>
      </c>
      <c r="U374" s="2482">
        <v>528246</v>
      </c>
      <c r="X374" s="2494">
        <v>96.7</v>
      </c>
      <c r="Y374" s="2495">
        <v>204630</v>
      </c>
      <c r="Z374" s="2496">
        <v>369398</v>
      </c>
      <c r="AB374" s="2494">
        <v>98.2</v>
      </c>
      <c r="AC374" s="2497">
        <v>18523.8</v>
      </c>
      <c r="AD374" s="2496">
        <v>344190</v>
      </c>
    </row>
    <row r="375" spans="1:30">
      <c r="A375" s="1518"/>
      <c r="B375" s="1583" t="s">
        <v>65</v>
      </c>
      <c r="C375" s="80">
        <v>103</v>
      </c>
      <c r="D375" s="95">
        <v>3483197.0874381</v>
      </c>
      <c r="E375" s="81">
        <v>278472</v>
      </c>
      <c r="F375" s="80">
        <v>110.6</v>
      </c>
      <c r="G375" s="2480">
        <v>1065636.1000000001</v>
      </c>
      <c r="H375" s="82">
        <v>1.42</v>
      </c>
      <c r="I375" s="2505">
        <v>0.3</v>
      </c>
      <c r="J375" s="83">
        <v>0.876</v>
      </c>
      <c r="K375" s="2482">
        <v>493368</v>
      </c>
      <c r="M375" s="84">
        <v>103</v>
      </c>
      <c r="N375" s="96">
        <v>3343.28</v>
      </c>
      <c r="O375" s="80">
        <v>297.08999999999997</v>
      </c>
      <c r="P375" s="80">
        <v>110.6</v>
      </c>
      <c r="Q375" s="2480">
        <v>1065636.1000000001</v>
      </c>
      <c r="R375" s="82">
        <v>1.42</v>
      </c>
      <c r="S375" s="2505">
        <v>0.3</v>
      </c>
      <c r="T375" s="83">
        <v>0.96699999999999997</v>
      </c>
      <c r="U375" s="2482">
        <v>493368</v>
      </c>
      <c r="X375" s="2494">
        <v>95.1</v>
      </c>
      <c r="Y375" s="2495">
        <v>173392</v>
      </c>
      <c r="Z375" s="2496">
        <v>331654</v>
      </c>
      <c r="AB375" s="2494">
        <v>98.6</v>
      </c>
      <c r="AC375" s="2497">
        <v>18560.900000000001</v>
      </c>
      <c r="AD375" s="2496">
        <v>334815</v>
      </c>
    </row>
    <row r="376" spans="1:30">
      <c r="A376" s="1518"/>
      <c r="B376" s="1583" t="s">
        <v>66</v>
      </c>
      <c r="C376" s="80">
        <v>102.9</v>
      </c>
      <c r="D376" s="95">
        <v>3542635.1158799129</v>
      </c>
      <c r="E376" s="81">
        <v>447610</v>
      </c>
      <c r="F376" s="80">
        <v>106.4</v>
      </c>
      <c r="G376" s="2480">
        <v>1042415.8</v>
      </c>
      <c r="H376" s="82">
        <v>1.41</v>
      </c>
      <c r="I376" s="2505">
        <v>11.8</v>
      </c>
      <c r="J376" s="83">
        <v>0.97599999999999998</v>
      </c>
      <c r="K376" s="2482">
        <v>508572</v>
      </c>
      <c r="M376" s="84">
        <v>102.9</v>
      </c>
      <c r="N376" s="96">
        <v>3480.71</v>
      </c>
      <c r="O376" s="80">
        <v>445.27</v>
      </c>
      <c r="P376" s="80">
        <v>106.4</v>
      </c>
      <c r="Q376" s="2480">
        <v>1042415.8</v>
      </c>
      <c r="R376" s="82">
        <v>1.41</v>
      </c>
      <c r="S376" s="2505">
        <v>11.8</v>
      </c>
      <c r="T376" s="83">
        <v>0.97399999999999998</v>
      </c>
      <c r="U376" s="2482">
        <v>508572</v>
      </c>
      <c r="X376" s="2494">
        <v>93.4</v>
      </c>
      <c r="Y376" s="2495">
        <v>206398</v>
      </c>
      <c r="Z376" s="2496">
        <v>330422</v>
      </c>
      <c r="AB376" s="2494">
        <v>94.3</v>
      </c>
      <c r="AC376" s="2497">
        <v>23550</v>
      </c>
      <c r="AD376" s="2496">
        <v>338706</v>
      </c>
    </row>
    <row r="377" spans="1:30">
      <c r="A377" s="1518"/>
      <c r="B377" s="1583" t="s">
        <v>67</v>
      </c>
      <c r="C377" s="80">
        <v>110.8</v>
      </c>
      <c r="D377" s="95">
        <v>3587370.7293662969</v>
      </c>
      <c r="E377" s="81">
        <v>413707</v>
      </c>
      <c r="F377" s="80">
        <v>106.9</v>
      </c>
      <c r="G377" s="2480">
        <v>1044387.4</v>
      </c>
      <c r="H377" s="82">
        <v>1.41</v>
      </c>
      <c r="I377" s="2505">
        <v>-8</v>
      </c>
      <c r="J377" s="83">
        <v>1.08</v>
      </c>
      <c r="K377" s="2482">
        <v>477620</v>
      </c>
      <c r="M377" s="84">
        <v>110.8</v>
      </c>
      <c r="N377" s="96">
        <v>3493.99</v>
      </c>
      <c r="O377" s="80">
        <v>411.85</v>
      </c>
      <c r="P377" s="80">
        <v>106.9</v>
      </c>
      <c r="Q377" s="2480">
        <v>1044387.4</v>
      </c>
      <c r="R377" s="82">
        <v>1.41</v>
      </c>
      <c r="S377" s="2505">
        <v>-8</v>
      </c>
      <c r="T377" s="83">
        <v>1.07</v>
      </c>
      <c r="U377" s="2482">
        <v>477620</v>
      </c>
      <c r="X377" s="2494">
        <v>98.4</v>
      </c>
      <c r="Y377" s="2495">
        <v>161426</v>
      </c>
      <c r="Z377" s="2496">
        <v>329991</v>
      </c>
      <c r="AB377" s="2494">
        <v>95.1</v>
      </c>
      <c r="AC377" s="2497">
        <v>16997.400000000001</v>
      </c>
      <c r="AD377" s="2496">
        <v>324953</v>
      </c>
    </row>
    <row r="378" spans="1:30">
      <c r="A378" s="1518"/>
      <c r="B378" s="1583" t="s">
        <v>68</v>
      </c>
      <c r="C378" s="80">
        <v>101.5</v>
      </c>
      <c r="D378" s="95">
        <v>3085195.1806005794</v>
      </c>
      <c r="E378" s="81">
        <v>308614</v>
      </c>
      <c r="F378" s="80">
        <v>97.1</v>
      </c>
      <c r="G378" s="2480">
        <v>1051665.3</v>
      </c>
      <c r="H378" s="82">
        <v>1.41</v>
      </c>
      <c r="I378" s="2505">
        <v>-1.9</v>
      </c>
      <c r="J378" s="83">
        <v>0.96399999999999997</v>
      </c>
      <c r="K378" s="2482">
        <v>482040</v>
      </c>
      <c r="M378" s="84">
        <v>101.5</v>
      </c>
      <c r="N378" s="96">
        <v>3202.07</v>
      </c>
      <c r="O378" s="80">
        <v>284.49</v>
      </c>
      <c r="P378" s="80">
        <v>97.1</v>
      </c>
      <c r="Q378" s="2480">
        <v>1051665.3</v>
      </c>
      <c r="R378" s="82">
        <v>1.41</v>
      </c>
      <c r="S378" s="2505">
        <v>-1.9</v>
      </c>
      <c r="T378" s="83">
        <v>0.95799999999999996</v>
      </c>
      <c r="U378" s="2482">
        <v>482040</v>
      </c>
      <c r="X378" s="2494">
        <v>97.5</v>
      </c>
      <c r="Y378" s="2495">
        <v>187053</v>
      </c>
      <c r="Z378" s="2496">
        <v>336725</v>
      </c>
      <c r="AB378" s="2494">
        <v>94.5</v>
      </c>
      <c r="AC378" s="2497">
        <v>18423.7</v>
      </c>
      <c r="AD378" s="2496">
        <v>330870</v>
      </c>
    </row>
    <row r="379" spans="1:30">
      <c r="A379" s="1518"/>
      <c r="B379" s="1583" t="s">
        <v>69</v>
      </c>
      <c r="C379" s="80">
        <v>100.8</v>
      </c>
      <c r="D379" s="95">
        <v>3423167.9668335253</v>
      </c>
      <c r="E379" s="81">
        <v>502904</v>
      </c>
      <c r="F379" s="80">
        <v>103.9</v>
      </c>
      <c r="G379" s="2480">
        <v>1052773</v>
      </c>
      <c r="H379" s="82">
        <v>1.4</v>
      </c>
      <c r="I379" s="2505">
        <v>-3.5</v>
      </c>
      <c r="J379" s="83">
        <v>1.0089999999999999</v>
      </c>
      <c r="K379" s="2482">
        <v>485488</v>
      </c>
      <c r="M379" s="84">
        <v>100.8</v>
      </c>
      <c r="N379" s="96">
        <v>3496.85</v>
      </c>
      <c r="O379" s="80">
        <v>479.41</v>
      </c>
      <c r="P379" s="80">
        <v>103.9</v>
      </c>
      <c r="Q379" s="2480">
        <v>1052773</v>
      </c>
      <c r="R379" s="82">
        <v>1.4</v>
      </c>
      <c r="S379" s="2505">
        <v>-3.5</v>
      </c>
      <c r="T379" s="83">
        <v>0.97499999999999998</v>
      </c>
      <c r="U379" s="2482">
        <v>485488</v>
      </c>
      <c r="X379" s="2494">
        <v>96.7</v>
      </c>
      <c r="Y379" s="2495">
        <v>265696</v>
      </c>
      <c r="Z379" s="2496">
        <v>328852</v>
      </c>
      <c r="AB379" s="2498">
        <v>92.1</v>
      </c>
      <c r="AC379" s="2501">
        <v>18429.5</v>
      </c>
      <c r="AD379" s="2500">
        <v>324785</v>
      </c>
    </row>
    <row r="380" spans="1:30">
      <c r="A380" s="1581" t="s">
        <v>100</v>
      </c>
      <c r="B380" s="1582" t="s">
        <v>58</v>
      </c>
      <c r="C380" s="90">
        <v>105.8</v>
      </c>
      <c r="D380" s="108">
        <v>2978540.0703307707</v>
      </c>
      <c r="E380" s="91">
        <v>340801</v>
      </c>
      <c r="F380" s="90">
        <v>110.7</v>
      </c>
      <c r="G380" s="2502">
        <v>1068715.2</v>
      </c>
      <c r="H380" s="92">
        <v>1.31</v>
      </c>
      <c r="I380" s="2503">
        <v>-2.2000000000000002</v>
      </c>
      <c r="J380" s="93">
        <v>1.008</v>
      </c>
      <c r="K380" s="2504">
        <v>469638</v>
      </c>
      <c r="M380" s="94">
        <v>105.8</v>
      </c>
      <c r="N380" s="109">
        <v>3079.46</v>
      </c>
      <c r="O380" s="90">
        <v>412.29</v>
      </c>
      <c r="P380" s="90">
        <v>110.7</v>
      </c>
      <c r="Q380" s="2502">
        <v>1068715.2</v>
      </c>
      <c r="R380" s="92">
        <v>1.31</v>
      </c>
      <c r="S380" s="2503">
        <v>-2.2000000000000002</v>
      </c>
      <c r="T380" s="93">
        <v>1.077</v>
      </c>
      <c r="U380" s="2504">
        <v>469638</v>
      </c>
      <c r="X380" s="2507">
        <v>92.6</v>
      </c>
      <c r="Y380" s="2508">
        <v>191530</v>
      </c>
      <c r="Z380" s="2509">
        <v>351204</v>
      </c>
      <c r="AB380" s="2507">
        <v>95.8</v>
      </c>
      <c r="AC380" s="2510">
        <v>18309</v>
      </c>
      <c r="AD380" s="2509">
        <v>324888</v>
      </c>
    </row>
    <row r="381" spans="1:30">
      <c r="A381" s="1518">
        <v>2020</v>
      </c>
      <c r="B381" s="1583" t="s">
        <v>59</v>
      </c>
      <c r="C381" s="80">
        <v>95.2</v>
      </c>
      <c r="D381" s="95">
        <v>3336880.1083327425</v>
      </c>
      <c r="E381" s="81">
        <v>256374</v>
      </c>
      <c r="F381" s="80">
        <v>94.7</v>
      </c>
      <c r="G381" s="2480">
        <v>1053885.6000000001</v>
      </c>
      <c r="H381" s="82">
        <v>1.27</v>
      </c>
      <c r="I381" s="2505">
        <v>2.8</v>
      </c>
      <c r="J381" s="83">
        <v>1.0009999999999999</v>
      </c>
      <c r="K381" s="2482">
        <v>463288</v>
      </c>
      <c r="M381" s="84">
        <v>95.2</v>
      </c>
      <c r="N381" s="96">
        <v>3511.8</v>
      </c>
      <c r="O381" s="80">
        <v>247.82</v>
      </c>
      <c r="P381" s="80">
        <v>94.7</v>
      </c>
      <c r="Q381" s="2480">
        <v>1053885.6000000001</v>
      </c>
      <c r="R381" s="82">
        <v>1.27</v>
      </c>
      <c r="S381" s="2505">
        <v>2.8</v>
      </c>
      <c r="T381" s="83">
        <v>0.98499999999999999</v>
      </c>
      <c r="U381" s="2482">
        <v>463288</v>
      </c>
      <c r="X381" s="2494">
        <v>98.4</v>
      </c>
      <c r="Y381" s="2495">
        <v>154873</v>
      </c>
      <c r="Z381" s="2496">
        <v>257435</v>
      </c>
      <c r="AB381" s="2494">
        <v>98.5</v>
      </c>
      <c r="AC381" s="2497">
        <v>17732.2</v>
      </c>
      <c r="AD381" s="2496">
        <v>293909</v>
      </c>
    </row>
    <row r="382" spans="1:30">
      <c r="A382" s="1518"/>
      <c r="B382" s="1583" t="s">
        <v>60</v>
      </c>
      <c r="C382" s="80">
        <v>99.9</v>
      </c>
      <c r="D382" s="95">
        <v>3187764.6733169728</v>
      </c>
      <c r="E382" s="81">
        <v>407489</v>
      </c>
      <c r="F382" s="80">
        <v>103.8</v>
      </c>
      <c r="G382" s="2480">
        <v>1049065.1000000001</v>
      </c>
      <c r="H382" s="82">
        <v>1.21</v>
      </c>
      <c r="I382" s="2505">
        <v>-1.5</v>
      </c>
      <c r="J382" s="83">
        <v>1.181</v>
      </c>
      <c r="K382" s="2482">
        <v>473291</v>
      </c>
      <c r="M382" s="84">
        <v>99.9</v>
      </c>
      <c r="N382" s="96">
        <v>3228.61</v>
      </c>
      <c r="O382" s="80">
        <v>415.89</v>
      </c>
      <c r="P382" s="80">
        <v>103.8</v>
      </c>
      <c r="Q382" s="2480">
        <v>1049065.1000000001</v>
      </c>
      <c r="R382" s="82">
        <v>1.21</v>
      </c>
      <c r="S382" s="2505">
        <v>-1.5</v>
      </c>
      <c r="T382" s="83">
        <v>0.97499999999999998</v>
      </c>
      <c r="U382" s="2482">
        <v>473291</v>
      </c>
      <c r="X382" s="2494">
        <v>94.3</v>
      </c>
      <c r="Y382" s="2495">
        <v>143008</v>
      </c>
      <c r="Z382" s="2496">
        <v>317198</v>
      </c>
      <c r="AB382" s="2494">
        <v>92.6</v>
      </c>
      <c r="AC382" s="2497">
        <v>12249.1</v>
      </c>
      <c r="AD382" s="2496">
        <v>313840</v>
      </c>
    </row>
    <row r="383" spans="1:30">
      <c r="A383" s="1518"/>
      <c r="B383" s="1583" t="s">
        <v>61</v>
      </c>
      <c r="C383" s="80">
        <v>89.6</v>
      </c>
      <c r="D383" s="95">
        <v>3040134.9174115364</v>
      </c>
      <c r="E383" s="81">
        <v>526160</v>
      </c>
      <c r="F383" s="80">
        <v>84.8</v>
      </c>
      <c r="G383" s="2480">
        <v>989293</v>
      </c>
      <c r="H383" s="82">
        <v>1.1200000000000001</v>
      </c>
      <c r="I383" s="2505">
        <v>-14</v>
      </c>
      <c r="J383" s="83">
        <v>0.879</v>
      </c>
      <c r="K383" s="2482">
        <v>459670</v>
      </c>
      <c r="M383" s="84">
        <v>89.6</v>
      </c>
      <c r="N383" s="96">
        <v>3036.47</v>
      </c>
      <c r="O383" s="80">
        <v>490.78</v>
      </c>
      <c r="P383" s="80">
        <v>84.8</v>
      </c>
      <c r="Q383" s="2480">
        <v>989293</v>
      </c>
      <c r="R383" s="82">
        <v>1.1200000000000001</v>
      </c>
      <c r="S383" s="2505">
        <v>-14</v>
      </c>
      <c r="T383" s="83">
        <v>0.92800000000000005</v>
      </c>
      <c r="U383" s="2482">
        <v>459670</v>
      </c>
      <c r="X383" s="2494">
        <v>80.3</v>
      </c>
      <c r="Y383" s="2495">
        <v>51663</v>
      </c>
      <c r="Z383" s="2496">
        <v>326970</v>
      </c>
      <c r="AB383" s="2494">
        <v>78.2</v>
      </c>
      <c r="AC383" s="2497">
        <v>6597.2</v>
      </c>
      <c r="AD383" s="2496">
        <v>324762</v>
      </c>
    </row>
    <row r="384" spans="1:30">
      <c r="A384" s="1518"/>
      <c r="B384" s="1583" t="s">
        <v>62</v>
      </c>
      <c r="C384" s="80">
        <v>85.1</v>
      </c>
      <c r="D384" s="95">
        <v>3020965.1742357532</v>
      </c>
      <c r="E384" s="81">
        <v>512198</v>
      </c>
      <c r="F384" s="80">
        <v>78.900000000000006</v>
      </c>
      <c r="G384" s="2480">
        <v>980783.8</v>
      </c>
      <c r="H384" s="82">
        <v>1.04</v>
      </c>
      <c r="I384" s="2505">
        <v>-7.3</v>
      </c>
      <c r="J384" s="83">
        <v>0.79400000000000004</v>
      </c>
      <c r="K384" s="2482">
        <v>400929</v>
      </c>
      <c r="M384" s="84">
        <v>85.1</v>
      </c>
      <c r="N384" s="96">
        <v>3029.87</v>
      </c>
      <c r="O384" s="80">
        <v>547.75</v>
      </c>
      <c r="P384" s="80">
        <v>78.900000000000006</v>
      </c>
      <c r="Q384" s="2480">
        <v>980783.8</v>
      </c>
      <c r="R384" s="82">
        <v>1.04</v>
      </c>
      <c r="S384" s="2505">
        <v>-7.3</v>
      </c>
      <c r="T384" s="83">
        <v>0.84699999999999998</v>
      </c>
      <c r="U384" s="2482">
        <v>400929</v>
      </c>
      <c r="X384" s="2494">
        <v>68</v>
      </c>
      <c r="Y384" s="2495">
        <v>73330</v>
      </c>
      <c r="Z384" s="2496">
        <v>287392</v>
      </c>
      <c r="AB384" s="2494">
        <v>70</v>
      </c>
      <c r="AC384" s="2497">
        <v>8708</v>
      </c>
      <c r="AD384" s="2496">
        <v>296403</v>
      </c>
    </row>
    <row r="385" spans="1:30">
      <c r="A385" s="1518"/>
      <c r="B385" s="1583" t="s">
        <v>63</v>
      </c>
      <c r="C385" s="80">
        <v>87.7</v>
      </c>
      <c r="D385" s="95">
        <v>3148234.0821614321</v>
      </c>
      <c r="E385" s="81">
        <v>407496</v>
      </c>
      <c r="F385" s="80">
        <v>84.5</v>
      </c>
      <c r="G385" s="2480">
        <v>1015206.9</v>
      </c>
      <c r="H385" s="82">
        <v>1.01</v>
      </c>
      <c r="I385" s="2505">
        <v>4.4000000000000004</v>
      </c>
      <c r="J385" s="83">
        <v>0.95299999999999996</v>
      </c>
      <c r="K385" s="2482">
        <v>396055</v>
      </c>
      <c r="M385" s="84">
        <v>87.7</v>
      </c>
      <c r="N385" s="96">
        <v>3084.48</v>
      </c>
      <c r="O385" s="80">
        <v>379</v>
      </c>
      <c r="P385" s="80">
        <v>84.5</v>
      </c>
      <c r="Q385" s="2480">
        <v>1015206.9</v>
      </c>
      <c r="R385" s="82">
        <v>1.01</v>
      </c>
      <c r="S385" s="2505">
        <v>4.4000000000000004</v>
      </c>
      <c r="T385" s="83">
        <v>0.93400000000000005</v>
      </c>
      <c r="U385" s="2482">
        <v>396055</v>
      </c>
      <c r="X385" s="2494">
        <v>71.3</v>
      </c>
      <c r="Y385" s="2495">
        <v>157873</v>
      </c>
      <c r="Z385" s="2496">
        <v>303067</v>
      </c>
      <c r="AB385" s="2494">
        <v>73.5</v>
      </c>
      <c r="AC385" s="2497">
        <v>16252.1</v>
      </c>
      <c r="AD385" s="2496">
        <v>302010</v>
      </c>
    </row>
    <row r="386" spans="1:30">
      <c r="A386" s="1518"/>
      <c r="B386" s="1583" t="s">
        <v>64</v>
      </c>
      <c r="C386" s="80">
        <v>90</v>
      </c>
      <c r="D386" s="95">
        <v>3210526.9422724838</v>
      </c>
      <c r="E386" s="81">
        <v>319167</v>
      </c>
      <c r="F386" s="80">
        <v>84.2</v>
      </c>
      <c r="G386" s="2480">
        <v>1028228.3</v>
      </c>
      <c r="H386" s="82">
        <v>0.97</v>
      </c>
      <c r="I386" s="2505">
        <v>4.4000000000000004</v>
      </c>
      <c r="J386" s="83">
        <v>0.92100000000000004</v>
      </c>
      <c r="K386" s="2482">
        <v>431445</v>
      </c>
      <c r="M386" s="84">
        <v>90</v>
      </c>
      <c r="N386" s="96">
        <v>3018.62</v>
      </c>
      <c r="O386" s="80">
        <v>317.8</v>
      </c>
      <c r="P386" s="80">
        <v>84.2</v>
      </c>
      <c r="Q386" s="2480">
        <v>1028228.3</v>
      </c>
      <c r="R386" s="82">
        <v>0.97</v>
      </c>
      <c r="S386" s="2505">
        <v>4.4000000000000004</v>
      </c>
      <c r="T386" s="83">
        <v>0.94399999999999995</v>
      </c>
      <c r="U386" s="2482">
        <v>431445</v>
      </c>
      <c r="X386" s="2494">
        <v>80.3</v>
      </c>
      <c r="Y386" s="2495">
        <v>180458</v>
      </c>
      <c r="Z386" s="2496">
        <v>316121</v>
      </c>
      <c r="AB386" s="2494">
        <v>81.5</v>
      </c>
      <c r="AC386" s="2497">
        <v>16171.5</v>
      </c>
      <c r="AD386" s="2496">
        <v>294395</v>
      </c>
    </row>
    <row r="387" spans="1:30">
      <c r="A387" s="1518"/>
      <c r="B387" s="1583" t="s">
        <v>65</v>
      </c>
      <c r="C387" s="80">
        <v>91.3</v>
      </c>
      <c r="D387" s="95">
        <v>3362517.678669889</v>
      </c>
      <c r="E387" s="81">
        <v>293832</v>
      </c>
      <c r="F387" s="80">
        <v>92.4</v>
      </c>
      <c r="G387" s="2480">
        <v>1038445</v>
      </c>
      <c r="H387" s="82">
        <v>0.93</v>
      </c>
      <c r="I387" s="2505">
        <v>7.1</v>
      </c>
      <c r="J387" s="83">
        <v>0.81799999999999995</v>
      </c>
      <c r="K387" s="2482">
        <v>443423</v>
      </c>
      <c r="M387" s="84">
        <v>91.3</v>
      </c>
      <c r="N387" s="96">
        <v>3229.47</v>
      </c>
      <c r="O387" s="80">
        <v>316.63</v>
      </c>
      <c r="P387" s="80">
        <v>92.4</v>
      </c>
      <c r="Q387" s="2480">
        <v>1038445</v>
      </c>
      <c r="R387" s="82">
        <v>0.93</v>
      </c>
      <c r="S387" s="2505">
        <v>7.1</v>
      </c>
      <c r="T387" s="83">
        <v>0.90400000000000003</v>
      </c>
      <c r="U387" s="2482">
        <v>443423</v>
      </c>
      <c r="X387" s="2494">
        <v>79.5</v>
      </c>
      <c r="Y387" s="2495">
        <v>162566</v>
      </c>
      <c r="Z387" s="2496">
        <v>284675</v>
      </c>
      <c r="AB387" s="2494">
        <v>82.1</v>
      </c>
      <c r="AC387" s="2497">
        <v>16790.5</v>
      </c>
      <c r="AD387" s="2496">
        <v>298214</v>
      </c>
    </row>
    <row r="388" spans="1:30">
      <c r="A388" s="1518"/>
      <c r="B388" s="1583" t="s">
        <v>66</v>
      </c>
      <c r="C388" s="80">
        <v>90.8</v>
      </c>
      <c r="D388" s="95">
        <v>3312148.674177113</v>
      </c>
      <c r="E388" s="81">
        <v>351302</v>
      </c>
      <c r="F388" s="80">
        <v>87.1</v>
      </c>
      <c r="G388" s="2480">
        <v>1042333.1</v>
      </c>
      <c r="H388" s="82">
        <v>0.93</v>
      </c>
      <c r="I388" s="2505">
        <v>-7.7</v>
      </c>
      <c r="J388" s="83">
        <v>0.94499999999999995</v>
      </c>
      <c r="K388" s="2482">
        <v>439417</v>
      </c>
      <c r="M388" s="84">
        <v>90.8</v>
      </c>
      <c r="N388" s="96">
        <v>3242.64</v>
      </c>
      <c r="O388" s="80">
        <v>350.11</v>
      </c>
      <c r="P388" s="80">
        <v>87.1</v>
      </c>
      <c r="Q388" s="2480">
        <v>1042333.1</v>
      </c>
      <c r="R388" s="82">
        <v>0.93</v>
      </c>
      <c r="S388" s="2505">
        <v>-7.7</v>
      </c>
      <c r="T388" s="83">
        <v>0.94499999999999995</v>
      </c>
      <c r="U388" s="2482">
        <v>439417</v>
      </c>
      <c r="X388" s="2494">
        <v>87.7</v>
      </c>
      <c r="Y388" s="2495">
        <v>142330</v>
      </c>
      <c r="Z388" s="2496">
        <v>299899</v>
      </c>
      <c r="AB388" s="2494">
        <v>88.4</v>
      </c>
      <c r="AC388" s="2497">
        <v>16473.400000000001</v>
      </c>
      <c r="AD388" s="2496">
        <v>300530</v>
      </c>
    </row>
    <row r="389" spans="1:30">
      <c r="A389" s="1518"/>
      <c r="B389" s="1583" t="s">
        <v>67</v>
      </c>
      <c r="C389" s="80">
        <v>93.4</v>
      </c>
      <c r="D389" s="95">
        <v>3312692.9962649508</v>
      </c>
      <c r="E389" s="81">
        <v>412544</v>
      </c>
      <c r="F389" s="80">
        <v>92.9</v>
      </c>
      <c r="G389" s="2480">
        <v>1052381.6000000001</v>
      </c>
      <c r="H389" s="82">
        <v>0.93</v>
      </c>
      <c r="I389" s="2505">
        <v>9.6</v>
      </c>
      <c r="J389" s="83">
        <v>0.96599999999999997</v>
      </c>
      <c r="K389" s="2482">
        <v>472303</v>
      </c>
      <c r="M389" s="84">
        <v>93.4</v>
      </c>
      <c r="N389" s="96">
        <v>3220.59</v>
      </c>
      <c r="O389" s="80">
        <v>406.69</v>
      </c>
      <c r="P389" s="80">
        <v>92.9</v>
      </c>
      <c r="Q389" s="2480">
        <v>1052381.6000000001</v>
      </c>
      <c r="R389" s="82">
        <v>0.93</v>
      </c>
      <c r="S389" s="2505">
        <v>9.6</v>
      </c>
      <c r="T389" s="83">
        <v>0.95399999999999996</v>
      </c>
      <c r="U389" s="2482">
        <v>472303</v>
      </c>
      <c r="X389" s="2494">
        <v>83.6</v>
      </c>
      <c r="Y389" s="2495">
        <v>160400</v>
      </c>
      <c r="Z389" s="2496">
        <v>293836</v>
      </c>
      <c r="AB389" s="2494">
        <v>81</v>
      </c>
      <c r="AC389" s="2497">
        <v>16666.7</v>
      </c>
      <c r="AD389" s="2496">
        <v>293308</v>
      </c>
    </row>
    <row r="390" spans="1:30">
      <c r="A390" s="1518"/>
      <c r="B390" s="1583" t="s">
        <v>68</v>
      </c>
      <c r="C390" s="80">
        <v>95.2</v>
      </c>
      <c r="D390" s="95">
        <v>3144260.5309202182</v>
      </c>
      <c r="E390" s="81">
        <v>386063</v>
      </c>
      <c r="F390" s="80">
        <v>99.2</v>
      </c>
      <c r="G390" s="2480">
        <v>1050981.3</v>
      </c>
      <c r="H390" s="82">
        <v>0.93</v>
      </c>
      <c r="I390" s="2505">
        <v>2.5</v>
      </c>
      <c r="J390" s="83">
        <v>0.97199999999999998</v>
      </c>
      <c r="K390" s="2482">
        <v>461765</v>
      </c>
      <c r="M390" s="84">
        <v>95.2</v>
      </c>
      <c r="N390" s="96">
        <v>3261.49</v>
      </c>
      <c r="O390" s="80">
        <v>357.37</v>
      </c>
      <c r="P390" s="80">
        <v>99.2</v>
      </c>
      <c r="Q390" s="2480">
        <v>1050981.3</v>
      </c>
      <c r="R390" s="82">
        <v>0.93</v>
      </c>
      <c r="S390" s="2505">
        <v>2.5</v>
      </c>
      <c r="T390" s="83">
        <v>0.96499999999999997</v>
      </c>
      <c r="U390" s="2482">
        <v>461765</v>
      </c>
      <c r="X390" s="2494">
        <v>88.5</v>
      </c>
      <c r="Y390" s="2495">
        <v>167517</v>
      </c>
      <c r="Z390" s="2496">
        <v>283515</v>
      </c>
      <c r="AB390" s="2494">
        <v>85.7</v>
      </c>
      <c r="AC390" s="2497">
        <v>16487.900000000001</v>
      </c>
      <c r="AD390" s="2496">
        <v>280181</v>
      </c>
    </row>
    <row r="391" spans="1:30">
      <c r="A391" s="1521"/>
      <c r="B391" s="1956" t="s">
        <v>69</v>
      </c>
      <c r="C391" s="85">
        <v>97.3</v>
      </c>
      <c r="D391" s="113">
        <v>3081785.1628150092</v>
      </c>
      <c r="E391" s="86">
        <v>419595</v>
      </c>
      <c r="F391" s="85">
        <v>103</v>
      </c>
      <c r="G391" s="2487">
        <v>1044160.5</v>
      </c>
      <c r="H391" s="87">
        <v>0.93</v>
      </c>
      <c r="I391" s="2506">
        <v>1.7</v>
      </c>
      <c r="J391" s="114">
        <v>1.099</v>
      </c>
      <c r="K391" s="2489">
        <v>491817</v>
      </c>
      <c r="M391" s="89">
        <v>97.3</v>
      </c>
      <c r="N391" s="112">
        <v>3152.1</v>
      </c>
      <c r="O391" s="85">
        <v>398.85</v>
      </c>
      <c r="P391" s="85">
        <v>103</v>
      </c>
      <c r="Q391" s="2487">
        <v>1044160.5</v>
      </c>
      <c r="R391" s="87">
        <v>0.93</v>
      </c>
      <c r="S391" s="2506">
        <v>1.7</v>
      </c>
      <c r="T391" s="88">
        <v>1.0629999999999999</v>
      </c>
      <c r="U391" s="2489">
        <v>491817</v>
      </c>
      <c r="X391" s="2498">
        <v>89.3</v>
      </c>
      <c r="Y391" s="2499">
        <v>236065</v>
      </c>
      <c r="Z391" s="2500">
        <v>301579</v>
      </c>
      <c r="AB391" s="2498">
        <v>85.1</v>
      </c>
      <c r="AC391" s="2501">
        <v>16848.5</v>
      </c>
      <c r="AD391" s="2500">
        <v>291268</v>
      </c>
    </row>
    <row r="392" spans="1:30">
      <c r="A392" s="1518" t="s">
        <v>719</v>
      </c>
      <c r="B392" s="1583" t="s">
        <v>58</v>
      </c>
      <c r="C392" s="80">
        <v>94.2</v>
      </c>
      <c r="D392" s="95">
        <v>3017305.4086687043</v>
      </c>
      <c r="E392" s="81">
        <v>304172</v>
      </c>
      <c r="F392" s="80">
        <v>95.1</v>
      </c>
      <c r="G392" s="2480">
        <v>1057497.5</v>
      </c>
      <c r="H392" s="82">
        <v>0.94</v>
      </c>
      <c r="I392" s="2505">
        <v>0.9</v>
      </c>
      <c r="J392" s="83">
        <v>0.91800000000000004</v>
      </c>
      <c r="K392" s="2482">
        <v>509866</v>
      </c>
      <c r="M392" s="84">
        <v>94.2</v>
      </c>
      <c r="N392" s="96">
        <v>3134.33</v>
      </c>
      <c r="O392" s="80">
        <v>367.98</v>
      </c>
      <c r="P392" s="80">
        <v>95.1</v>
      </c>
      <c r="Q392" s="2480">
        <v>1057497.5</v>
      </c>
      <c r="R392" s="82">
        <v>0.94</v>
      </c>
      <c r="S392" s="2505">
        <v>0.9</v>
      </c>
      <c r="T392" s="83">
        <v>0.98199999999999998</v>
      </c>
      <c r="U392" s="2482">
        <v>509866</v>
      </c>
      <c r="X392" s="2507">
        <v>86.9</v>
      </c>
      <c r="Y392" s="2508">
        <v>143873</v>
      </c>
      <c r="Z392" s="2509">
        <v>330467</v>
      </c>
      <c r="AB392" s="2507">
        <v>89.9</v>
      </c>
      <c r="AC392" s="2510">
        <v>13753.3</v>
      </c>
      <c r="AD392" s="2509">
        <v>305705</v>
      </c>
    </row>
    <row r="393" spans="1:30">
      <c r="A393" s="1518">
        <v>2021</v>
      </c>
      <c r="B393" s="1583" t="s">
        <v>59</v>
      </c>
      <c r="C393" s="80">
        <v>94.3</v>
      </c>
      <c r="D393" s="95">
        <v>3064430.8938968955</v>
      </c>
      <c r="E393" s="81">
        <v>328513</v>
      </c>
      <c r="F393" s="80">
        <v>97.6</v>
      </c>
      <c r="G393" s="2480">
        <v>1039984.8</v>
      </c>
      <c r="H393" s="82">
        <v>0.94</v>
      </c>
      <c r="I393" s="2505">
        <v>0.7</v>
      </c>
      <c r="J393" s="83">
        <v>1.028</v>
      </c>
      <c r="K393" s="2482">
        <v>468435</v>
      </c>
      <c r="M393" s="84">
        <v>94.3</v>
      </c>
      <c r="N393" s="96">
        <v>3303.77</v>
      </c>
      <c r="O393" s="80">
        <v>317.56</v>
      </c>
      <c r="P393" s="80">
        <v>97.6</v>
      </c>
      <c r="Q393" s="2480">
        <v>1039984.8</v>
      </c>
      <c r="R393" s="82">
        <v>0.94</v>
      </c>
      <c r="S393" s="2505">
        <v>0.7</v>
      </c>
      <c r="T393" s="83">
        <v>1.008</v>
      </c>
      <c r="U393" s="2482">
        <v>468435</v>
      </c>
      <c r="X393" s="2494">
        <v>88.5</v>
      </c>
      <c r="Y393" s="2495">
        <v>140147</v>
      </c>
      <c r="Z393" s="2496">
        <v>298488</v>
      </c>
      <c r="AB393" s="2494">
        <v>88.6</v>
      </c>
      <c r="AC393" s="2497">
        <v>16046.1</v>
      </c>
      <c r="AD393" s="2496">
        <v>340779</v>
      </c>
    </row>
    <row r="394" spans="1:30">
      <c r="A394" s="1518"/>
      <c r="B394" s="1583" t="s">
        <v>60</v>
      </c>
      <c r="C394" s="80">
        <v>98.7</v>
      </c>
      <c r="D394" s="95">
        <v>3248959.2835684465</v>
      </c>
      <c r="E394" s="81">
        <v>414781</v>
      </c>
      <c r="F394" s="80">
        <v>97.1</v>
      </c>
      <c r="G394" s="2480">
        <v>1050676</v>
      </c>
      <c r="H394" s="82">
        <v>0.94</v>
      </c>
      <c r="I394" s="2505">
        <v>1.6</v>
      </c>
      <c r="J394" s="83">
        <v>1.3</v>
      </c>
      <c r="K394" s="2482">
        <v>511466</v>
      </c>
      <c r="M394" s="84">
        <v>98.7</v>
      </c>
      <c r="N394" s="96">
        <v>3283.48</v>
      </c>
      <c r="O394" s="80">
        <v>423.33</v>
      </c>
      <c r="P394" s="80">
        <v>97.1</v>
      </c>
      <c r="Q394" s="2480">
        <v>1050676</v>
      </c>
      <c r="R394" s="82">
        <v>0.94</v>
      </c>
      <c r="S394" s="2505">
        <v>1.6</v>
      </c>
      <c r="T394" s="83">
        <v>1.05</v>
      </c>
      <c r="U394" s="2482">
        <v>511466</v>
      </c>
      <c r="X394" s="2494">
        <v>89.3</v>
      </c>
      <c r="Y394" s="2495">
        <v>171069</v>
      </c>
      <c r="Z394" s="2496">
        <v>350193</v>
      </c>
      <c r="AB394" s="2494">
        <v>87.7</v>
      </c>
      <c r="AC394" s="2497">
        <v>14652.6</v>
      </c>
      <c r="AD394" s="2496">
        <v>346486</v>
      </c>
    </row>
    <row r="395" spans="1:30">
      <c r="A395" s="1518"/>
      <c r="B395" s="1583" t="s">
        <v>61</v>
      </c>
      <c r="C395" s="80">
        <v>98.6</v>
      </c>
      <c r="D395" s="95">
        <v>3484746.8044411195</v>
      </c>
      <c r="E395" s="81">
        <v>361612</v>
      </c>
      <c r="F395" s="80">
        <v>95.4</v>
      </c>
      <c r="G395" s="2480">
        <v>1051869.3</v>
      </c>
      <c r="H395" s="82">
        <v>0.93</v>
      </c>
      <c r="I395" s="2505">
        <v>15</v>
      </c>
      <c r="J395" s="83">
        <v>1.0089999999999999</v>
      </c>
      <c r="K395" s="2482">
        <v>568778</v>
      </c>
      <c r="M395" s="84">
        <v>98.6</v>
      </c>
      <c r="N395" s="96">
        <v>3482.19</v>
      </c>
      <c r="O395" s="80">
        <v>337.29</v>
      </c>
      <c r="P395" s="80">
        <v>95.4</v>
      </c>
      <c r="Q395" s="2480">
        <v>1051869.3</v>
      </c>
      <c r="R395" s="82">
        <v>0.93</v>
      </c>
      <c r="S395" s="2505">
        <v>15</v>
      </c>
      <c r="T395" s="83">
        <v>1.054</v>
      </c>
      <c r="U395" s="2482">
        <v>568778</v>
      </c>
      <c r="X395" s="2494">
        <v>89.3</v>
      </c>
      <c r="Y395" s="2495">
        <v>125827</v>
      </c>
      <c r="Z395" s="2496">
        <v>341994</v>
      </c>
      <c r="AB395" s="2494">
        <v>87</v>
      </c>
      <c r="AC395" s="2497">
        <v>16067.8</v>
      </c>
      <c r="AD395" s="2496">
        <v>339684</v>
      </c>
    </row>
    <row r="396" spans="1:30">
      <c r="A396" s="1518"/>
      <c r="B396" s="1583" t="s">
        <v>62</v>
      </c>
      <c r="C396" s="80">
        <v>97</v>
      </c>
      <c r="D396" s="95">
        <v>3357292.186626649</v>
      </c>
      <c r="E396" s="81">
        <v>451835</v>
      </c>
      <c r="F396" s="80">
        <v>94.6</v>
      </c>
      <c r="G396" s="2480">
        <v>1037911.7</v>
      </c>
      <c r="H396" s="82">
        <v>0.93</v>
      </c>
      <c r="I396" s="2505">
        <v>3</v>
      </c>
      <c r="J396" s="83">
        <v>0.93</v>
      </c>
      <c r="K396" s="2482">
        <v>523313</v>
      </c>
      <c r="M396" s="84">
        <v>97</v>
      </c>
      <c r="N396" s="96">
        <v>3379</v>
      </c>
      <c r="O396" s="80">
        <v>483.19</v>
      </c>
      <c r="P396" s="80">
        <v>94.6</v>
      </c>
      <c r="Q396" s="2480">
        <v>1037911.7</v>
      </c>
      <c r="R396" s="82">
        <v>0.93</v>
      </c>
      <c r="S396" s="2505">
        <v>3</v>
      </c>
      <c r="T396" s="83">
        <v>1.0129999999999999</v>
      </c>
      <c r="U396" s="2482">
        <v>523313</v>
      </c>
      <c r="X396" s="2494">
        <v>84.4</v>
      </c>
      <c r="Y396" s="2495">
        <v>90941</v>
      </c>
      <c r="Z396" s="2496">
        <v>341759</v>
      </c>
      <c r="AB396" s="2494">
        <v>86.9</v>
      </c>
      <c r="AC396" s="2497">
        <v>10799.3</v>
      </c>
      <c r="AD396" s="2496">
        <v>352474</v>
      </c>
    </row>
    <row r="397" spans="1:30">
      <c r="A397" s="1518"/>
      <c r="B397" s="1583" t="s">
        <v>63</v>
      </c>
      <c r="C397" s="80">
        <v>97.9</v>
      </c>
      <c r="D397" s="95">
        <v>3530460.2541355677</v>
      </c>
      <c r="E397" s="81">
        <v>406988</v>
      </c>
      <c r="F397" s="80">
        <v>97</v>
      </c>
      <c r="G397" s="2480">
        <v>1050545.1000000001</v>
      </c>
      <c r="H397" s="82">
        <v>0.95</v>
      </c>
      <c r="I397" s="2505">
        <v>-3.3</v>
      </c>
      <c r="J397" s="83">
        <v>1.091</v>
      </c>
      <c r="K397" s="2482">
        <v>558196</v>
      </c>
      <c r="M397" s="84">
        <v>97.9</v>
      </c>
      <c r="N397" s="96">
        <v>3452.9</v>
      </c>
      <c r="O397" s="80">
        <v>378.52</v>
      </c>
      <c r="P397" s="80">
        <v>97</v>
      </c>
      <c r="Q397" s="2480">
        <v>1050545.1000000001</v>
      </c>
      <c r="R397" s="82">
        <v>0.95</v>
      </c>
      <c r="S397" s="2505">
        <v>-3.3</v>
      </c>
      <c r="T397" s="83">
        <v>1.0680000000000001</v>
      </c>
      <c r="U397" s="2482">
        <v>558196</v>
      </c>
      <c r="X397" s="2494">
        <v>88.5</v>
      </c>
      <c r="Y397" s="2495">
        <v>142094</v>
      </c>
      <c r="Z397" s="2496">
        <v>376962</v>
      </c>
      <c r="AB397" s="2494">
        <v>91.2</v>
      </c>
      <c r="AC397" s="2497">
        <v>14627.8</v>
      </c>
      <c r="AD397" s="2496">
        <v>375647</v>
      </c>
    </row>
    <row r="398" spans="1:30">
      <c r="A398" s="1518"/>
      <c r="B398" s="1583" t="s">
        <v>64</v>
      </c>
      <c r="C398" s="80">
        <v>95.3</v>
      </c>
      <c r="D398" s="95">
        <v>3678291.7294029673</v>
      </c>
      <c r="E398" s="81">
        <v>305708</v>
      </c>
      <c r="F398" s="80">
        <v>94.6</v>
      </c>
      <c r="G398" s="2480">
        <v>1043563.1</v>
      </c>
      <c r="H398" s="82">
        <v>0.95</v>
      </c>
      <c r="I398" s="2505">
        <v>0.4</v>
      </c>
      <c r="J398" s="1096">
        <v>0.998</v>
      </c>
      <c r="K398" s="2482">
        <v>525765</v>
      </c>
      <c r="M398" s="84">
        <v>95.3</v>
      </c>
      <c r="N398" s="96">
        <v>3457.62</v>
      </c>
      <c r="O398" s="80">
        <v>304.39999999999998</v>
      </c>
      <c r="P398" s="80">
        <v>94.6</v>
      </c>
      <c r="Q398" s="2480">
        <v>1043563.1</v>
      </c>
      <c r="R398" s="82">
        <v>0.95</v>
      </c>
      <c r="S398" s="2505">
        <v>0.4</v>
      </c>
      <c r="T398" s="83">
        <v>1.0269999999999999</v>
      </c>
      <c r="U398" s="2482">
        <v>525765</v>
      </c>
      <c r="X398" s="2494">
        <v>91</v>
      </c>
      <c r="Y398" s="2495">
        <v>178105</v>
      </c>
      <c r="Z398" s="2496">
        <v>359029</v>
      </c>
      <c r="AB398" s="2494">
        <v>92.3</v>
      </c>
      <c r="AC398" s="2497">
        <v>15960.7</v>
      </c>
      <c r="AD398" s="2496">
        <v>334354</v>
      </c>
    </row>
    <row r="399" spans="1:30">
      <c r="A399" s="1518"/>
      <c r="B399" s="1583" t="s">
        <v>65</v>
      </c>
      <c r="C399" s="80">
        <v>96.4</v>
      </c>
      <c r="D399" s="95">
        <v>3217548.6972055878</v>
      </c>
      <c r="E399" s="81">
        <v>321419</v>
      </c>
      <c r="F399" s="80">
        <v>88.3</v>
      </c>
      <c r="G399" s="2480">
        <v>1005931.8</v>
      </c>
      <c r="H399" s="82">
        <v>0.94</v>
      </c>
      <c r="I399" s="2505">
        <v>-5.8</v>
      </c>
      <c r="J399" s="1096">
        <v>0.98599999999999999</v>
      </c>
      <c r="K399" s="2482">
        <v>566795</v>
      </c>
      <c r="M399" s="84">
        <v>96.4</v>
      </c>
      <c r="N399" s="96">
        <v>3091.06</v>
      </c>
      <c r="O399" s="80">
        <v>346.36</v>
      </c>
      <c r="P399" s="80">
        <v>88.3</v>
      </c>
      <c r="Q399" s="2480">
        <v>1005931.8</v>
      </c>
      <c r="R399" s="82">
        <v>0.94</v>
      </c>
      <c r="S399" s="2505">
        <v>-5.8</v>
      </c>
      <c r="T399" s="83">
        <v>1.099</v>
      </c>
      <c r="U399" s="2482">
        <v>566795</v>
      </c>
      <c r="X399" s="2494">
        <v>79.5</v>
      </c>
      <c r="Y399" s="2495">
        <v>129279</v>
      </c>
      <c r="Z399" s="2496">
        <v>375229</v>
      </c>
      <c r="AB399" s="2494">
        <v>82.1</v>
      </c>
      <c r="AC399" s="2497">
        <v>13352.5</v>
      </c>
      <c r="AD399" s="2496">
        <v>393075</v>
      </c>
    </row>
    <row r="400" spans="1:30">
      <c r="A400" s="1518"/>
      <c r="B400" s="1583" t="s">
        <v>66</v>
      </c>
      <c r="C400" s="80">
        <v>93</v>
      </c>
      <c r="D400" s="95">
        <v>3913621.3793429299</v>
      </c>
      <c r="E400" s="81">
        <v>365554</v>
      </c>
      <c r="F400" s="80">
        <v>89.4</v>
      </c>
      <c r="G400" s="2480">
        <v>1041237.6</v>
      </c>
      <c r="H400" s="82">
        <v>0.93</v>
      </c>
      <c r="I400" s="2505">
        <v>-1.3</v>
      </c>
      <c r="J400" s="1096">
        <v>1.087</v>
      </c>
      <c r="K400" s="2482">
        <v>567984</v>
      </c>
      <c r="M400" s="84">
        <v>93</v>
      </c>
      <c r="N400" s="96">
        <v>3822.91</v>
      </c>
      <c r="O400" s="80">
        <v>364.32</v>
      </c>
      <c r="P400" s="80">
        <v>89.4</v>
      </c>
      <c r="Q400" s="2480">
        <v>1041237.6</v>
      </c>
      <c r="R400" s="82">
        <v>0.93</v>
      </c>
      <c r="S400" s="2505">
        <v>-1.3</v>
      </c>
      <c r="T400" s="83">
        <v>1.0920000000000001</v>
      </c>
      <c r="U400" s="2482">
        <v>567984</v>
      </c>
      <c r="X400" s="2494">
        <v>93.4</v>
      </c>
      <c r="Y400" s="2495">
        <v>134311</v>
      </c>
      <c r="Z400" s="2496">
        <v>398981</v>
      </c>
      <c r="AB400" s="2494">
        <v>94.2</v>
      </c>
      <c r="AC400" s="2497">
        <v>15545.3</v>
      </c>
      <c r="AD400" s="2496">
        <v>399821</v>
      </c>
    </row>
    <row r="401" spans="1:30">
      <c r="A401" s="1518"/>
      <c r="B401" s="1583" t="s">
        <v>67</v>
      </c>
      <c r="C401" s="80">
        <v>94.2</v>
      </c>
      <c r="D401" s="95">
        <v>3720569.5461547705</v>
      </c>
      <c r="E401" s="81">
        <v>453303</v>
      </c>
      <c r="F401" s="80">
        <v>95.9</v>
      </c>
      <c r="G401" s="2480">
        <v>1030849.4</v>
      </c>
      <c r="H401" s="82">
        <v>0.91</v>
      </c>
      <c r="I401" s="2505">
        <v>1.3</v>
      </c>
      <c r="J401" s="1096">
        <v>1.1120000000000001</v>
      </c>
      <c r="K401" s="2482">
        <v>584237</v>
      </c>
      <c r="M401" s="84">
        <v>94.2</v>
      </c>
      <c r="N401" s="96">
        <v>3615.23</v>
      </c>
      <c r="O401" s="80">
        <v>446.87</v>
      </c>
      <c r="P401" s="80">
        <v>95.9</v>
      </c>
      <c r="Q401" s="2480">
        <v>1030849.4</v>
      </c>
      <c r="R401" s="82">
        <v>0.91</v>
      </c>
      <c r="S401" s="2505">
        <v>1.3</v>
      </c>
      <c r="T401" s="83">
        <v>1.097</v>
      </c>
      <c r="U401" s="2482">
        <v>584237</v>
      </c>
      <c r="X401" s="2494">
        <v>91</v>
      </c>
      <c r="Y401" s="2495">
        <v>162267</v>
      </c>
      <c r="Z401" s="2496">
        <v>377551</v>
      </c>
      <c r="AB401" s="2494">
        <v>88.1</v>
      </c>
      <c r="AC401" s="2497">
        <v>16860.7</v>
      </c>
      <c r="AD401" s="2496">
        <v>376873</v>
      </c>
    </row>
    <row r="402" spans="1:30">
      <c r="A402" s="1518"/>
      <c r="B402" s="1583" t="s">
        <v>68</v>
      </c>
      <c r="C402" s="80">
        <v>90.4</v>
      </c>
      <c r="D402" s="95">
        <v>3342854.8437204175</v>
      </c>
      <c r="E402" s="81">
        <v>408248</v>
      </c>
      <c r="F402" s="80">
        <v>88.3</v>
      </c>
      <c r="G402" s="2480">
        <v>1019180.6</v>
      </c>
      <c r="H402" s="82">
        <v>0.91</v>
      </c>
      <c r="I402" s="2505">
        <v>1.9</v>
      </c>
      <c r="J402" s="1096">
        <v>1.111</v>
      </c>
      <c r="K402" s="2482">
        <v>592074</v>
      </c>
      <c r="M402" s="84">
        <v>90.4</v>
      </c>
      <c r="N402" s="96">
        <v>3465.34</v>
      </c>
      <c r="O402" s="80">
        <v>377.9</v>
      </c>
      <c r="P402" s="80">
        <v>88.3</v>
      </c>
      <c r="Q402" s="2480">
        <v>1019180.6</v>
      </c>
      <c r="R402" s="82">
        <v>0.91</v>
      </c>
      <c r="S402" s="2505">
        <v>1.9</v>
      </c>
      <c r="T402" s="83">
        <v>1.1120000000000001</v>
      </c>
      <c r="U402" s="2482">
        <v>592074</v>
      </c>
      <c r="X402" s="2494">
        <v>88.5</v>
      </c>
      <c r="Y402" s="2495">
        <v>175981</v>
      </c>
      <c r="Z402" s="2496">
        <v>438603</v>
      </c>
      <c r="AB402" s="2494">
        <v>85.7</v>
      </c>
      <c r="AC402" s="2497">
        <v>17321</v>
      </c>
      <c r="AD402" s="2496">
        <v>433445</v>
      </c>
    </row>
    <row r="403" spans="1:30">
      <c r="A403" s="1518"/>
      <c r="B403" s="1583" t="s">
        <v>69</v>
      </c>
      <c r="C403" s="80">
        <v>89.8</v>
      </c>
      <c r="D403" s="95">
        <v>3344378.9455663627</v>
      </c>
      <c r="E403" s="81">
        <v>331001</v>
      </c>
      <c r="F403" s="80">
        <v>86.4</v>
      </c>
      <c r="G403" s="2480">
        <v>1021084</v>
      </c>
      <c r="H403" s="82">
        <v>0.91</v>
      </c>
      <c r="I403" s="2505">
        <v>0.9</v>
      </c>
      <c r="J403" s="1096">
        <v>1.1759999999999999</v>
      </c>
      <c r="K403" s="2482">
        <v>584189</v>
      </c>
      <c r="M403" s="84">
        <v>89.8</v>
      </c>
      <c r="N403" s="96">
        <v>3427.58</v>
      </c>
      <c r="O403" s="80">
        <v>314.64</v>
      </c>
      <c r="P403" s="80">
        <v>86.4</v>
      </c>
      <c r="Q403" s="2480">
        <v>1021084</v>
      </c>
      <c r="R403" s="82">
        <v>0.91</v>
      </c>
      <c r="S403" s="2505">
        <v>0.9</v>
      </c>
      <c r="T403" s="83">
        <v>1.135</v>
      </c>
      <c r="U403" s="2482">
        <v>584189</v>
      </c>
      <c r="X403" s="2498">
        <v>95.9</v>
      </c>
      <c r="Y403" s="2499">
        <v>246284</v>
      </c>
      <c r="Z403" s="2500">
        <v>436812</v>
      </c>
      <c r="AB403" s="2498">
        <v>91.4</v>
      </c>
      <c r="AC403" s="2501">
        <v>17577.900000000001</v>
      </c>
      <c r="AD403" s="2500">
        <v>421878</v>
      </c>
    </row>
    <row r="404" spans="1:30">
      <c r="A404" s="1581" t="s">
        <v>1148</v>
      </c>
      <c r="B404" s="1582" t="s">
        <v>58</v>
      </c>
      <c r="C404" s="90">
        <v>94.8</v>
      </c>
      <c r="D404" s="108">
        <v>3339921.9082353637</v>
      </c>
      <c r="E404" s="91">
        <v>282114</v>
      </c>
      <c r="F404" s="90">
        <v>93.8</v>
      </c>
      <c r="G404" s="2502">
        <v>1016517.6815122035</v>
      </c>
      <c r="H404" s="92">
        <v>0.94</v>
      </c>
      <c r="I404" s="2503">
        <v>1.7</v>
      </c>
      <c r="J404" s="141">
        <v>1.0189999999999999</v>
      </c>
      <c r="K404" s="2504">
        <v>476867</v>
      </c>
      <c r="M404" s="94">
        <v>94.8</v>
      </c>
      <c r="N404" s="109">
        <v>3479.45</v>
      </c>
      <c r="O404" s="90">
        <v>344.59</v>
      </c>
      <c r="P404" s="90">
        <v>93.8</v>
      </c>
      <c r="Q404" s="2550">
        <v>1079105.8</v>
      </c>
      <c r="R404" s="92">
        <v>0.94</v>
      </c>
      <c r="S404" s="2503">
        <v>1.7</v>
      </c>
      <c r="T404" s="93">
        <v>1.089</v>
      </c>
      <c r="U404" s="2504">
        <v>587781</v>
      </c>
      <c r="X404" s="2507"/>
      <c r="Y404" s="2508"/>
      <c r="Z404" s="2509"/>
      <c r="AB404" s="2507"/>
      <c r="AC404" s="2510"/>
      <c r="AD404" s="2509"/>
    </row>
    <row r="405" spans="1:30">
      <c r="A405" s="1518">
        <v>2022</v>
      </c>
      <c r="B405" s="1583" t="s">
        <v>59</v>
      </c>
      <c r="C405" s="80">
        <v>92.3</v>
      </c>
      <c r="D405" s="95">
        <v>3314207.0926044285</v>
      </c>
      <c r="E405" s="81">
        <v>435425</v>
      </c>
      <c r="F405" s="80">
        <v>90.3</v>
      </c>
      <c r="G405" s="2480">
        <v>1016690.9552237657</v>
      </c>
      <c r="H405" s="82">
        <v>0.96</v>
      </c>
      <c r="I405" s="2505">
        <v>-0.8</v>
      </c>
      <c r="J405" s="1096">
        <v>1.0660000000000001</v>
      </c>
      <c r="K405" s="2482">
        <v>567050</v>
      </c>
      <c r="M405" s="84">
        <v>92.3</v>
      </c>
      <c r="N405" s="96">
        <v>3573.65</v>
      </c>
      <c r="O405" s="80">
        <v>429.84</v>
      </c>
      <c r="P405" s="80">
        <v>90.3</v>
      </c>
      <c r="Q405" s="2551">
        <v>1064597.8999999999</v>
      </c>
      <c r="R405" s="82">
        <v>0.96</v>
      </c>
      <c r="S405" s="2505">
        <v>-0.8</v>
      </c>
      <c r="T405" s="83">
        <v>1.0449999999999999</v>
      </c>
      <c r="U405" s="2482">
        <v>571565</v>
      </c>
      <c r="X405" s="2494"/>
      <c r="Y405" s="2495"/>
      <c r="Z405" s="2496"/>
      <c r="AB405" s="2494"/>
      <c r="AC405" s="2497"/>
      <c r="AD405" s="2496"/>
    </row>
    <row r="406" spans="1:30">
      <c r="A406" s="1518"/>
      <c r="B406" s="1583" t="s">
        <v>60</v>
      </c>
      <c r="C406" s="80">
        <v>88.6</v>
      </c>
      <c r="D406" s="95">
        <v>3265070.687724364</v>
      </c>
      <c r="E406" s="81">
        <v>477682</v>
      </c>
      <c r="F406" s="80">
        <v>85.6</v>
      </c>
      <c r="G406" s="2480">
        <v>1057870.3263949384</v>
      </c>
      <c r="H406" s="82">
        <v>0.96</v>
      </c>
      <c r="I406" s="2505">
        <v>0.4</v>
      </c>
      <c r="J406" s="1096">
        <v>1.2609999999999999</v>
      </c>
      <c r="K406" s="2482">
        <v>720902</v>
      </c>
      <c r="M406" s="84">
        <v>88.6</v>
      </c>
      <c r="N406" s="96">
        <v>3295.39</v>
      </c>
      <c r="O406" s="80">
        <v>481.24</v>
      </c>
      <c r="P406" s="80">
        <v>85.6</v>
      </c>
      <c r="Q406" s="2551">
        <v>1070827.3</v>
      </c>
      <c r="R406" s="82">
        <v>0.96</v>
      </c>
      <c r="S406" s="2515">
        <v>0.4</v>
      </c>
      <c r="T406" s="83">
        <v>1.018</v>
      </c>
      <c r="U406" s="2482">
        <v>608870</v>
      </c>
      <c r="X406" s="2494"/>
      <c r="Y406" s="2495"/>
      <c r="Z406" s="2496"/>
      <c r="AB406" s="2494"/>
      <c r="AC406" s="2497"/>
      <c r="AD406" s="2496"/>
    </row>
    <row r="407" spans="1:30">
      <c r="A407" s="1518"/>
      <c r="B407" s="1583" t="s">
        <v>61</v>
      </c>
      <c r="C407" s="80"/>
      <c r="D407" s="95"/>
      <c r="E407" s="81"/>
      <c r="F407" s="80"/>
      <c r="G407" s="2480"/>
      <c r="H407" s="82"/>
      <c r="I407" s="2505"/>
      <c r="J407" s="1096"/>
      <c r="K407" s="2482"/>
      <c r="M407" s="84"/>
      <c r="N407" s="96"/>
      <c r="O407" s="80"/>
      <c r="P407" s="80"/>
      <c r="Q407" s="1105"/>
      <c r="R407" s="82"/>
      <c r="S407" s="2515"/>
      <c r="T407" s="83"/>
      <c r="U407" s="15"/>
      <c r="X407" s="2494"/>
      <c r="Y407" s="2495"/>
      <c r="Z407" s="2496"/>
      <c r="AB407" s="2494"/>
      <c r="AC407" s="2497"/>
      <c r="AD407" s="2496"/>
    </row>
    <row r="408" spans="1:30">
      <c r="A408" s="1518"/>
      <c r="B408" s="1583" t="s">
        <v>62</v>
      </c>
      <c r="C408" s="80"/>
      <c r="D408" s="95"/>
      <c r="E408" s="81"/>
      <c r="F408" s="80"/>
      <c r="G408" s="2480"/>
      <c r="H408" s="82"/>
      <c r="I408" s="2505"/>
      <c r="J408" s="1096"/>
      <c r="K408" s="2482"/>
      <c r="M408" s="84"/>
      <c r="N408" s="96"/>
      <c r="O408" s="80"/>
      <c r="P408" s="80"/>
      <c r="Q408" s="1105"/>
      <c r="R408" s="82"/>
      <c r="S408" s="2515"/>
      <c r="T408" s="83"/>
      <c r="U408" s="15"/>
      <c r="X408" s="2494"/>
      <c r="Y408" s="2495"/>
      <c r="Z408" s="2496"/>
      <c r="AB408" s="2494"/>
      <c r="AC408" s="2497"/>
      <c r="AD408" s="2496"/>
    </row>
    <row r="409" spans="1:30">
      <c r="A409" s="1518"/>
      <c r="B409" s="1583" t="s">
        <v>63</v>
      </c>
      <c r="C409" s="80"/>
      <c r="D409" s="95"/>
      <c r="E409" s="81"/>
      <c r="F409" s="80"/>
      <c r="G409" s="2480"/>
      <c r="H409" s="82"/>
      <c r="I409" s="2505"/>
      <c r="J409" s="1096"/>
      <c r="K409" s="2482"/>
      <c r="M409" s="84"/>
      <c r="N409" s="96"/>
      <c r="O409" s="80"/>
      <c r="P409" s="80"/>
      <c r="Q409" s="1105"/>
      <c r="R409" s="82"/>
      <c r="S409" s="2515"/>
      <c r="T409" s="83"/>
      <c r="U409" s="15"/>
      <c r="X409" s="2494"/>
      <c r="Y409" s="2495"/>
      <c r="Z409" s="2496"/>
      <c r="AB409" s="2494"/>
      <c r="AC409" s="2497"/>
      <c r="AD409" s="2496"/>
    </row>
    <row r="410" spans="1:30">
      <c r="A410" s="1518"/>
      <c r="B410" s="1583" t="s">
        <v>64</v>
      </c>
      <c r="C410" s="80"/>
      <c r="D410" s="95"/>
      <c r="E410" s="81"/>
      <c r="F410" s="80"/>
      <c r="G410" s="2480"/>
      <c r="H410" s="82"/>
      <c r="I410" s="2505"/>
      <c r="J410" s="1096"/>
      <c r="K410" s="2482"/>
      <c r="M410" s="84"/>
      <c r="N410" s="96"/>
      <c r="O410" s="80"/>
      <c r="P410" s="80"/>
      <c r="Q410" s="1105"/>
      <c r="R410" s="82"/>
      <c r="S410" s="2515"/>
      <c r="T410" s="83"/>
      <c r="U410" s="15"/>
      <c r="X410" s="2494"/>
      <c r="Y410" s="2495"/>
      <c r="Z410" s="2496"/>
      <c r="AB410" s="2494"/>
      <c r="AC410" s="2497"/>
      <c r="AD410" s="2496"/>
    </row>
    <row r="411" spans="1:30">
      <c r="A411" s="1518"/>
      <c r="B411" s="1583" t="s">
        <v>65</v>
      </c>
      <c r="C411" s="80"/>
      <c r="D411" s="95"/>
      <c r="E411" s="81"/>
      <c r="F411" s="80"/>
      <c r="G411" s="2480"/>
      <c r="H411" s="82"/>
      <c r="I411" s="2505"/>
      <c r="J411" s="1096"/>
      <c r="K411" s="2482"/>
      <c r="M411" s="84"/>
      <c r="N411" s="96"/>
      <c r="O411" s="80"/>
      <c r="P411" s="80"/>
      <c r="Q411" s="1105"/>
      <c r="R411" s="82"/>
      <c r="S411" s="2515"/>
      <c r="T411" s="83"/>
      <c r="U411" s="15"/>
      <c r="X411" s="2494"/>
      <c r="Y411" s="2495"/>
      <c r="Z411" s="2496"/>
      <c r="AB411" s="2494"/>
      <c r="AC411" s="2497"/>
      <c r="AD411" s="2496"/>
    </row>
    <row r="412" spans="1:30">
      <c r="A412" s="1518"/>
      <c r="B412" s="1583" t="s">
        <v>66</v>
      </c>
      <c r="C412" s="80"/>
      <c r="D412" s="95"/>
      <c r="E412" s="81"/>
      <c r="F412" s="80"/>
      <c r="G412" s="2480"/>
      <c r="H412" s="82"/>
      <c r="I412" s="2505"/>
      <c r="J412" s="1096"/>
      <c r="K412" s="2482"/>
      <c r="M412" s="84"/>
      <c r="N412" s="96"/>
      <c r="O412" s="80"/>
      <c r="P412" s="80"/>
      <c r="Q412" s="1105"/>
      <c r="R412" s="82"/>
      <c r="S412" s="2515"/>
      <c r="T412" s="83"/>
      <c r="U412" s="15"/>
      <c r="X412" s="2494"/>
      <c r="Y412" s="2495"/>
      <c r="Z412" s="2496"/>
      <c r="AB412" s="2494"/>
      <c r="AC412" s="2497"/>
      <c r="AD412" s="2496"/>
    </row>
    <row r="413" spans="1:30">
      <c r="A413" s="1518"/>
      <c r="B413" s="1583" t="s">
        <v>67</v>
      </c>
      <c r="C413" s="80"/>
      <c r="D413" s="95"/>
      <c r="E413" s="81"/>
      <c r="F413" s="80"/>
      <c r="G413" s="2480"/>
      <c r="H413" s="82"/>
      <c r="I413" s="2505"/>
      <c r="J413" s="1096"/>
      <c r="K413" s="2482"/>
      <c r="M413" s="84"/>
      <c r="N413" s="96"/>
      <c r="O413" s="80"/>
      <c r="P413" s="80"/>
      <c r="Q413" s="1105"/>
      <c r="R413" s="82"/>
      <c r="S413" s="2515"/>
      <c r="T413" s="83"/>
      <c r="U413" s="15"/>
      <c r="X413" s="2494"/>
      <c r="Y413" s="2495"/>
      <c r="Z413" s="2496"/>
      <c r="AB413" s="2494"/>
      <c r="AC413" s="2497"/>
      <c r="AD413" s="2496"/>
    </row>
    <row r="414" spans="1:30">
      <c r="A414" s="1518"/>
      <c r="B414" s="1583" t="s">
        <v>68</v>
      </c>
      <c r="C414" s="80"/>
      <c r="D414" s="95"/>
      <c r="E414" s="81"/>
      <c r="F414" s="80"/>
      <c r="G414" s="2480"/>
      <c r="H414" s="82"/>
      <c r="I414" s="2505"/>
      <c r="J414" s="1096"/>
      <c r="K414" s="2482"/>
      <c r="M414" s="84"/>
      <c r="N414" s="96"/>
      <c r="O414" s="80"/>
      <c r="P414" s="80"/>
      <c r="Q414" s="1105"/>
      <c r="R414" s="82"/>
      <c r="S414" s="2515"/>
      <c r="T414" s="83"/>
      <c r="U414" s="15"/>
      <c r="X414" s="2494"/>
      <c r="Y414" s="2495"/>
      <c r="Z414" s="2496"/>
      <c r="AB414" s="2494"/>
      <c r="AC414" s="2497"/>
      <c r="AD414" s="2496"/>
    </row>
    <row r="415" spans="1:30" ht="14.25" thickBot="1">
      <c r="A415" s="1584"/>
      <c r="B415" s="1585" t="s">
        <v>69</v>
      </c>
      <c r="C415" s="97"/>
      <c r="D415" s="98"/>
      <c r="E415" s="99"/>
      <c r="F415" s="97"/>
      <c r="G415" s="2516"/>
      <c r="H415" s="100"/>
      <c r="I415" s="2517"/>
      <c r="J415" s="2518"/>
      <c r="K415" s="2519"/>
      <c r="M415" s="102"/>
      <c r="N415" s="103"/>
      <c r="O415" s="97"/>
      <c r="P415" s="97"/>
      <c r="Q415" s="2520"/>
      <c r="R415" s="100"/>
      <c r="S415" s="2521"/>
      <c r="T415" s="101"/>
      <c r="U415" s="2455"/>
      <c r="X415" s="2498"/>
      <c r="Y415" s="2499"/>
      <c r="Z415" s="2500"/>
      <c r="AB415" s="2498"/>
      <c r="AC415" s="2501"/>
      <c r="AD415" s="2500"/>
    </row>
    <row r="416" spans="1:30">
      <c r="D416" s="115"/>
      <c r="E416" s="115"/>
      <c r="H416" s="116"/>
      <c r="S416" s="2522"/>
      <c r="Y416" s="115"/>
      <c r="Z416" s="115"/>
    </row>
    <row r="417" spans="1:26">
      <c r="A417" s="23" t="s">
        <v>957</v>
      </c>
      <c r="B417" s="1472"/>
      <c r="C417" s="56"/>
      <c r="D417" s="56"/>
      <c r="E417" s="56" t="s">
        <v>912</v>
      </c>
      <c r="F417" s="56"/>
      <c r="H417" s="56"/>
      <c r="J417" s="56"/>
      <c r="X417" s="56"/>
      <c r="Y417" s="56" t="s">
        <v>912</v>
      </c>
      <c r="Z417" s="117" t="s">
        <v>912</v>
      </c>
    </row>
    <row r="418" spans="1:26">
      <c r="A418" s="40" t="s">
        <v>54</v>
      </c>
      <c r="B418" s="42"/>
      <c r="C418" s="137" t="s">
        <v>128</v>
      </c>
      <c r="D418" s="118" t="s">
        <v>129</v>
      </c>
      <c r="E418" s="118" t="s">
        <v>1311</v>
      </c>
      <c r="F418" s="118" t="s">
        <v>130</v>
      </c>
      <c r="G418" s="1672" t="s">
        <v>1312</v>
      </c>
      <c r="H418" s="118" t="s">
        <v>131</v>
      </c>
      <c r="I418" s="1672" t="s">
        <v>1313</v>
      </c>
      <c r="J418" s="118" t="s">
        <v>132</v>
      </c>
      <c r="K418" s="2011" t="s">
        <v>1314</v>
      </c>
      <c r="X418" s="137" t="s">
        <v>952</v>
      </c>
      <c r="Y418" s="118" t="s">
        <v>953</v>
      </c>
      <c r="Z418" s="119" t="s">
        <v>133</v>
      </c>
    </row>
    <row r="419" spans="1:26">
      <c r="A419" s="44" t="s">
        <v>861</v>
      </c>
      <c r="B419" s="1091"/>
      <c r="C419" s="138" t="s">
        <v>134</v>
      </c>
      <c r="D419" s="1097" t="s">
        <v>135</v>
      </c>
      <c r="E419" s="1097" t="s">
        <v>1315</v>
      </c>
      <c r="F419" s="1097" t="s">
        <v>134</v>
      </c>
      <c r="G419" s="1105" t="s">
        <v>1316</v>
      </c>
      <c r="H419" s="1097" t="s">
        <v>136</v>
      </c>
      <c r="I419" s="1105" t="s">
        <v>137</v>
      </c>
      <c r="J419" s="1097" t="s">
        <v>138</v>
      </c>
      <c r="K419" s="2012" t="s">
        <v>139</v>
      </c>
      <c r="X419" s="138" t="s">
        <v>954</v>
      </c>
      <c r="Y419" s="1097" t="s">
        <v>137</v>
      </c>
      <c r="Z419" s="120" t="s">
        <v>139</v>
      </c>
    </row>
    <row r="420" spans="1:26">
      <c r="A420" s="46"/>
      <c r="B420" s="1091"/>
      <c r="C420" s="138" t="s">
        <v>1317</v>
      </c>
      <c r="D420" s="1097"/>
      <c r="E420" s="1097" t="s">
        <v>1318</v>
      </c>
      <c r="F420" s="1097" t="s">
        <v>140</v>
      </c>
      <c r="G420" s="1105" t="s">
        <v>1319</v>
      </c>
      <c r="H420" s="1097" t="s">
        <v>140</v>
      </c>
      <c r="I420" s="1105" t="s">
        <v>1320</v>
      </c>
      <c r="J420" s="1097" t="s">
        <v>141</v>
      </c>
      <c r="K420" s="2012"/>
      <c r="X420" s="138" t="s">
        <v>956</v>
      </c>
      <c r="Y420" s="1097"/>
      <c r="Z420" s="120"/>
    </row>
    <row r="421" spans="1:26">
      <c r="A421" s="46"/>
      <c r="B421" s="1091"/>
      <c r="C421" s="139" t="s">
        <v>142</v>
      </c>
      <c r="D421" s="1097"/>
      <c r="E421" s="1097"/>
      <c r="F421" s="1099" t="s">
        <v>1317</v>
      </c>
      <c r="G421" s="1105" t="s">
        <v>1317</v>
      </c>
      <c r="H421" s="1097"/>
      <c r="I421" s="1105"/>
      <c r="J421" s="1097"/>
      <c r="K421" s="2012" t="s">
        <v>143</v>
      </c>
      <c r="L421" s="57"/>
      <c r="X421" s="139" t="s">
        <v>154</v>
      </c>
      <c r="Y421" s="1097"/>
      <c r="Z421" s="120" t="s">
        <v>143</v>
      </c>
    </row>
    <row r="422" spans="1:26">
      <c r="A422" s="47"/>
      <c r="B422" s="32"/>
      <c r="C422" s="140" t="s">
        <v>144</v>
      </c>
      <c r="D422" s="121" t="s">
        <v>145</v>
      </c>
      <c r="E422" s="121" t="s">
        <v>146</v>
      </c>
      <c r="F422" s="121" t="s">
        <v>147</v>
      </c>
      <c r="G422" s="1674" t="s">
        <v>148</v>
      </c>
      <c r="H422" s="121" t="s">
        <v>149</v>
      </c>
      <c r="I422" s="1674" t="s">
        <v>150</v>
      </c>
      <c r="J422" s="121" t="s">
        <v>151</v>
      </c>
      <c r="K422" s="2013" t="s">
        <v>152</v>
      </c>
      <c r="L422" s="57"/>
      <c r="X422" s="140" t="s">
        <v>148</v>
      </c>
      <c r="Y422" s="121" t="s">
        <v>150</v>
      </c>
      <c r="Z422" s="122" t="s">
        <v>152</v>
      </c>
    </row>
    <row r="423" spans="1:26">
      <c r="A423" s="1547" t="s">
        <v>913</v>
      </c>
      <c r="B423" s="1586"/>
      <c r="C423" s="2523">
        <f>AVERAGE(C20:C31)</f>
        <v>110.78814049522225</v>
      </c>
      <c r="D423" s="1545">
        <f t="shared" ref="D423:H423" si="0">AVERAGE(D20:D31)</f>
        <v>1291115.0833333333</v>
      </c>
      <c r="E423" s="1545">
        <f>SUM(E20:E31)</f>
        <v>12031970</v>
      </c>
      <c r="F423" s="1544">
        <f t="shared" si="0"/>
        <v>77.967361935866975</v>
      </c>
      <c r="G423" s="1105"/>
      <c r="H423" s="1592">
        <f t="shared" si="0"/>
        <v>1.0916666666666666</v>
      </c>
      <c r="I423" s="1105"/>
      <c r="J423" s="1593">
        <f>AVERAGE(J20:J31)</f>
        <v>0.97499999999999998</v>
      </c>
      <c r="K423" s="1594">
        <f>SUM(K20:K31)</f>
        <v>5725495</v>
      </c>
      <c r="L423" s="57"/>
      <c r="X423" s="2524">
        <f>AVERAGE(X20:X31)</f>
        <v>150.375</v>
      </c>
      <c r="Y423" s="1542">
        <f>SUM(Y21:Y32)</f>
        <v>4800384</v>
      </c>
      <c r="Z423" s="1591">
        <f>SUM(Z21:Z32)</f>
        <v>3199698</v>
      </c>
    </row>
    <row r="424" spans="1:26">
      <c r="A424" s="1539" t="s">
        <v>914</v>
      </c>
      <c r="B424" s="1587" t="s">
        <v>862</v>
      </c>
      <c r="C424" s="2523">
        <f>AVERAGE(C32:C43)</f>
        <v>111.287644510146</v>
      </c>
      <c r="D424" s="1545">
        <f t="shared" ref="D424:H424" si="1">AVERAGE(D32:D43)</f>
        <v>1307541.3333333333</v>
      </c>
      <c r="E424" s="1545">
        <f>SUM(E32:E43)</f>
        <v>10398592</v>
      </c>
      <c r="F424" s="1544">
        <f t="shared" si="1"/>
        <v>79.007044239904999</v>
      </c>
      <c r="G424" s="1105"/>
      <c r="H424" s="1592">
        <f t="shared" si="1"/>
        <v>1.0641666666666667</v>
      </c>
      <c r="I424" s="1105"/>
      <c r="J424" s="1593">
        <f>AVERAGE(J32:J43)</f>
        <v>0.94933333333333325</v>
      </c>
      <c r="K424" s="1594">
        <f>SUM(K32:K43)</f>
        <v>5804909</v>
      </c>
      <c r="L424" s="57"/>
      <c r="X424" s="2523">
        <f>AVERAGE(X32:X43)</f>
        <v>142.66666666666669</v>
      </c>
      <c r="Y424" s="1545">
        <f>SUM(Y33:Y44)</f>
        <v>4939673</v>
      </c>
      <c r="Z424" s="1594">
        <f>SUM(Z33:Z44)</f>
        <v>3092482</v>
      </c>
    </row>
    <row r="425" spans="1:26">
      <c r="A425" s="1539" t="s">
        <v>915</v>
      </c>
      <c r="B425" s="1587"/>
      <c r="C425" s="2523">
        <f>AVERAGE(C44:C55)</f>
        <v>102.55557432333046</v>
      </c>
      <c r="D425" s="1545">
        <f t="shared" ref="D425:H425" si="2">AVERAGE(D44:D55)</f>
        <v>1273495</v>
      </c>
      <c r="E425" s="1545">
        <f>SUM(E44:E55)</f>
        <v>10406827</v>
      </c>
      <c r="F425" s="1544">
        <f t="shared" si="2"/>
        <v>68.953845011876496</v>
      </c>
      <c r="G425" s="1105"/>
      <c r="H425" s="1592">
        <f t="shared" si="2"/>
        <v>0.78083333333333327</v>
      </c>
      <c r="I425" s="1105"/>
      <c r="J425" s="1593">
        <f>AVERAGE(J44:J55)</f>
        <v>0.84833333333333327</v>
      </c>
      <c r="K425" s="1594">
        <f>SUM(K44:K55)</f>
        <v>5901832</v>
      </c>
      <c r="L425" s="57"/>
      <c r="X425" s="2523">
        <f>AVERAGE(X44:X55)</f>
        <v>124.28333333333335</v>
      </c>
      <c r="Y425" s="1545">
        <f>SUM(Y45:Y56)</f>
        <v>4829407</v>
      </c>
      <c r="Z425" s="1594">
        <f>SUM(Z45:Z56)</f>
        <v>2913395</v>
      </c>
    </row>
    <row r="426" spans="1:26">
      <c r="A426" s="1539" t="s">
        <v>916</v>
      </c>
      <c r="B426" s="1587" t="s">
        <v>863</v>
      </c>
      <c r="C426" s="2523">
        <f>AVERAGE(C56:C67)</f>
        <v>96.931529118262844</v>
      </c>
      <c r="D426" s="1545">
        <f t="shared" ref="D426:H426" si="3">AVERAGE(D56:D67)</f>
        <v>1263955.1666666667</v>
      </c>
      <c r="E426" s="1545">
        <f>SUM(E56:E67)</f>
        <v>9584339</v>
      </c>
      <c r="F426" s="1544">
        <f t="shared" si="3"/>
        <v>65.05944180522566</v>
      </c>
      <c r="G426" s="1105"/>
      <c r="H426" s="1592">
        <f t="shared" si="3"/>
        <v>0.54249999999999987</v>
      </c>
      <c r="I426" s="1105"/>
      <c r="J426" s="1593">
        <f>AVERAGE(J56:J67)</f>
        <v>0.8038333333333334</v>
      </c>
      <c r="K426" s="1594">
        <f>SUM(K56:K67)</f>
        <v>5202910</v>
      </c>
      <c r="L426" s="57"/>
      <c r="M426" s="57" t="s">
        <v>790</v>
      </c>
      <c r="X426" s="2523">
        <f>AVERAGE(X56:X67)</f>
        <v>103.38333333333333</v>
      </c>
      <c r="Y426" s="1545">
        <f>SUM(Y57:Y68)</f>
        <v>4733488</v>
      </c>
      <c r="Z426" s="1594">
        <f>SUM(Z57:Z68)</f>
        <v>2624564</v>
      </c>
    </row>
    <row r="427" spans="1:26">
      <c r="A427" s="1539" t="s">
        <v>917</v>
      </c>
      <c r="B427" s="1587"/>
      <c r="C427" s="2523">
        <f>AVERAGE(C68:C79)</f>
        <v>98.060038189016538</v>
      </c>
      <c r="D427" s="1545">
        <f t="shared" ref="D427:H427" si="4">AVERAGE(D68:D79)</f>
        <v>1279009</v>
      </c>
      <c r="E427" s="1545">
        <f>SUM(E68:E70)</f>
        <v>2037059</v>
      </c>
      <c r="F427" s="1544">
        <f t="shared" si="4"/>
        <v>66.821615201900229</v>
      </c>
      <c r="G427" s="1105"/>
      <c r="H427" s="1592">
        <f t="shared" si="4"/>
        <v>0.45250000000000007</v>
      </c>
      <c r="I427" s="1105"/>
      <c r="J427" s="1593">
        <f>AVERAGE(J68:J79)</f>
        <v>0.80691666666666662</v>
      </c>
      <c r="K427" s="1594">
        <f>SUM(K68:K70)</f>
        <v>1287624</v>
      </c>
      <c r="L427" s="57"/>
      <c r="M427" s="57" t="s">
        <v>790</v>
      </c>
      <c r="X427" s="2523">
        <f>AVERAGE(X68:X79)</f>
        <v>99.574999999999989</v>
      </c>
      <c r="Y427" s="1545">
        <f>SUM(Y69:Y80)</f>
        <v>4639056</v>
      </c>
      <c r="Z427" s="1594">
        <f>SUM(Z69:Z80)</f>
        <v>2725630</v>
      </c>
    </row>
    <row r="428" spans="1:26">
      <c r="A428" s="1539" t="s">
        <v>918</v>
      </c>
      <c r="B428" s="1587"/>
      <c r="C428" s="2523">
        <f>AVERAGE(C80:C91)</f>
        <v>96.210023318928464</v>
      </c>
      <c r="D428" s="1545">
        <f t="shared" ref="D428:H428" si="5">AVERAGE(D80:D91)</f>
        <v>1277848.8333333333</v>
      </c>
      <c r="E428" s="1545">
        <f>SUM(E80:E91)</f>
        <v>12824833</v>
      </c>
      <c r="F428" s="1544">
        <f t="shared" si="5"/>
        <v>73.315224168646097</v>
      </c>
      <c r="G428" s="1105"/>
      <c r="H428" s="1592">
        <f t="shared" si="5"/>
        <v>0.48166666666666663</v>
      </c>
      <c r="I428" s="1105"/>
      <c r="J428" s="1593">
        <f>AVERAGE(J80:J91)</f>
        <v>0.78849999999999998</v>
      </c>
      <c r="K428" s="1594">
        <f>SUM(K80:K91)</f>
        <v>3289062</v>
      </c>
      <c r="L428" s="57"/>
      <c r="M428" s="57" t="s">
        <v>790</v>
      </c>
      <c r="X428" s="2523">
        <f>AVERAGE(X80:X91)</f>
        <v>100.90833333333335</v>
      </c>
      <c r="Y428" s="1545">
        <f>SUM(Y81:Y92)</f>
        <v>3807483</v>
      </c>
      <c r="Z428" s="1594">
        <f>SUM(Z81:Z92)</f>
        <v>1878281</v>
      </c>
    </row>
    <row r="429" spans="1:26">
      <c r="A429" s="1539" t="s">
        <v>919</v>
      </c>
      <c r="B429" s="1587"/>
      <c r="C429" s="2523">
        <f>AVERAGE(C92:C103)</f>
        <v>101.94506941620141</v>
      </c>
      <c r="D429" s="1545">
        <f t="shared" ref="D429:H429" si="6">AVERAGE(D92:D103)</f>
        <v>1272997.5833333333</v>
      </c>
      <c r="E429" s="1545">
        <f>SUM(E92:E103)</f>
        <v>16310371</v>
      </c>
      <c r="F429" s="1544">
        <f t="shared" si="6"/>
        <v>77.967361935867004</v>
      </c>
      <c r="G429" s="1105"/>
      <c r="H429" s="1592">
        <f t="shared" si="6"/>
        <v>0.60499999999999998</v>
      </c>
      <c r="I429" s="1105"/>
      <c r="J429" s="1593">
        <f>AVERAGE(J92:J103)</f>
        <v>0.82991666666666664</v>
      </c>
      <c r="K429" s="1594">
        <f>SUM(K92:K103)</f>
        <v>4519800</v>
      </c>
      <c r="L429" s="57"/>
      <c r="X429" s="2523">
        <f>AVERAGE(X92:X103)</f>
        <v>111.19166666666666</v>
      </c>
      <c r="Y429" s="1545">
        <f>SUM(Y93:Y104)</f>
        <v>4188078</v>
      </c>
      <c r="Z429" s="1594">
        <f>SUM(Z93:Z104)</f>
        <v>2863335</v>
      </c>
    </row>
    <row r="430" spans="1:26">
      <c r="A430" s="1539" t="s">
        <v>920</v>
      </c>
      <c r="B430" s="1587" t="s">
        <v>862</v>
      </c>
      <c r="C430" s="2523">
        <f>AVERAGE(C104:C115)</f>
        <v>109.9556338036826</v>
      </c>
      <c r="D430" s="1545">
        <f t="shared" ref="D430:H430" si="7">AVERAGE(D104:D115)</f>
        <v>1285656.75</v>
      </c>
      <c r="E430" s="1545">
        <f>SUM(E104:E115)</f>
        <v>13118252</v>
      </c>
      <c r="F430" s="1544">
        <f t="shared" si="7"/>
        <v>92.575779394299289</v>
      </c>
      <c r="G430" s="1105"/>
      <c r="H430" s="1592">
        <f t="shared" si="7"/>
        <v>0.57833333333333348</v>
      </c>
      <c r="I430" s="1105"/>
      <c r="J430" s="1593">
        <f>AVERAGE(J104:J115)</f>
        <v>0.90291666666666659</v>
      </c>
      <c r="K430" s="1594">
        <f>SUM(K104:K115)</f>
        <v>5171252</v>
      </c>
      <c r="L430" s="57"/>
      <c r="X430" s="2523">
        <f>AVERAGE(X104:X115)</f>
        <v>112.91666666666669</v>
      </c>
      <c r="Y430" s="1545">
        <f>SUM(Y105:Y116)</f>
        <v>4292840</v>
      </c>
      <c r="Z430" s="1594">
        <f>SUM(Z105:Z116)</f>
        <v>2979866</v>
      </c>
    </row>
    <row r="431" spans="1:26">
      <c r="A431" s="1539" t="s">
        <v>921</v>
      </c>
      <c r="B431" s="1587"/>
      <c r="C431" s="2523">
        <f>AVERAGE(C116:C127)</f>
        <v>103.87833495544344</v>
      </c>
      <c r="D431" s="1545">
        <f t="shared" ref="D431:H431" si="8">AVERAGE(D116:D127)</f>
        <v>1228703.75</v>
      </c>
      <c r="E431" s="1545">
        <f>SUM(E116:E127)</f>
        <v>8877354</v>
      </c>
      <c r="F431" s="1544">
        <f t="shared" si="8"/>
        <v>98.666666666666671</v>
      </c>
      <c r="G431" s="1105"/>
      <c r="H431" s="1592">
        <f t="shared" si="8"/>
        <v>0.39416666666666661</v>
      </c>
      <c r="I431" s="1105"/>
      <c r="J431" s="1593">
        <f>AVERAGE(J116:J127)</f>
        <v>0.85758333333333325</v>
      </c>
      <c r="K431" s="1594">
        <f>SUM(K116:K127)</f>
        <v>4996886</v>
      </c>
      <c r="L431" s="57"/>
      <c r="X431" s="2523">
        <f>AVERAGE(X116:X127)</f>
        <v>100.60833333333333</v>
      </c>
      <c r="Y431" s="1545">
        <f>SUM(Y117:Y128)</f>
        <v>4086318</v>
      </c>
      <c r="Z431" s="1594">
        <f>SUM(Z117:Z128)</f>
        <v>2596650</v>
      </c>
    </row>
    <row r="432" spans="1:26">
      <c r="A432" s="1539" t="s">
        <v>922</v>
      </c>
      <c r="B432" s="1587" t="s">
        <v>863</v>
      </c>
      <c r="C432" s="2523">
        <f>AVERAGE(C128:C139)</f>
        <v>102.1763212749624</v>
      </c>
      <c r="D432" s="1545">
        <f t="shared" ref="D432:H432" si="9">AVERAGE(D128:D139)</f>
        <v>3712361.5833333335</v>
      </c>
      <c r="E432" s="1545">
        <f>SUM(E128:E139)</f>
        <v>8257050</v>
      </c>
      <c r="F432" s="1544">
        <f t="shared" si="9"/>
        <v>96.483333333333348</v>
      </c>
      <c r="G432" s="1105"/>
      <c r="H432" s="1592">
        <f t="shared" si="9"/>
        <v>0.35250000000000004</v>
      </c>
      <c r="I432" s="1105"/>
      <c r="J432" s="1593">
        <f>AVERAGE(J128:J139)</f>
        <v>0.84750000000000014</v>
      </c>
      <c r="K432" s="1594">
        <f>SUM(K128:K139)</f>
        <v>4413023</v>
      </c>
      <c r="L432" s="57"/>
      <c r="X432" s="2523">
        <f>AVERAGE(X128:X139)</f>
        <v>98.858333333333334</v>
      </c>
      <c r="Y432" s="1545">
        <f>SUM(Y129:Y140)</f>
        <v>4005898</v>
      </c>
      <c r="Z432" s="1594">
        <f>SUM(Z129:Z140)</f>
        <v>2335751</v>
      </c>
    </row>
    <row r="433" spans="1:26">
      <c r="A433" s="1539" t="s">
        <v>923</v>
      </c>
      <c r="B433" s="1587" t="s">
        <v>862</v>
      </c>
      <c r="C433" s="2523">
        <f>AVERAGE(C140:C151)</f>
        <v>104.794092316137</v>
      </c>
      <c r="D433" s="1545">
        <f t="shared" ref="D433:H433" si="10">AVERAGE(D140:D151)</f>
        <v>3792531.6666666665</v>
      </c>
      <c r="E433" s="1545">
        <f>SUM(E140:E151)</f>
        <v>8333467</v>
      </c>
      <c r="F433" s="1544">
        <f t="shared" si="10"/>
        <v>96.15000000000002</v>
      </c>
      <c r="G433" s="1105"/>
      <c r="H433" s="1592">
        <f t="shared" si="10"/>
        <v>0.43416666666666676</v>
      </c>
      <c r="I433" s="1105"/>
      <c r="J433" s="1593">
        <f>AVERAGE(J140:J151)</f>
        <v>0.88441666666666663</v>
      </c>
      <c r="K433" s="1594">
        <f>SUM(K140:K151)</f>
        <v>4485911</v>
      </c>
      <c r="L433" s="57"/>
      <c r="X433" s="2523">
        <f>AVERAGE(X140:X151)</f>
        <v>98.216666666666654</v>
      </c>
      <c r="Y433" s="1545">
        <f>SUM(Y141:Y152)</f>
        <v>3929680</v>
      </c>
      <c r="Z433" s="1594">
        <f>SUM(Z141:Z152)</f>
        <v>2424345</v>
      </c>
    </row>
    <row r="434" spans="1:26">
      <c r="A434" s="1547" t="s">
        <v>924</v>
      </c>
      <c r="B434" s="1586" t="s">
        <v>863</v>
      </c>
      <c r="C434" s="2524">
        <f>AVERAGE(C152:C163)</f>
        <v>96.635526739048757</v>
      </c>
      <c r="D434" s="1542">
        <f t="shared" ref="D434:H434" si="11">AVERAGE(D152:D163)</f>
        <v>3640370</v>
      </c>
      <c r="E434" s="1542">
        <f>SUM(E152:E163)</f>
        <v>7641193</v>
      </c>
      <c r="F434" s="1541">
        <f t="shared" si="11"/>
        <v>82.474999999999994</v>
      </c>
      <c r="G434" s="1672"/>
      <c r="H434" s="1589">
        <f t="shared" si="11"/>
        <v>0.45416666666666666</v>
      </c>
      <c r="I434" s="1672"/>
      <c r="J434" s="1590">
        <f>AVERAGE(J152:J163)</f>
        <v>0.82274999999999998</v>
      </c>
      <c r="K434" s="1591">
        <f>SUM(K152:K163)</f>
        <v>4342612</v>
      </c>
      <c r="L434" s="57"/>
      <c r="X434" s="2524">
        <f>AVERAGE(X152:X163)</f>
        <v>97.683333333333337</v>
      </c>
      <c r="Y434" s="1542">
        <f>SUM(Y153:Y164)</f>
        <v>3835408</v>
      </c>
      <c r="Z434" s="1591">
        <f>SUM(Z153:Z164)</f>
        <v>2425057</v>
      </c>
    </row>
    <row r="435" spans="1:26">
      <c r="A435" s="1539" t="s">
        <v>925</v>
      </c>
      <c r="B435" s="1587"/>
      <c r="C435" s="2523">
        <f>AVERAGE(C164:C175)</f>
        <v>97.458783356237916</v>
      </c>
      <c r="D435" s="1545">
        <f t="shared" ref="D435:H435" si="12">AVERAGE(D164:D175)</f>
        <v>3576634.0833333335</v>
      </c>
      <c r="E435" s="1545">
        <f>SUM(E164:E175)</f>
        <v>6959622</v>
      </c>
      <c r="F435" s="1544">
        <f t="shared" si="12"/>
        <v>81.649999999999991</v>
      </c>
      <c r="G435" s="1105"/>
      <c r="H435" s="1592">
        <f t="shared" si="12"/>
        <v>0.41833333333333345</v>
      </c>
      <c r="I435" s="1105"/>
      <c r="J435" s="1593">
        <f>AVERAGE(J164:J175)</f>
        <v>0.89091666666666669</v>
      </c>
      <c r="K435" s="1594">
        <f>SUM(K164:K175)</f>
        <v>4659130</v>
      </c>
      <c r="L435" s="57"/>
      <c r="X435" s="2523">
        <f>AVERAGE(X164:X175)</f>
        <v>86.274999999999991</v>
      </c>
      <c r="Y435" s="1545">
        <f>SUM(Y165:Y176)</f>
        <v>3811152</v>
      </c>
      <c r="Z435" s="1594">
        <f>SUM(Z165:Z176)</f>
        <v>2439469</v>
      </c>
    </row>
    <row r="436" spans="1:26">
      <c r="A436" s="1539" t="s">
        <v>926</v>
      </c>
      <c r="B436" s="1587"/>
      <c r="C436" s="2523">
        <f>AVERAGE(C176:C187)</f>
        <v>105.28434625671032</v>
      </c>
      <c r="D436" s="1545">
        <f t="shared" ref="D436:H436" si="13">AVERAGE(D176:D187)</f>
        <v>3545586.4166666665</v>
      </c>
      <c r="E436" s="1545">
        <f>SUM(E176:E187)</f>
        <v>6959838</v>
      </c>
      <c r="F436" s="1544">
        <f t="shared" si="13"/>
        <v>93.458333333333329</v>
      </c>
      <c r="G436" s="1105"/>
      <c r="H436" s="1592">
        <f t="shared" si="13"/>
        <v>0.51750000000000007</v>
      </c>
      <c r="I436" s="1105"/>
      <c r="J436" s="1593">
        <f>AVERAGE(J176:J187)</f>
        <v>1.0234166666666666</v>
      </c>
      <c r="K436" s="1594">
        <f>SUM(K176:K187)</f>
        <v>4722299</v>
      </c>
      <c r="L436" s="57"/>
      <c r="X436" s="2523">
        <f>AVERAGE(X176:X187)</f>
        <v>90.341666666666654</v>
      </c>
      <c r="Y436" s="1545">
        <f>SUM(Y177:Y188)</f>
        <v>3705882</v>
      </c>
      <c r="Z436" s="1594">
        <f>SUM(Z177:Z188)</f>
        <v>2388458</v>
      </c>
    </row>
    <row r="437" spans="1:26">
      <c r="A437" s="1539" t="s">
        <v>927</v>
      </c>
      <c r="B437" s="1587"/>
      <c r="C437" s="2523">
        <f>AVERAGE(C188:C199)</f>
        <v>108.94737569948465</v>
      </c>
      <c r="D437" s="1545">
        <f t="shared" ref="D437:H437" si="14">AVERAGE(D188:D199)</f>
        <v>3650300.5833333335</v>
      </c>
      <c r="E437" s="1545">
        <f>SUM(E188:E199)</f>
        <v>7876438</v>
      </c>
      <c r="F437" s="1544">
        <f t="shared" si="14"/>
        <v>100.16666666666667</v>
      </c>
      <c r="G437" s="1105"/>
      <c r="H437" s="1592">
        <f t="shared" si="14"/>
        <v>0.68833333333333335</v>
      </c>
      <c r="I437" s="1105"/>
      <c r="J437" s="1593">
        <f>AVERAGE(J188:J199)</f>
        <v>1.0087499999999998</v>
      </c>
      <c r="K437" s="1594">
        <f>SUM(K188:K199)</f>
        <v>5378872</v>
      </c>
      <c r="L437" s="57"/>
      <c r="X437" s="2523">
        <f>AVERAGE(X188:X199)</f>
        <v>97.308333333333323</v>
      </c>
      <c r="Y437" s="1545">
        <f>SUM(Y189:Y200)</f>
        <v>3571676</v>
      </c>
      <c r="Z437" s="1594">
        <f>SUM(Z189:Z200)</f>
        <v>2618428</v>
      </c>
    </row>
    <row r="438" spans="1:26">
      <c r="A438" s="1539" t="s">
        <v>928</v>
      </c>
      <c r="B438" s="1587"/>
      <c r="C438" s="2523">
        <f>AVERAGE(C200:C211)</f>
        <v>111.44489577410349</v>
      </c>
      <c r="D438" s="1545">
        <f t="shared" ref="D438:H438" si="15">AVERAGE(D200:D211)</f>
        <v>3656376.6666666665</v>
      </c>
      <c r="E438" s="1545">
        <f>SUM(E200:E211)</f>
        <v>7629299</v>
      </c>
      <c r="F438" s="1544">
        <f t="shared" si="15"/>
        <v>109.43333333333335</v>
      </c>
      <c r="G438" s="1105"/>
      <c r="H438" s="1592">
        <f t="shared" si="15"/>
        <v>0.8341666666666665</v>
      </c>
      <c r="I438" s="1105"/>
      <c r="J438" s="1593">
        <f>AVERAGE(J200:J211)</f>
        <v>1.0490000000000002</v>
      </c>
      <c r="K438" s="1594">
        <f>SUM(K200:K211)</f>
        <v>5787885</v>
      </c>
      <c r="L438" s="57"/>
      <c r="X438" s="2523">
        <f>AVERAGE(X200:X211)</f>
        <v>101.21666666666668</v>
      </c>
      <c r="Y438" s="1545">
        <f>SUM(Y201:Y212)</f>
        <v>3506178</v>
      </c>
      <c r="Z438" s="1594">
        <f>SUM(Z201:Z212)</f>
        <v>2947324</v>
      </c>
    </row>
    <row r="439" spans="1:26">
      <c r="A439" s="1539" t="s">
        <v>929</v>
      </c>
      <c r="B439" s="1587"/>
      <c r="C439" s="2523">
        <f>AVERAGE(C212:C223)</f>
        <v>121.45347622127979</v>
      </c>
      <c r="D439" s="1545">
        <f t="shared" ref="D439:H439" si="16">AVERAGE(D212:D223)</f>
        <v>3786668</v>
      </c>
      <c r="E439" s="1545">
        <f>SUM(E212:E223)</f>
        <v>8149081</v>
      </c>
      <c r="F439" s="1544">
        <f t="shared" si="16"/>
        <v>127.90000000000002</v>
      </c>
      <c r="G439" s="1105"/>
      <c r="H439" s="1592">
        <f t="shared" si="16"/>
        <v>0.93833333333333313</v>
      </c>
      <c r="I439" s="1105"/>
      <c r="J439" s="1593">
        <f>AVERAGE(J212:J223)</f>
        <v>1.1836666666666666</v>
      </c>
      <c r="K439" s="1594">
        <f>SUM(K212:K223)</f>
        <v>6413157</v>
      </c>
      <c r="L439" s="57"/>
      <c r="X439" s="2523">
        <f>AVERAGE(X212:X223)</f>
        <v>104.99166666666663</v>
      </c>
      <c r="Y439" s="1545">
        <f>SUM(Y213:Y224)</f>
        <v>3472166</v>
      </c>
      <c r="Z439" s="1594">
        <f>SUM(Z213:Z224)</f>
        <v>3282684</v>
      </c>
    </row>
    <row r="440" spans="1:26">
      <c r="A440" s="1539" t="s">
        <v>930</v>
      </c>
      <c r="B440" s="1587" t="s">
        <v>862</v>
      </c>
      <c r="C440" s="2523">
        <f>AVERAGE(C224:C235)</f>
        <v>120.73197042194545</v>
      </c>
      <c r="D440" s="1545">
        <f t="shared" ref="D440:H440" si="17">AVERAGE(D224:D235)</f>
        <v>3860475.75</v>
      </c>
      <c r="E440" s="1545">
        <f>SUM(E224:E235)</f>
        <v>7345286</v>
      </c>
      <c r="F440" s="1544">
        <f t="shared" si="17"/>
        <v>126.80000000000001</v>
      </c>
      <c r="G440" s="1105"/>
      <c r="H440" s="1592">
        <f t="shared" si="17"/>
        <v>0.94166666666666676</v>
      </c>
      <c r="I440" s="1105"/>
      <c r="J440" s="1593">
        <f>AVERAGE(J224:J235)</f>
        <v>1.1479166666666667</v>
      </c>
      <c r="K440" s="1594">
        <f>SUM(K224:K235)</f>
        <v>6991123</v>
      </c>
      <c r="L440" s="57"/>
      <c r="X440" s="2523">
        <f>AVERAGE(X224:X235)</f>
        <v>109.375</v>
      </c>
      <c r="Y440" s="1545">
        <f>SUM(Y225:Y236)</f>
        <v>3263115</v>
      </c>
      <c r="Z440" s="1594">
        <f>SUM(Z225:Z236)</f>
        <v>3651619</v>
      </c>
    </row>
    <row r="441" spans="1:26">
      <c r="A441" s="1539" t="s">
        <v>931</v>
      </c>
      <c r="B441" s="1587"/>
      <c r="C441" s="2523">
        <f>AVERAGE(C236:C247)</f>
        <v>113.45336396821985</v>
      </c>
      <c r="D441" s="1545">
        <f t="shared" ref="D441:H441" si="18">AVERAGE(D236:D247)</f>
        <v>3940679.0833333335</v>
      </c>
      <c r="E441" s="1545">
        <f>SUM(E236:E247)</f>
        <v>6706975</v>
      </c>
      <c r="F441" s="1544">
        <f t="shared" si="18"/>
        <v>114.52500000000002</v>
      </c>
      <c r="G441" s="1105"/>
      <c r="H441" s="1592">
        <f t="shared" si="18"/>
        <v>0.77916666666666667</v>
      </c>
      <c r="I441" s="1105"/>
      <c r="J441" s="1593">
        <f>AVERAGE(J236:J247)</f>
        <v>1.1325833333333335</v>
      </c>
      <c r="K441" s="1594">
        <f>SUM(K236:K247)</f>
        <v>6908203</v>
      </c>
      <c r="L441" s="57"/>
      <c r="X441" s="2523">
        <f>AVERAGE(X236:X247)</f>
        <v>109.03333333333335</v>
      </c>
      <c r="Y441" s="1545">
        <f>SUM(Y237:Y248)</f>
        <v>3126600</v>
      </c>
      <c r="Z441" s="1594">
        <f>SUM(Z237:Z248)</f>
        <v>3908638</v>
      </c>
    </row>
    <row r="442" spans="1:26">
      <c r="A442" s="1539" t="s">
        <v>932</v>
      </c>
      <c r="B442" s="1587" t="s">
        <v>863</v>
      </c>
      <c r="C442" s="2523">
        <f>AVERAGE(C248:C259)</f>
        <v>92.81443676186386</v>
      </c>
      <c r="D442" s="1545">
        <f t="shared" ref="D442:H442" si="19">AVERAGE(D248:D259)</f>
        <v>3443980.9166666665</v>
      </c>
      <c r="E442" s="1545">
        <f>SUM(E248:E259)</f>
        <v>4559452</v>
      </c>
      <c r="F442" s="1544">
        <f t="shared" si="19"/>
        <v>89.5</v>
      </c>
      <c r="G442" s="1105"/>
      <c r="H442" s="1592">
        <f t="shared" si="19"/>
        <v>0.47000000000000003</v>
      </c>
      <c r="I442" s="1105"/>
      <c r="J442" s="1593">
        <f>AVERAGE(J248:J259)</f>
        <v>0.94258333333333344</v>
      </c>
      <c r="K442" s="1594">
        <f>SUM(K248:K259)</f>
        <v>4844678</v>
      </c>
      <c r="L442" s="57"/>
      <c r="X442" s="2523">
        <f>AVERAGE(X248:X259)</f>
        <v>93.533333333333346</v>
      </c>
      <c r="Y442" s="1545">
        <f>SUM(Y249:Y260)</f>
        <v>2992082</v>
      </c>
      <c r="Z442" s="1594">
        <f>SUM(Z249:Z260)</f>
        <v>2739493</v>
      </c>
    </row>
    <row r="443" spans="1:26">
      <c r="A443" s="1565" t="s">
        <v>933</v>
      </c>
      <c r="B443" s="1588"/>
      <c r="C443" s="2525">
        <f>AVERAGE(C260:C271)</f>
        <v>103.58317199914109</v>
      </c>
      <c r="D443" s="2526">
        <f t="shared" ref="D443:H443" si="20">AVERAGE(D260:D271)</f>
        <v>3886937.0833333335</v>
      </c>
      <c r="E443" s="2526">
        <f>SUM(E260:E271)</f>
        <v>4834563</v>
      </c>
      <c r="F443" s="1557">
        <f t="shared" si="20"/>
        <v>102.87499999999999</v>
      </c>
      <c r="G443" s="1674"/>
      <c r="H443" s="2527">
        <f t="shared" si="20"/>
        <v>0.49499999999999994</v>
      </c>
      <c r="I443" s="1674"/>
      <c r="J443" s="1627">
        <f>AVERAGE(J260:J271)</f>
        <v>1.05975</v>
      </c>
      <c r="K443" s="2528">
        <f>SUM(K260:K271)</f>
        <v>5841916</v>
      </c>
      <c r="L443" s="57"/>
      <c r="X443" s="2523">
        <f>AVERAGE(X260:X271)</f>
        <v>99.02500000000002</v>
      </c>
      <c r="Y443" s="1545">
        <f>SUM(Y261:Y272)</f>
        <v>2965869</v>
      </c>
      <c r="Z443" s="1594">
        <f>SUM(Z261:Z272)</f>
        <v>3081719</v>
      </c>
    </row>
    <row r="444" spans="1:26">
      <c r="A444" s="1539" t="s">
        <v>934</v>
      </c>
      <c r="B444" s="1587" t="s">
        <v>862</v>
      </c>
      <c r="C444" s="2523">
        <f>AVERAGE(C272:C283)</f>
        <v>109.00199957053894</v>
      </c>
      <c r="D444" s="1545">
        <f t="shared" ref="D444:H444" si="21">AVERAGE(D272:D283)</f>
        <v>3935270.5</v>
      </c>
      <c r="E444" s="1545">
        <f>SUM(E272:E283)</f>
        <v>4950404</v>
      </c>
      <c r="F444" s="1544">
        <f t="shared" si="21"/>
        <v>113.01666666666667</v>
      </c>
      <c r="G444" s="1105"/>
      <c r="H444" s="1592">
        <f t="shared" si="21"/>
        <v>0.59499999999999997</v>
      </c>
      <c r="I444" s="1105"/>
      <c r="J444" s="1593">
        <f>AVERAGE(J272:J283)</f>
        <v>1.1010833333333334</v>
      </c>
      <c r="K444" s="1594">
        <f>SUM(K272:K283)</f>
        <v>6134695</v>
      </c>
      <c r="L444" s="57"/>
      <c r="X444" s="2524">
        <f>AVERAGE(X272:X283)</f>
        <v>97.533333333333317</v>
      </c>
      <c r="Y444" s="1542">
        <f>SUM(Y273:Y284)</f>
        <v>2915291</v>
      </c>
      <c r="Z444" s="1591">
        <f>SUM(Z273:Z284)</f>
        <v>3562742</v>
      </c>
    </row>
    <row r="445" spans="1:26">
      <c r="A445" s="1539" t="s">
        <v>935</v>
      </c>
      <c r="B445" s="1587"/>
      <c r="C445" s="2523">
        <f>AVERAGE(C284:C295)</f>
        <v>103.47117715267338</v>
      </c>
      <c r="D445" s="1545">
        <f t="shared" ref="D445:H445" si="22">AVERAGE(D284:D295)</f>
        <v>3736374.5</v>
      </c>
      <c r="E445" s="1545">
        <f>SUM(E284:E295)</f>
        <v>5253596</v>
      </c>
      <c r="F445" s="1544">
        <f t="shared" si="22"/>
        <v>106.76666666666667</v>
      </c>
      <c r="G445" s="1105"/>
      <c r="H445" s="1592">
        <f t="shared" si="22"/>
        <v>0.67833333333333312</v>
      </c>
      <c r="I445" s="1105"/>
      <c r="J445" s="1593">
        <f>AVERAGE(J284:J295)</f>
        <v>1.0296666666666667</v>
      </c>
      <c r="K445" s="1594">
        <f>SUM(K284:K295)</f>
        <v>5720427</v>
      </c>
      <c r="L445" s="57"/>
      <c r="X445" s="2523">
        <f>AVERAGE(X284:X295)</f>
        <v>93.966666666666654</v>
      </c>
      <c r="Y445" s="1545">
        <f>SUM(Y285:Y296)</f>
        <v>2861390</v>
      </c>
      <c r="Z445" s="1594">
        <f>SUM(Z285:Z296)</f>
        <v>3464583</v>
      </c>
    </row>
    <row r="446" spans="1:26">
      <c r="A446" s="1539" t="s">
        <v>936</v>
      </c>
      <c r="B446" s="1587" t="s">
        <v>863</v>
      </c>
      <c r="C446" s="2523">
        <f>AVERAGE(C296:C307)</f>
        <v>100.30000000000001</v>
      </c>
      <c r="D446" s="1545">
        <f t="shared" ref="D446:H446" si="23">AVERAGE(D296:D307)</f>
        <v>3638469.75</v>
      </c>
      <c r="E446" s="1545">
        <f>SUM(E296:E307)</f>
        <v>5282416</v>
      </c>
      <c r="F446" s="1544">
        <f t="shared" si="23"/>
        <v>98.983333333333334</v>
      </c>
      <c r="G446" s="1105"/>
      <c r="H446" s="1592">
        <f t="shared" si="23"/>
        <v>0.75583333333333336</v>
      </c>
      <c r="I446" s="1105"/>
      <c r="J446" s="1593">
        <f>AVERAGE(J296:J307)</f>
        <v>0.99908333333333321</v>
      </c>
      <c r="K446" s="1594">
        <f>SUM(K296:K307)</f>
        <v>5925016</v>
      </c>
      <c r="L446" s="57"/>
      <c r="X446" s="2523">
        <f>AVERAGE(X296:X307)</f>
        <v>96.475000000000009</v>
      </c>
      <c r="Y446" s="1545">
        <f>SUM(Y297:Y308)</f>
        <v>2832011</v>
      </c>
      <c r="Z446" s="1594">
        <f>SUM(Z297:Z308)</f>
        <v>3987460</v>
      </c>
    </row>
    <row r="447" spans="1:26">
      <c r="A447" s="1539" t="s">
        <v>937</v>
      </c>
      <c r="B447" s="1587"/>
      <c r="C447" s="2523">
        <f>AVERAGE(C308:C319)</f>
        <v>101.40833333333332</v>
      </c>
      <c r="D447" s="1545">
        <f t="shared" ref="D447:H447" si="24">AVERAGE(D308:D319)</f>
        <v>3581176.1666666665</v>
      </c>
      <c r="E447" s="1545">
        <f>SUM(E308:E319)</f>
        <v>5383301</v>
      </c>
      <c r="F447" s="1544">
        <f t="shared" si="24"/>
        <v>102.575</v>
      </c>
      <c r="G447" s="1105"/>
      <c r="H447" s="1592">
        <f t="shared" si="24"/>
        <v>0.88583333333333325</v>
      </c>
      <c r="I447" s="1105"/>
      <c r="J447" s="1593">
        <f>AVERAGE(J308:J319)</f>
        <v>1.032</v>
      </c>
      <c r="K447" s="1594">
        <f>SUM(K308:K319)</f>
        <v>6163538</v>
      </c>
      <c r="L447" s="57"/>
      <c r="X447" s="2523">
        <f>AVERAGE(X308:X319)</f>
        <v>102.27499999999999</v>
      </c>
      <c r="Y447" s="1545">
        <f>SUM(Y309:Y320)</f>
        <v>2808662</v>
      </c>
      <c r="Z447" s="1594">
        <f>SUM(Z309:Z320)</f>
        <v>4231194</v>
      </c>
    </row>
    <row r="448" spans="1:26">
      <c r="A448" s="1539" t="s">
        <v>938</v>
      </c>
      <c r="B448" s="1587"/>
      <c r="C448" s="2523">
        <f>AVERAGE(C320:C331)</f>
        <v>100.20833333333333</v>
      </c>
      <c r="D448" s="1545">
        <f t="shared" ref="D448:H448" si="25">AVERAGE(D320:D331)</f>
        <v>3420036.6666666665</v>
      </c>
      <c r="E448" s="1545">
        <f>SUM(E320:E331)</f>
        <v>4872257</v>
      </c>
      <c r="F448" s="1544">
        <f t="shared" si="25"/>
        <v>100.10833333333333</v>
      </c>
      <c r="G448" s="1105"/>
      <c r="H448" s="1592">
        <f t="shared" si="25"/>
        <v>0.98583333333333323</v>
      </c>
      <c r="I448" s="1105"/>
      <c r="J448" s="1593">
        <f>AVERAGE(J320:J331)</f>
        <v>1.0004999999999999</v>
      </c>
      <c r="K448" s="1594">
        <f>SUM(K320:K331)</f>
        <v>6231932</v>
      </c>
      <c r="L448" s="57"/>
      <c r="X448" s="2523">
        <f>AVERAGE(X320:X331)</f>
        <v>100.00833333333333</v>
      </c>
      <c r="Y448" s="1545">
        <f>SUM(Y321:Y332)</f>
        <v>2770061</v>
      </c>
      <c r="Z448" s="1594">
        <f>SUM(Z321:Z332)</f>
        <v>4058091</v>
      </c>
    </row>
    <row r="449" spans="1:26">
      <c r="A449" s="1539" t="s">
        <v>939</v>
      </c>
      <c r="B449" s="1587"/>
      <c r="C449" s="2529">
        <f>AVERAGE(C332:C343)</f>
        <v>99.375</v>
      </c>
      <c r="D449" s="1545">
        <f t="shared" ref="D449:H449" si="26">AVERAGE(D332:D343)</f>
        <v>3494967.3344518975</v>
      </c>
      <c r="E449" s="1545">
        <f>SUM(E332:E343)</f>
        <v>5203666</v>
      </c>
      <c r="F449" s="1551">
        <f t="shared" si="26"/>
        <v>98.883333333333326</v>
      </c>
      <c r="G449" s="1105"/>
      <c r="H449" s="1595">
        <f t="shared" si="26"/>
        <v>1.1316666666666666</v>
      </c>
      <c r="I449" s="1105"/>
      <c r="J449" s="1596">
        <f>AVERAGE(J332:J343)</f>
        <v>0.94675000000000009</v>
      </c>
      <c r="K449" s="1594">
        <f>SUM(K332:K343)</f>
        <v>5635597</v>
      </c>
      <c r="L449" s="57"/>
      <c r="X449" s="2529">
        <f>AVERAGE(X332:X343)</f>
        <v>96.316666666666663</v>
      </c>
      <c r="Y449" s="1545">
        <f>SUM(Y333:Y344)</f>
        <v>2673913</v>
      </c>
      <c r="Z449" s="1594">
        <f>SUM(Z333:Z344)</f>
        <v>3564689</v>
      </c>
    </row>
    <row r="450" spans="1:26">
      <c r="A450" s="1597" t="s">
        <v>940</v>
      </c>
      <c r="B450" s="2530" t="s">
        <v>790</v>
      </c>
      <c r="C450" s="2523">
        <f>AVERAGE(C344:C355)</f>
        <v>101.88333333333334</v>
      </c>
      <c r="D450" s="1599">
        <f>AVERAGE(D344:D355)</f>
        <v>3571259.5960399653</v>
      </c>
      <c r="E450" s="1545">
        <f>SUM(E344:E355)</f>
        <v>4968261</v>
      </c>
      <c r="F450" s="1544">
        <f>AVERAGE(F344:F355)</f>
        <v>103.45</v>
      </c>
      <c r="G450" s="1105"/>
      <c r="H450" s="1592">
        <f>AVERAGE(H344:H355)</f>
        <v>1.2833333333333334</v>
      </c>
      <c r="I450" s="1105"/>
      <c r="J450" s="1593">
        <f>AVERAGE(J344:J355)</f>
        <v>0.97491666666666654</v>
      </c>
      <c r="K450" s="1594">
        <f>SUM(K344:K355)</f>
        <v>6245601</v>
      </c>
      <c r="L450" s="57"/>
      <c r="X450" s="2523">
        <f>AVERAGE(X344:X355)</f>
        <v>94.391666666666652</v>
      </c>
      <c r="Y450" s="1545">
        <f>SUM(Y344:Y355)</f>
        <v>2607696</v>
      </c>
      <c r="Z450" s="1594">
        <f>SUM(Z344:Z355)</f>
        <v>4006727</v>
      </c>
    </row>
    <row r="451" spans="1:26">
      <c r="A451" s="1597" t="s">
        <v>941</v>
      </c>
      <c r="B451" s="2530" t="s">
        <v>790</v>
      </c>
      <c r="C451" s="2523">
        <f>AVERAGE(C356:C367)</f>
        <v>104.65000000000002</v>
      </c>
      <c r="D451" s="1599">
        <f>AVERAGE(D356:D367)</f>
        <v>3453003.4878608421</v>
      </c>
      <c r="E451" s="1545">
        <f>SUM(E356:E367)</f>
        <v>5128508</v>
      </c>
      <c r="F451" s="1544">
        <f>AVERAGE(F356:F367)</f>
        <v>110</v>
      </c>
      <c r="G451" s="1105"/>
      <c r="H451" s="1592">
        <f>AVERAGE(H356:H367)</f>
        <v>1.4291666666666665</v>
      </c>
      <c r="I451" s="1105"/>
      <c r="J451" s="1593">
        <f>AVERAGE(J356:J367)</f>
        <v>0.98408333333333331</v>
      </c>
      <c r="K451" s="1594">
        <f>SUM(K356:K367)</f>
        <v>6495874</v>
      </c>
      <c r="L451" s="57"/>
      <c r="X451" s="2523">
        <f>AVERAGE(X356:X367)</f>
        <v>104.99166666666667</v>
      </c>
      <c r="Y451" s="1545">
        <f>SUM(Y356:Y367)</f>
        <v>2401081</v>
      </c>
      <c r="Z451" s="1594">
        <f>SUM(Z356:Z367)</f>
        <v>4250263</v>
      </c>
    </row>
    <row r="452" spans="1:26">
      <c r="A452" s="1597" t="s">
        <v>942</v>
      </c>
      <c r="B452" s="1092" t="s">
        <v>862</v>
      </c>
      <c r="C452" s="2523">
        <f>AVERAGE(C368:C379)</f>
        <v>104.38333333333333</v>
      </c>
      <c r="D452" s="1599">
        <f>AVERAGE(D368:D379)</f>
        <v>3518340.0810184008</v>
      </c>
      <c r="E452" s="1100">
        <f>SUM(E368:E379)</f>
        <v>4652924</v>
      </c>
      <c r="F452" s="1544">
        <f>AVERAGE(F368:F379)</f>
        <v>107.06666666666666</v>
      </c>
      <c r="G452" s="1105"/>
      <c r="H452" s="1592">
        <f>AVERAGE(H368:H379)</f>
        <v>1.4291666666666665</v>
      </c>
      <c r="I452" s="1105"/>
      <c r="J452" s="1593">
        <f>AVERAGE(J368:J379)</f>
        <v>0.99283333333333346</v>
      </c>
      <c r="K452" s="1077">
        <f>SUM(K368:K379)</f>
        <v>6141223</v>
      </c>
      <c r="X452" s="2523">
        <f>AVERAGE(X368:X379)</f>
        <v>98.300000000000011</v>
      </c>
      <c r="Y452" s="1100">
        <f>SUM(Y368:Y379)</f>
        <v>2308831</v>
      </c>
      <c r="Z452" s="1077">
        <f>SUM(Z368:Z379)</f>
        <v>4080536</v>
      </c>
    </row>
    <row r="453" spans="1:26">
      <c r="A453" s="1559" t="s">
        <v>943</v>
      </c>
      <c r="B453" s="1563" t="s">
        <v>790</v>
      </c>
      <c r="C453" s="1600">
        <f>AVERAGE(C380:C391)</f>
        <v>93.441666666666663</v>
      </c>
      <c r="D453" s="1561">
        <f>AVERAGE(D380:D391)</f>
        <v>3178037.5842424058</v>
      </c>
      <c r="E453" s="1561">
        <f>SUM(E380:E391)</f>
        <v>4633021</v>
      </c>
      <c r="F453" s="1560">
        <f t="shared" ref="F453:J453" si="27">AVERAGE(F380:F391)</f>
        <v>93.016666666666666</v>
      </c>
      <c r="G453" s="2531"/>
      <c r="H453" s="1601">
        <f t="shared" si="27"/>
        <v>1.0483333333333331</v>
      </c>
      <c r="I453" s="2531"/>
      <c r="J453" s="1602">
        <f t="shared" si="27"/>
        <v>0.96141666666666659</v>
      </c>
      <c r="K453" s="2532">
        <f>SUM(K380:K391)</f>
        <v>5403041</v>
      </c>
      <c r="X453" s="1600">
        <f>AVERAGE(X380:X391)</f>
        <v>84.483333333333334</v>
      </c>
      <c r="Y453" s="1560">
        <f>AVERAGE(Y380:Y391)</f>
        <v>151801.08333333334</v>
      </c>
      <c r="Z453" s="1562">
        <f>AVERAGE(Z380:Z391)</f>
        <v>301907.58333333331</v>
      </c>
    </row>
    <row r="454" spans="1:26">
      <c r="A454" s="1559" t="s">
        <v>944</v>
      </c>
      <c r="B454" s="1563"/>
      <c r="C454" s="1600">
        <f>AVERAGE(C392:C403)</f>
        <v>94.983333333333334</v>
      </c>
      <c r="D454" s="1561">
        <f>AVERAGE(D392:D403)</f>
        <v>3410038.3310608682</v>
      </c>
      <c r="E454" s="1561">
        <f>SUM(E392:E403)</f>
        <v>4453134</v>
      </c>
      <c r="F454" s="1560">
        <f t="shared" ref="F454:J454" si="28">AVERAGE(F392:F403)</f>
        <v>93.308333333333337</v>
      </c>
      <c r="G454" s="2531"/>
      <c r="H454" s="1601">
        <f t="shared" si="28"/>
        <v>0.93166666666666664</v>
      </c>
      <c r="I454" s="2531"/>
      <c r="J454" s="1602">
        <f t="shared" si="28"/>
        <v>1.0621666666666669</v>
      </c>
      <c r="K454" s="2532">
        <f>SUM(K392:K403)</f>
        <v>6561098</v>
      </c>
      <c r="X454" s="1600">
        <f>AVERAGE(X392:X403)</f>
        <v>88.850000000000009</v>
      </c>
      <c r="Y454" s="1560">
        <f>AVERAGE(Y392:Y403)</f>
        <v>153348.16666666666</v>
      </c>
      <c r="Z454" s="1562">
        <f>AVERAGE(Z392:Z403)</f>
        <v>368839</v>
      </c>
    </row>
    <row r="455" spans="1:26">
      <c r="A455" s="1603" t="s">
        <v>1321</v>
      </c>
      <c r="B455" s="1604"/>
      <c r="C455" s="2533"/>
      <c r="D455" s="480" t="s">
        <v>945</v>
      </c>
      <c r="E455" s="480" t="s">
        <v>945</v>
      </c>
      <c r="F455" s="480"/>
      <c r="G455" s="1674"/>
      <c r="H455" s="480"/>
      <c r="I455" s="1674"/>
      <c r="J455" s="64"/>
      <c r="K455" s="2013"/>
      <c r="X455" s="470"/>
      <c r="Y455" s="470" t="s">
        <v>945</v>
      </c>
      <c r="Z455" s="470" t="s">
        <v>945</v>
      </c>
    </row>
    <row r="456" spans="1:26">
      <c r="A456" s="1547" t="s">
        <v>946</v>
      </c>
      <c r="B456" s="1548"/>
      <c r="C456" s="1541" t="s">
        <v>790</v>
      </c>
      <c r="D456" s="1542">
        <f>SUM(D323:D334)</f>
        <v>40520505</v>
      </c>
      <c r="E456" s="1542">
        <f>SUM(E323:E334)</f>
        <v>5077588</v>
      </c>
      <c r="F456" s="1542"/>
      <c r="G456" s="1672"/>
      <c r="H456" s="1542"/>
      <c r="I456" s="1672"/>
      <c r="J456" s="118"/>
      <c r="K456" s="1591">
        <f>SUM(K323:K334)</f>
        <v>6077272</v>
      </c>
      <c r="X456" s="2534"/>
      <c r="Y456" s="1542">
        <f>SUM(Y323:Y334)</f>
        <v>2751578</v>
      </c>
      <c r="Z456" s="1591">
        <f>SUM(Z323:Z334)</f>
        <v>3938415</v>
      </c>
    </row>
    <row r="457" spans="1:26">
      <c r="A457" s="1539" t="s">
        <v>947</v>
      </c>
      <c r="B457" s="1540"/>
      <c r="C457" s="1551" t="s">
        <v>790</v>
      </c>
      <c r="D457" s="1545">
        <f>SUM(D335:D346)</f>
        <v>42629319.095784932</v>
      </c>
      <c r="E457" s="1545">
        <f>SUM(E335:E346)</f>
        <v>5383201</v>
      </c>
      <c r="F457" s="1545"/>
      <c r="G457" s="1105"/>
      <c r="H457" s="1545"/>
      <c r="I457" s="1105"/>
      <c r="J457" s="1097"/>
      <c r="K457" s="1594">
        <f>SUM(K335:K346)</f>
        <v>5715510</v>
      </c>
      <c r="X457" s="2535"/>
      <c r="Y457" s="1545">
        <f>SUM(Y335:Y346)</f>
        <v>2662721</v>
      </c>
      <c r="Z457" s="1594">
        <f>SUM(Z335:Z346)</f>
        <v>3592259</v>
      </c>
    </row>
    <row r="458" spans="1:26">
      <c r="A458" s="1539" t="s">
        <v>948</v>
      </c>
      <c r="B458" s="1598" t="s">
        <v>790</v>
      </c>
      <c r="C458" s="1544" t="s">
        <v>790</v>
      </c>
      <c r="D458" s="1495">
        <f>SUM(D347:D358)</f>
        <v>42379159.918874465</v>
      </c>
      <c r="E458" s="1495">
        <f>SUM(E347:E358)</f>
        <v>5071492</v>
      </c>
      <c r="F458" s="1545"/>
      <c r="G458" s="1105"/>
      <c r="H458" s="1545"/>
      <c r="I458" s="1105"/>
      <c r="J458" s="1097"/>
      <c r="K458" s="1605">
        <f>SUM(K347:K358)</f>
        <v>6320359</v>
      </c>
      <c r="X458" s="2535"/>
      <c r="Y458" s="1545">
        <f>SUM(Y347:Y358)</f>
        <v>2580078</v>
      </c>
      <c r="Z458" s="1605">
        <f>SUM(Z347:Z358)</f>
        <v>4091089</v>
      </c>
    </row>
    <row r="459" spans="1:26">
      <c r="A459" s="1539" t="s">
        <v>949</v>
      </c>
      <c r="B459" s="2536"/>
      <c r="C459" s="1097"/>
      <c r="D459" s="2537">
        <f>SUM(D359:D370)</f>
        <v>41887825.98534061</v>
      </c>
      <c r="E459" s="2537">
        <f>SUM(E359:E370)</f>
        <v>4660018</v>
      </c>
      <c r="F459" s="1097"/>
      <c r="G459" s="1105"/>
      <c r="H459" s="1097"/>
      <c r="I459" s="1105"/>
      <c r="J459" s="1096"/>
      <c r="K459" s="2538">
        <f>SUM(K359:K370)</f>
        <v>6522279</v>
      </c>
      <c r="X459" s="2539"/>
      <c r="Y459" s="52">
        <f>SUM(Y359:Y370)</f>
        <v>2349305</v>
      </c>
      <c r="Z459" s="123">
        <f>SUM(Z359:Z370)</f>
        <v>4214130</v>
      </c>
    </row>
    <row r="460" spans="1:26">
      <c r="A460" s="1568" t="s">
        <v>950</v>
      </c>
      <c r="B460" s="1569"/>
      <c r="C460" s="124"/>
      <c r="D460" s="1606">
        <f>SUM(D371:D382)</f>
        <v>41378254.844433755</v>
      </c>
      <c r="E460" s="1606">
        <f>SUM(E371:E382)</f>
        <v>4607385</v>
      </c>
      <c r="F460" s="124"/>
      <c r="G460" s="2531"/>
      <c r="H460" s="124"/>
      <c r="I460" s="2531"/>
      <c r="J460" s="124"/>
      <c r="K460" s="1607">
        <f>SUM(K371:K382)</f>
        <v>5929016</v>
      </c>
      <c r="X460" s="2540"/>
      <c r="Y460" s="55">
        <f>SUM(Y371:Y382)</f>
        <v>2227531</v>
      </c>
      <c r="Z460" s="123">
        <f>SUM(Z371:Z382)</f>
        <v>3985170</v>
      </c>
    </row>
    <row r="461" spans="1:26">
      <c r="A461" s="2533" t="s">
        <v>951</v>
      </c>
      <c r="B461" s="1567"/>
      <c r="C461" s="114"/>
      <c r="D461" s="55">
        <f>SUM(D383:D394)</f>
        <v>37963961.745062433</v>
      </c>
      <c r="E461" s="55">
        <f>SUM(E383:E394)</f>
        <v>4675823</v>
      </c>
      <c r="F461" s="114"/>
      <c r="G461" s="1674"/>
      <c r="H461" s="114"/>
      <c r="I461" s="1674"/>
      <c r="J461" s="114"/>
      <c r="K461" s="123">
        <f>SUM(K394:K405)</f>
        <v>6626714</v>
      </c>
      <c r="X461" s="2540"/>
      <c r="Y461" s="1606">
        <f>SUM(Y383:Y394)</f>
        <v>1787291</v>
      </c>
      <c r="Z461" s="1607">
        <f>SUM(Z383:Z394)</f>
        <v>3676202</v>
      </c>
    </row>
    <row r="462" spans="1:26">
      <c r="A462" s="2533" t="s">
        <v>1347</v>
      </c>
      <c r="B462" s="1567"/>
      <c r="C462" s="114"/>
      <c r="D462" s="55">
        <f>SUM(D395:D406)</f>
        <v>41508964.075160533</v>
      </c>
      <c r="E462" s="55">
        <f>SUM(E395:E406)</f>
        <v>4600889</v>
      </c>
      <c r="F462" s="114"/>
      <c r="G462" s="1674"/>
      <c r="H462" s="114"/>
      <c r="I462" s="1674"/>
      <c r="J462" s="114"/>
      <c r="K462" s="123">
        <f>SUM(K395:K406)</f>
        <v>6836150</v>
      </c>
    </row>
  </sheetData>
  <phoneticPr fontId="3"/>
  <pageMargins left="0.70866141732283472" right="0.70866141732283472" top="0.74803149606299213" bottom="0.74803149606299213" header="0.31496062992125984" footer="0.31496062992125984"/>
  <pageSetup paperSize="9" scale="5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pageSetUpPr fitToPage="1"/>
  </sheetPr>
  <dimension ref="A1:V462"/>
  <sheetViews>
    <sheetView zoomScaleNormal="100" zoomScaleSheetLayoutView="100" workbookViewId="0">
      <pane xSplit="2" ySplit="7" topLeftCell="C392" activePane="bottomRight" state="frozen"/>
      <selection pane="topRight" activeCell="C1" sqref="C1"/>
      <selection pane="bottomLeft" activeCell="A8" sqref="A8"/>
      <selection pane="bottomRight" activeCell="J467" sqref="J467"/>
    </sheetView>
  </sheetViews>
  <sheetFormatPr defaultColWidth="9" defaultRowHeight="13.5"/>
  <cols>
    <col min="1" max="1" width="8.375" style="1473" customWidth="1"/>
    <col min="2" max="2" width="6.875" style="1473" customWidth="1"/>
    <col min="3" max="11" width="10.625" style="57" customWidth="1"/>
    <col min="12" max="12" width="9" style="1096"/>
    <col min="13" max="21" width="10.625" style="57" customWidth="1"/>
    <col min="22" max="16384" width="9" style="57"/>
  </cols>
  <sheetData>
    <row r="1" spans="1:22">
      <c r="A1" s="23" t="s">
        <v>1348</v>
      </c>
      <c r="B1" s="1472"/>
      <c r="C1" s="56"/>
      <c r="D1" s="56"/>
      <c r="E1" s="56"/>
      <c r="F1" s="56"/>
      <c r="G1" s="56"/>
      <c r="H1" s="56"/>
      <c r="I1" s="56"/>
      <c r="J1" s="56"/>
      <c r="K1" s="56"/>
      <c r="M1" s="56"/>
      <c r="N1" s="56"/>
      <c r="O1" s="56"/>
      <c r="P1" s="56"/>
      <c r="Q1" s="56"/>
      <c r="R1" s="56"/>
      <c r="S1" s="56"/>
      <c r="T1" s="56"/>
      <c r="U1" s="56"/>
    </row>
    <row r="2" spans="1:22" ht="14.25" thickBot="1">
      <c r="A2" s="24" t="s">
        <v>101</v>
      </c>
      <c r="B2" s="1472"/>
      <c r="C2" s="24" t="s">
        <v>907</v>
      </c>
      <c r="D2" s="56"/>
      <c r="E2" s="56"/>
      <c r="F2" s="56"/>
      <c r="G2" s="56"/>
      <c r="H2" s="56"/>
      <c r="I2" s="56"/>
      <c r="J2" s="56"/>
      <c r="K2" s="56"/>
      <c r="M2" s="24" t="s">
        <v>908</v>
      </c>
      <c r="N2" s="56"/>
      <c r="O2" s="56"/>
      <c r="P2" s="56"/>
      <c r="Q2" s="56"/>
      <c r="R2" s="56"/>
      <c r="S2" s="56"/>
      <c r="T2" s="56"/>
      <c r="U2" s="56"/>
    </row>
    <row r="3" spans="1:22">
      <c r="A3" s="25" t="s">
        <v>54</v>
      </c>
      <c r="B3" s="26"/>
      <c r="C3" s="58" t="s">
        <v>128</v>
      </c>
      <c r="D3" s="58" t="s">
        <v>155</v>
      </c>
      <c r="E3" s="58" t="s">
        <v>958</v>
      </c>
      <c r="F3" s="58" t="s">
        <v>156</v>
      </c>
      <c r="G3" s="58" t="s">
        <v>157</v>
      </c>
      <c r="H3" s="58" t="s">
        <v>158</v>
      </c>
      <c r="I3" s="125" t="s">
        <v>959</v>
      </c>
      <c r="J3" s="58" t="s">
        <v>159</v>
      </c>
      <c r="K3" s="59" t="s">
        <v>160</v>
      </c>
      <c r="M3" s="60" t="s">
        <v>128</v>
      </c>
      <c r="N3" s="58" t="s">
        <v>155</v>
      </c>
      <c r="O3" s="58" t="s">
        <v>958</v>
      </c>
      <c r="P3" s="58" t="s">
        <v>156</v>
      </c>
      <c r="Q3" s="58" t="s">
        <v>157</v>
      </c>
      <c r="R3" s="58" t="s">
        <v>158</v>
      </c>
      <c r="S3" s="58" t="s">
        <v>959</v>
      </c>
      <c r="T3" s="58" t="s">
        <v>159</v>
      </c>
      <c r="U3" s="59" t="s">
        <v>160</v>
      </c>
    </row>
    <row r="4" spans="1:22">
      <c r="A4" s="3" t="s">
        <v>783</v>
      </c>
      <c r="B4" s="29"/>
      <c r="C4" s="1097" t="s">
        <v>161</v>
      </c>
      <c r="D4" s="1097" t="s">
        <v>162</v>
      </c>
      <c r="E4" s="1097" t="s">
        <v>960</v>
      </c>
      <c r="F4" s="1097" t="s">
        <v>163</v>
      </c>
      <c r="G4" s="1097" t="s">
        <v>164</v>
      </c>
      <c r="H4" s="1097" t="s">
        <v>165</v>
      </c>
      <c r="I4" s="1101" t="s">
        <v>961</v>
      </c>
      <c r="J4" s="1097" t="s">
        <v>166</v>
      </c>
      <c r="K4" s="61" t="s">
        <v>167</v>
      </c>
      <c r="M4" s="62" t="s">
        <v>161</v>
      </c>
      <c r="N4" s="1097" t="s">
        <v>162</v>
      </c>
      <c r="O4" s="1097" t="s">
        <v>960</v>
      </c>
      <c r="P4" s="1097" t="s">
        <v>163</v>
      </c>
      <c r="Q4" s="1097" t="s">
        <v>164</v>
      </c>
      <c r="R4" s="1097" t="s">
        <v>165</v>
      </c>
      <c r="S4" s="1097" t="s">
        <v>961</v>
      </c>
      <c r="T4" s="1097" t="s">
        <v>166</v>
      </c>
      <c r="U4" s="61" t="s">
        <v>167</v>
      </c>
    </row>
    <row r="5" spans="1:22">
      <c r="A5" s="30"/>
      <c r="B5" s="29"/>
      <c r="C5" s="1098" t="s">
        <v>955</v>
      </c>
      <c r="D5" s="1097"/>
      <c r="E5" s="1098" t="s">
        <v>955</v>
      </c>
      <c r="F5" s="1097" t="s">
        <v>962</v>
      </c>
      <c r="G5" s="1097" t="s">
        <v>168</v>
      </c>
      <c r="H5" s="1097"/>
      <c r="I5" s="1101" t="s">
        <v>169</v>
      </c>
      <c r="J5" s="1097" t="s">
        <v>170</v>
      </c>
      <c r="K5" s="61" t="s">
        <v>171</v>
      </c>
      <c r="L5" s="1097" t="s">
        <v>790</v>
      </c>
      <c r="M5" s="62" t="s">
        <v>955</v>
      </c>
      <c r="N5" s="1097"/>
      <c r="O5" s="1097" t="s">
        <v>955</v>
      </c>
      <c r="P5" s="1097" t="s">
        <v>962</v>
      </c>
      <c r="Q5" s="1097" t="s">
        <v>168</v>
      </c>
      <c r="R5" s="1097"/>
      <c r="S5" s="1097" t="s">
        <v>169</v>
      </c>
      <c r="T5" s="1097" t="s">
        <v>170</v>
      </c>
      <c r="U5" s="61" t="s">
        <v>171</v>
      </c>
    </row>
    <row r="6" spans="1:22">
      <c r="A6" s="30"/>
      <c r="B6" s="29"/>
      <c r="C6" s="64" t="s">
        <v>963</v>
      </c>
      <c r="D6" s="64"/>
      <c r="E6" s="64" t="s">
        <v>142</v>
      </c>
      <c r="F6" s="64" t="s">
        <v>955</v>
      </c>
      <c r="G6" s="64"/>
      <c r="H6" s="64"/>
      <c r="I6" s="64"/>
      <c r="J6" s="64"/>
      <c r="K6" s="65"/>
      <c r="M6" s="66" t="s">
        <v>963</v>
      </c>
      <c r="N6" s="64"/>
      <c r="O6" s="64" t="s">
        <v>142</v>
      </c>
      <c r="P6" s="64" t="s">
        <v>955</v>
      </c>
      <c r="Q6" s="64"/>
      <c r="R6" s="64"/>
      <c r="S6" s="64"/>
      <c r="T6" s="64"/>
      <c r="U6" s="65"/>
    </row>
    <row r="7" spans="1:22" ht="14.25" thickBot="1">
      <c r="A7" s="34"/>
      <c r="B7" s="35"/>
      <c r="C7" s="67" t="s">
        <v>172</v>
      </c>
      <c r="D7" s="67" t="s">
        <v>173</v>
      </c>
      <c r="E7" s="67" t="s">
        <v>174</v>
      </c>
      <c r="F7" s="67" t="s">
        <v>175</v>
      </c>
      <c r="G7" s="67" t="s">
        <v>176</v>
      </c>
      <c r="H7" s="67" t="s">
        <v>177</v>
      </c>
      <c r="I7" s="67" t="s">
        <v>178</v>
      </c>
      <c r="J7" s="67" t="s">
        <v>179</v>
      </c>
      <c r="K7" s="68" t="s">
        <v>180</v>
      </c>
      <c r="M7" s="69" t="s">
        <v>172</v>
      </c>
      <c r="N7" s="67" t="s">
        <v>173</v>
      </c>
      <c r="O7" s="67" t="s">
        <v>174</v>
      </c>
      <c r="P7" s="67" t="s">
        <v>175</v>
      </c>
      <c r="Q7" s="67" t="s">
        <v>176</v>
      </c>
      <c r="R7" s="67" t="s">
        <v>177</v>
      </c>
      <c r="S7" s="67" t="s">
        <v>178</v>
      </c>
      <c r="T7" s="67" t="s">
        <v>179</v>
      </c>
      <c r="U7" s="68" t="s">
        <v>180</v>
      </c>
    </row>
    <row r="8" spans="1:22">
      <c r="A8" s="1477" t="s">
        <v>909</v>
      </c>
      <c r="B8" s="1478" t="s">
        <v>58</v>
      </c>
      <c r="C8" s="2541">
        <v>116.54518460633518</v>
      </c>
      <c r="D8" s="2542">
        <v>1586.8</v>
      </c>
      <c r="E8" s="2542">
        <v>112.66243573712732</v>
      </c>
      <c r="F8" s="2542">
        <v>100.3</v>
      </c>
      <c r="G8" s="2543">
        <v>28778</v>
      </c>
      <c r="H8" s="2542">
        <v>108.235</v>
      </c>
      <c r="I8" s="2543">
        <v>5695900</v>
      </c>
      <c r="J8" s="2544">
        <v>5.3789999999999996</v>
      </c>
      <c r="K8" s="2545">
        <v>100.68600000000001</v>
      </c>
      <c r="M8" s="74">
        <v>116.54518460633518</v>
      </c>
      <c r="N8" s="70">
        <v>1606.7</v>
      </c>
      <c r="O8" s="70">
        <v>112.66243573712732</v>
      </c>
      <c r="P8" s="70">
        <v>101.1</v>
      </c>
      <c r="Q8" s="71">
        <v>29568</v>
      </c>
      <c r="R8" s="70">
        <v>108.235</v>
      </c>
      <c r="S8" s="71">
        <v>16834</v>
      </c>
      <c r="T8" s="73">
        <v>5.3789999999999996</v>
      </c>
      <c r="U8" s="126">
        <v>100.68600000000001</v>
      </c>
    </row>
    <row r="9" spans="1:22">
      <c r="A9" s="1477">
        <v>1989</v>
      </c>
      <c r="B9" s="1478" t="s">
        <v>59</v>
      </c>
      <c r="C9" s="74">
        <v>117.29639666180879</v>
      </c>
      <c r="D9" s="70">
        <v>1618.2</v>
      </c>
      <c r="E9" s="70">
        <v>114.71964455295027</v>
      </c>
      <c r="F9" s="70">
        <v>100</v>
      </c>
      <c r="G9" s="71">
        <v>28205</v>
      </c>
      <c r="H9" s="70">
        <v>99.494</v>
      </c>
      <c r="I9" s="71">
        <v>15268951</v>
      </c>
      <c r="J9" s="73">
        <v>5.3840000000000003</v>
      </c>
      <c r="K9" s="126">
        <v>100.687</v>
      </c>
      <c r="M9" s="74">
        <v>117.29639666180879</v>
      </c>
      <c r="N9" s="70">
        <v>1609.6</v>
      </c>
      <c r="O9" s="70">
        <v>114.71964455295027</v>
      </c>
      <c r="P9" s="70">
        <v>101</v>
      </c>
      <c r="Q9" s="71">
        <v>29265</v>
      </c>
      <c r="R9" s="70">
        <v>99.494</v>
      </c>
      <c r="S9" s="71">
        <v>18862</v>
      </c>
      <c r="T9" s="73">
        <v>5.3840000000000003</v>
      </c>
      <c r="U9" s="126">
        <v>100.687</v>
      </c>
    </row>
    <row r="10" spans="1:22">
      <c r="A10" s="1477"/>
      <c r="B10" s="1478" t="s">
        <v>60</v>
      </c>
      <c r="C10" s="74">
        <v>115.57934053501197</v>
      </c>
      <c r="D10" s="70">
        <v>1538.5</v>
      </c>
      <c r="E10" s="70">
        <v>119.07608675116357</v>
      </c>
      <c r="F10" s="70">
        <v>100.3</v>
      </c>
      <c r="G10" s="71">
        <v>26958</v>
      </c>
      <c r="H10" s="70">
        <v>91.183999999999997</v>
      </c>
      <c r="I10" s="71">
        <v>4712568</v>
      </c>
      <c r="J10" s="73">
        <v>5.4240000000000004</v>
      </c>
      <c r="K10" s="126">
        <v>101.027</v>
      </c>
      <c r="M10" s="74">
        <v>115.57934053501197</v>
      </c>
      <c r="N10" s="70">
        <v>1583.2</v>
      </c>
      <c r="O10" s="70">
        <v>119.07608675116357</v>
      </c>
      <c r="P10" s="70">
        <v>101.7</v>
      </c>
      <c r="Q10" s="71">
        <v>28808</v>
      </c>
      <c r="R10" s="70">
        <v>91.183999999999997</v>
      </c>
      <c r="S10" s="71">
        <v>17383</v>
      </c>
      <c r="T10" s="73">
        <v>5.4240000000000004</v>
      </c>
      <c r="U10" s="126">
        <v>101.027</v>
      </c>
    </row>
    <row r="11" spans="1:22">
      <c r="A11" s="1477"/>
      <c r="B11" s="1478" t="s">
        <v>61</v>
      </c>
      <c r="C11" s="74">
        <v>117.29639666180879</v>
      </c>
      <c r="D11" s="70">
        <v>1597.6</v>
      </c>
      <c r="E11" s="70">
        <v>118.47102533474506</v>
      </c>
      <c r="F11" s="70">
        <v>103.7</v>
      </c>
      <c r="G11" s="71">
        <v>26155</v>
      </c>
      <c r="H11" s="70">
        <v>101.571</v>
      </c>
      <c r="I11" s="71">
        <v>8035358</v>
      </c>
      <c r="J11" s="73">
        <v>5.4279999999999999</v>
      </c>
      <c r="K11" s="126">
        <v>102.389</v>
      </c>
      <c r="M11" s="74">
        <v>117.29639666180879</v>
      </c>
      <c r="N11" s="70">
        <v>1602.3</v>
      </c>
      <c r="O11" s="70">
        <v>118.47102533474506</v>
      </c>
      <c r="P11" s="70">
        <v>102.6</v>
      </c>
      <c r="Q11" s="71">
        <v>29047</v>
      </c>
      <c r="R11" s="70">
        <v>101.571</v>
      </c>
      <c r="S11" s="71">
        <v>16473</v>
      </c>
      <c r="T11" s="73">
        <v>5.4279999999999999</v>
      </c>
      <c r="U11" s="126">
        <v>102.389</v>
      </c>
    </row>
    <row r="12" spans="1:22">
      <c r="A12" s="1477"/>
      <c r="B12" s="1478" t="s">
        <v>62</v>
      </c>
      <c r="C12" s="74">
        <v>119.01345278860563</v>
      </c>
      <c r="D12" s="70">
        <v>1621.9</v>
      </c>
      <c r="E12" s="70">
        <v>117.26090250190805</v>
      </c>
      <c r="F12" s="70">
        <v>103.4</v>
      </c>
      <c r="G12" s="71">
        <v>27291</v>
      </c>
      <c r="H12" s="70">
        <v>92.343999999999994</v>
      </c>
      <c r="I12" s="71">
        <v>100473073</v>
      </c>
      <c r="J12" s="73">
        <v>5.4720000000000004</v>
      </c>
      <c r="K12" s="126">
        <v>102.721</v>
      </c>
      <c r="M12" s="74">
        <v>119.01345278860563</v>
      </c>
      <c r="N12" s="70">
        <v>1594.3</v>
      </c>
      <c r="O12" s="70">
        <v>117.26090250190805</v>
      </c>
      <c r="P12" s="70">
        <v>102.4</v>
      </c>
      <c r="Q12" s="71">
        <v>27505</v>
      </c>
      <c r="R12" s="70">
        <v>92.343999999999994</v>
      </c>
      <c r="S12" s="71">
        <v>22759</v>
      </c>
      <c r="T12" s="73">
        <v>5.4720000000000004</v>
      </c>
      <c r="U12" s="126">
        <v>102.721</v>
      </c>
      <c r="V12" s="57" t="s">
        <v>790</v>
      </c>
    </row>
    <row r="13" spans="1:22">
      <c r="A13" s="1477"/>
      <c r="B13" s="1478" t="s">
        <v>63</v>
      </c>
      <c r="C13" s="74">
        <v>119.33540081238004</v>
      </c>
      <c r="D13" s="70">
        <v>1657</v>
      </c>
      <c r="E13" s="70">
        <v>124.27961493236279</v>
      </c>
      <c r="F13" s="70">
        <v>103.4</v>
      </c>
      <c r="G13" s="71">
        <v>28513</v>
      </c>
      <c r="H13" s="70">
        <v>105.35599999999999</v>
      </c>
      <c r="I13" s="71">
        <v>6896353</v>
      </c>
      <c r="J13" s="73">
        <v>5.5270000000000001</v>
      </c>
      <c r="K13" s="126">
        <v>102.608</v>
      </c>
      <c r="M13" s="74">
        <v>119.33540081238004</v>
      </c>
      <c r="N13" s="70">
        <v>1618.4</v>
      </c>
      <c r="O13" s="70">
        <v>124.27961493236279</v>
      </c>
      <c r="P13" s="70">
        <v>102.5</v>
      </c>
      <c r="Q13" s="71">
        <v>28038</v>
      </c>
      <c r="R13" s="70">
        <v>105.35599999999999</v>
      </c>
      <c r="S13" s="71">
        <v>15981</v>
      </c>
      <c r="T13" s="73">
        <v>5.5270000000000001</v>
      </c>
      <c r="U13" s="126">
        <v>102.608</v>
      </c>
    </row>
    <row r="14" spans="1:22">
      <c r="A14" s="1477"/>
      <c r="B14" s="1478" t="s">
        <v>64</v>
      </c>
      <c r="C14" s="74">
        <v>121.37440496295127</v>
      </c>
      <c r="D14" s="70">
        <v>1610.9</v>
      </c>
      <c r="E14" s="70">
        <v>120.04418501743321</v>
      </c>
      <c r="F14" s="70">
        <v>103.3</v>
      </c>
      <c r="G14" s="71">
        <v>28986</v>
      </c>
      <c r="H14" s="70">
        <v>95.430999999999997</v>
      </c>
      <c r="I14" s="71">
        <v>6230171</v>
      </c>
      <c r="J14" s="73">
        <v>5.6189999999999998</v>
      </c>
      <c r="K14" s="126">
        <v>102.497</v>
      </c>
      <c r="M14" s="74">
        <v>121.37440496295127</v>
      </c>
      <c r="N14" s="70">
        <v>1621.3</v>
      </c>
      <c r="O14" s="70">
        <v>120.04418501743321</v>
      </c>
      <c r="P14" s="70">
        <v>102.6</v>
      </c>
      <c r="Q14" s="71">
        <v>28014</v>
      </c>
      <c r="R14" s="70">
        <v>95.430999999999997</v>
      </c>
      <c r="S14" s="71">
        <v>17727</v>
      </c>
      <c r="T14" s="73">
        <v>5.6189999999999998</v>
      </c>
      <c r="U14" s="126">
        <v>102.497</v>
      </c>
    </row>
    <row r="15" spans="1:22">
      <c r="A15" s="1477"/>
      <c r="B15" s="1478" t="s">
        <v>65</v>
      </c>
      <c r="C15" s="74">
        <v>121.48172097087608</v>
      </c>
      <c r="D15" s="70">
        <v>1592.3</v>
      </c>
      <c r="E15" s="70">
        <v>126.57884831475315</v>
      </c>
      <c r="F15" s="70">
        <v>103</v>
      </c>
      <c r="G15" s="71">
        <v>30363</v>
      </c>
      <c r="H15" s="70">
        <v>91.528999999999996</v>
      </c>
      <c r="I15" s="71">
        <v>12503708</v>
      </c>
      <c r="J15" s="73">
        <v>5.742</v>
      </c>
      <c r="K15" s="126">
        <v>102.494</v>
      </c>
      <c r="M15" s="74">
        <v>121.48172097087608</v>
      </c>
      <c r="N15" s="70">
        <v>1562.4</v>
      </c>
      <c r="O15" s="70">
        <v>126.57884831475315</v>
      </c>
      <c r="P15" s="70">
        <v>102.8</v>
      </c>
      <c r="Q15" s="71">
        <v>27759</v>
      </c>
      <c r="R15" s="70">
        <v>91.528999999999996</v>
      </c>
      <c r="S15" s="71">
        <v>18455</v>
      </c>
      <c r="T15" s="73">
        <v>5.742</v>
      </c>
      <c r="U15" s="126">
        <v>102.494</v>
      </c>
    </row>
    <row r="16" spans="1:22">
      <c r="A16" s="1477"/>
      <c r="B16" s="1478" t="s">
        <v>66</v>
      </c>
      <c r="C16" s="74">
        <v>120.62319290747767</v>
      </c>
      <c r="D16" s="70">
        <v>1604.2</v>
      </c>
      <c r="E16" s="70">
        <v>124.76366406549761</v>
      </c>
      <c r="F16" s="70">
        <v>102.9</v>
      </c>
      <c r="G16" s="71">
        <v>29097</v>
      </c>
      <c r="H16" s="70">
        <v>79.031999999999996</v>
      </c>
      <c r="I16" s="71">
        <v>5303007</v>
      </c>
      <c r="J16" s="73">
        <v>5.8109999999999999</v>
      </c>
      <c r="K16" s="126">
        <v>102.931</v>
      </c>
      <c r="M16" s="74">
        <v>120.62319290747767</v>
      </c>
      <c r="N16" s="70">
        <v>1595.4</v>
      </c>
      <c r="O16" s="70">
        <v>124.76366406549761</v>
      </c>
      <c r="P16" s="70">
        <v>103</v>
      </c>
      <c r="Q16" s="71">
        <v>27749</v>
      </c>
      <c r="R16" s="70">
        <v>79.031999999999996</v>
      </c>
      <c r="S16" s="71">
        <v>18721</v>
      </c>
      <c r="T16" s="73">
        <v>5.8109999999999999</v>
      </c>
      <c r="U16" s="126">
        <v>102.931</v>
      </c>
    </row>
    <row r="17" spans="1:21">
      <c r="A17" s="1477"/>
      <c r="B17" s="1478" t="s">
        <v>67</v>
      </c>
      <c r="C17" s="74">
        <v>120.08661286785366</v>
      </c>
      <c r="D17" s="70">
        <v>1705.6</v>
      </c>
      <c r="E17" s="70">
        <v>116.1717919523547</v>
      </c>
      <c r="F17" s="70">
        <v>103</v>
      </c>
      <c r="G17" s="71">
        <v>28972</v>
      </c>
      <c r="H17" s="70">
        <v>95.364999999999995</v>
      </c>
      <c r="I17" s="71">
        <v>8517845</v>
      </c>
      <c r="J17" s="73">
        <v>5.8739999999999997</v>
      </c>
      <c r="K17" s="126">
        <v>103.483</v>
      </c>
      <c r="M17" s="74">
        <v>120.08661286785366</v>
      </c>
      <c r="N17" s="70">
        <v>1674</v>
      </c>
      <c r="O17" s="70">
        <v>116.1717919523547</v>
      </c>
      <c r="P17" s="70">
        <v>103.2</v>
      </c>
      <c r="Q17" s="71">
        <v>27587</v>
      </c>
      <c r="R17" s="70">
        <v>95.364999999999995</v>
      </c>
      <c r="S17" s="71">
        <v>19264</v>
      </c>
      <c r="T17" s="73">
        <v>5.8739999999999997</v>
      </c>
      <c r="U17" s="126">
        <v>103.483</v>
      </c>
    </row>
    <row r="18" spans="1:21">
      <c r="A18" s="1477"/>
      <c r="B18" s="1478" t="s">
        <v>68</v>
      </c>
      <c r="C18" s="74">
        <v>121.26708895502648</v>
      </c>
      <c r="D18" s="70">
        <v>1726.5</v>
      </c>
      <c r="E18" s="70">
        <v>121.01228328370281</v>
      </c>
      <c r="F18" s="70">
        <v>103.2</v>
      </c>
      <c r="G18" s="71">
        <v>28164</v>
      </c>
      <c r="H18" s="70">
        <v>93.933000000000007</v>
      </c>
      <c r="I18" s="71">
        <v>70043599</v>
      </c>
      <c r="J18" s="73">
        <v>5.97</v>
      </c>
      <c r="K18" s="126">
        <v>102.48</v>
      </c>
      <c r="M18" s="74">
        <v>121.26708895502648</v>
      </c>
      <c r="N18" s="70">
        <v>1755.2</v>
      </c>
      <c r="O18" s="70">
        <v>121.01228328370281</v>
      </c>
      <c r="P18" s="70">
        <v>103.2</v>
      </c>
      <c r="Q18" s="71">
        <v>27647</v>
      </c>
      <c r="R18" s="70">
        <v>93.933000000000007</v>
      </c>
      <c r="S18" s="71">
        <v>21607</v>
      </c>
      <c r="T18" s="73">
        <v>5.97</v>
      </c>
      <c r="U18" s="126">
        <v>102.48</v>
      </c>
    </row>
    <row r="19" spans="1:21">
      <c r="A19" s="1484"/>
      <c r="B19" s="1485" t="s">
        <v>69</v>
      </c>
      <c r="C19" s="79">
        <v>121.80366899465049</v>
      </c>
      <c r="D19" s="75">
        <v>1714.3</v>
      </c>
      <c r="E19" s="75">
        <v>123.43252894937687</v>
      </c>
      <c r="F19" s="75">
        <v>103.2</v>
      </c>
      <c r="G19" s="76">
        <v>26735</v>
      </c>
      <c r="H19" s="75">
        <v>108.79600000000001</v>
      </c>
      <c r="I19" s="76">
        <v>5575274</v>
      </c>
      <c r="J19" s="78">
        <v>6.149</v>
      </c>
      <c r="K19" s="127">
        <v>102.828</v>
      </c>
      <c r="M19" s="79">
        <v>121.80366899465049</v>
      </c>
      <c r="N19" s="75">
        <v>1753.2</v>
      </c>
      <c r="O19" s="75">
        <v>123.43252894937687</v>
      </c>
      <c r="P19" s="75">
        <v>103.5</v>
      </c>
      <c r="Q19" s="76">
        <v>27771</v>
      </c>
      <c r="R19" s="75">
        <v>108.79600000000001</v>
      </c>
      <c r="S19" s="76">
        <v>20545</v>
      </c>
      <c r="T19" s="78">
        <v>6.149</v>
      </c>
      <c r="U19" s="127">
        <v>102.828</v>
      </c>
    </row>
    <row r="20" spans="1:21">
      <c r="A20" s="1477" t="s">
        <v>57</v>
      </c>
      <c r="B20" s="1478" t="s">
        <v>58</v>
      </c>
      <c r="C20" s="84">
        <v>121.80366899465049</v>
      </c>
      <c r="D20" s="80">
        <v>1678.9</v>
      </c>
      <c r="E20" s="80">
        <v>117.86596391832654</v>
      </c>
      <c r="F20" s="80">
        <v>102.7</v>
      </c>
      <c r="G20" s="81">
        <v>26732</v>
      </c>
      <c r="H20" s="80">
        <v>103.246</v>
      </c>
      <c r="I20" s="81">
        <v>6951731</v>
      </c>
      <c r="J20" s="83">
        <v>6.3819999999999997</v>
      </c>
      <c r="K20" s="128">
        <v>104.09099999999999</v>
      </c>
      <c r="M20" s="84">
        <v>121.80366899465049</v>
      </c>
      <c r="N20" s="80">
        <v>1699.3</v>
      </c>
      <c r="O20" s="80">
        <v>117.86596391832654</v>
      </c>
      <c r="P20" s="80">
        <v>103.6</v>
      </c>
      <c r="Q20" s="81">
        <v>27030</v>
      </c>
      <c r="R20" s="80">
        <v>103.246</v>
      </c>
      <c r="S20" s="81">
        <v>21113</v>
      </c>
      <c r="T20" s="83">
        <v>6.3819999999999997</v>
      </c>
      <c r="U20" s="128">
        <v>104.09099999999999</v>
      </c>
    </row>
    <row r="21" spans="1:21">
      <c r="A21" s="1477">
        <v>1990</v>
      </c>
      <c r="B21" s="1478" t="s">
        <v>59</v>
      </c>
      <c r="C21" s="84">
        <v>118.69150476483121</v>
      </c>
      <c r="D21" s="80">
        <v>1713.5</v>
      </c>
      <c r="E21" s="80">
        <v>124.52163949893021</v>
      </c>
      <c r="F21" s="80">
        <v>102.5</v>
      </c>
      <c r="G21" s="81">
        <v>25749</v>
      </c>
      <c r="H21" s="80">
        <v>107.399</v>
      </c>
      <c r="I21" s="81">
        <v>16278200</v>
      </c>
      <c r="J21" s="83">
        <v>6.6120000000000001</v>
      </c>
      <c r="K21" s="128">
        <v>104.32299999999999</v>
      </c>
      <c r="M21" s="84">
        <v>118.69150476483121</v>
      </c>
      <c r="N21" s="80">
        <v>1709.5</v>
      </c>
      <c r="O21" s="80">
        <v>124.52163949893021</v>
      </c>
      <c r="P21" s="80">
        <v>103.5</v>
      </c>
      <c r="Q21" s="81">
        <v>26707</v>
      </c>
      <c r="R21" s="80">
        <v>107.399</v>
      </c>
      <c r="S21" s="81">
        <v>20451</v>
      </c>
      <c r="T21" s="83">
        <v>6.6120000000000001</v>
      </c>
      <c r="U21" s="128">
        <v>104.32299999999999</v>
      </c>
    </row>
    <row r="22" spans="1:21">
      <c r="A22" s="1477"/>
      <c r="B22" s="1478" t="s">
        <v>60</v>
      </c>
      <c r="C22" s="84">
        <v>121.58903697880089</v>
      </c>
      <c r="D22" s="80">
        <v>1673.2</v>
      </c>
      <c r="E22" s="80">
        <v>123.91657808251169</v>
      </c>
      <c r="F22" s="80">
        <v>102.3</v>
      </c>
      <c r="G22" s="81">
        <v>24646</v>
      </c>
      <c r="H22" s="80">
        <v>102.809</v>
      </c>
      <c r="I22" s="81">
        <v>4666935</v>
      </c>
      <c r="J22" s="83">
        <v>6.9009999999999998</v>
      </c>
      <c r="K22" s="128">
        <v>104.294</v>
      </c>
      <c r="M22" s="84">
        <v>121.58903697880089</v>
      </c>
      <c r="N22" s="80">
        <v>1717.5</v>
      </c>
      <c r="O22" s="80">
        <v>123.91657808251169</v>
      </c>
      <c r="P22" s="80">
        <v>103.7</v>
      </c>
      <c r="Q22" s="81">
        <v>26664</v>
      </c>
      <c r="R22" s="80">
        <v>102.809</v>
      </c>
      <c r="S22" s="81">
        <v>17613</v>
      </c>
      <c r="T22" s="83">
        <v>6.9009999999999998</v>
      </c>
      <c r="U22" s="128">
        <v>104.294</v>
      </c>
    </row>
    <row r="23" spans="1:21">
      <c r="A23" s="1477"/>
      <c r="B23" s="1478" t="s">
        <v>61</v>
      </c>
      <c r="C23" s="84">
        <v>120.51587689955286</v>
      </c>
      <c r="D23" s="80">
        <v>1764.9</v>
      </c>
      <c r="E23" s="80">
        <v>125.97378689833464</v>
      </c>
      <c r="F23" s="80">
        <v>104.8</v>
      </c>
      <c r="G23" s="81">
        <v>24092</v>
      </c>
      <c r="H23" s="80">
        <v>96.968000000000004</v>
      </c>
      <c r="I23" s="81">
        <v>10106997</v>
      </c>
      <c r="J23" s="83">
        <v>7.1130000000000004</v>
      </c>
      <c r="K23" s="128">
        <v>103.111</v>
      </c>
      <c r="M23" s="84">
        <v>120.51587689955286</v>
      </c>
      <c r="N23" s="80">
        <v>1770.6</v>
      </c>
      <c r="O23" s="80">
        <v>125.97378689833464</v>
      </c>
      <c r="P23" s="80">
        <v>103.6</v>
      </c>
      <c r="Q23" s="81">
        <v>26538</v>
      </c>
      <c r="R23" s="80">
        <v>96.968000000000004</v>
      </c>
      <c r="S23" s="81">
        <v>20650</v>
      </c>
      <c r="T23" s="83">
        <v>7.1130000000000004</v>
      </c>
      <c r="U23" s="128">
        <v>103.111</v>
      </c>
    </row>
    <row r="24" spans="1:21">
      <c r="A24" s="1477"/>
      <c r="B24" s="1478" t="s">
        <v>62</v>
      </c>
      <c r="C24" s="84">
        <v>120.08661286785366</v>
      </c>
      <c r="D24" s="80">
        <v>1881.8</v>
      </c>
      <c r="E24" s="80">
        <v>148.96612072223814</v>
      </c>
      <c r="F24" s="80">
        <v>104.3</v>
      </c>
      <c r="G24" s="81">
        <v>26662</v>
      </c>
      <c r="H24" s="80">
        <v>98.978999999999999</v>
      </c>
      <c r="I24" s="81">
        <v>84100634</v>
      </c>
      <c r="J24" s="83">
        <v>7.3239999999999998</v>
      </c>
      <c r="K24" s="128">
        <v>102.98</v>
      </c>
      <c r="M24" s="84">
        <v>120.08661286785366</v>
      </c>
      <c r="N24" s="80">
        <v>1863.2</v>
      </c>
      <c r="O24" s="80">
        <v>148.96612072223814</v>
      </c>
      <c r="P24" s="80">
        <v>103.3</v>
      </c>
      <c r="Q24" s="81">
        <v>26694</v>
      </c>
      <c r="R24" s="80">
        <v>98.978999999999999</v>
      </c>
      <c r="S24" s="81">
        <v>19176</v>
      </c>
      <c r="T24" s="83">
        <v>7.3239999999999998</v>
      </c>
      <c r="U24" s="128">
        <v>102.98</v>
      </c>
    </row>
    <row r="25" spans="1:21">
      <c r="A25" s="1477"/>
      <c r="B25" s="1478" t="s">
        <v>63</v>
      </c>
      <c r="C25" s="84">
        <v>120.08661286785366</v>
      </c>
      <c r="D25" s="80">
        <v>1850.5</v>
      </c>
      <c r="E25" s="80">
        <v>129.12010626371091</v>
      </c>
      <c r="F25" s="80">
        <v>104.4</v>
      </c>
      <c r="G25" s="81">
        <v>26570</v>
      </c>
      <c r="H25" s="80">
        <v>91.271000000000001</v>
      </c>
      <c r="I25" s="81">
        <v>15827526</v>
      </c>
      <c r="J25" s="83">
        <v>7.3490000000000002</v>
      </c>
      <c r="K25" s="128">
        <v>102.431</v>
      </c>
      <c r="M25" s="84">
        <v>120.08661286785366</v>
      </c>
      <c r="N25" s="80">
        <v>1806.9</v>
      </c>
      <c r="O25" s="80">
        <v>129.12010626371091</v>
      </c>
      <c r="P25" s="80">
        <v>103.5</v>
      </c>
      <c r="Q25" s="81">
        <v>26568</v>
      </c>
      <c r="R25" s="80">
        <v>91.271000000000001</v>
      </c>
      <c r="S25" s="81">
        <v>33513</v>
      </c>
      <c r="T25" s="83">
        <v>7.3490000000000002</v>
      </c>
      <c r="U25" s="128">
        <v>102.431</v>
      </c>
    </row>
    <row r="26" spans="1:21">
      <c r="A26" s="1477"/>
      <c r="B26" s="1478" t="s">
        <v>64</v>
      </c>
      <c r="C26" s="84">
        <v>119.33540081238004</v>
      </c>
      <c r="D26" s="80">
        <v>1698.5</v>
      </c>
      <c r="E26" s="80">
        <v>137.71197837685378</v>
      </c>
      <c r="F26" s="80">
        <v>104.5</v>
      </c>
      <c r="G26" s="81">
        <v>28057</v>
      </c>
      <c r="H26" s="80">
        <v>98.444000000000003</v>
      </c>
      <c r="I26" s="81">
        <v>7568048</v>
      </c>
      <c r="J26" s="83">
        <v>7.3739999999999997</v>
      </c>
      <c r="K26" s="128">
        <v>102.658</v>
      </c>
      <c r="M26" s="84">
        <v>119.33540081238004</v>
      </c>
      <c r="N26" s="80">
        <v>1705.1</v>
      </c>
      <c r="O26" s="80">
        <v>137.71197837685378</v>
      </c>
      <c r="P26" s="80">
        <v>103.8</v>
      </c>
      <c r="Q26" s="81">
        <v>26675</v>
      </c>
      <c r="R26" s="80">
        <v>98.444000000000003</v>
      </c>
      <c r="S26" s="81">
        <v>21322</v>
      </c>
      <c r="T26" s="83">
        <v>7.3739999999999997</v>
      </c>
      <c r="U26" s="128">
        <v>102.658</v>
      </c>
    </row>
    <row r="27" spans="1:21">
      <c r="A27" s="1477"/>
      <c r="B27" s="1478" t="s">
        <v>65</v>
      </c>
      <c r="C27" s="84">
        <v>119.44271682030484</v>
      </c>
      <c r="D27" s="80">
        <v>1796.8</v>
      </c>
      <c r="E27" s="80">
        <v>134.44464672819382</v>
      </c>
      <c r="F27" s="80">
        <v>103.9</v>
      </c>
      <c r="G27" s="81">
        <v>28530</v>
      </c>
      <c r="H27" s="80">
        <v>89.209000000000003</v>
      </c>
      <c r="I27" s="81">
        <v>13599925</v>
      </c>
      <c r="J27" s="83">
        <v>7.4480000000000004</v>
      </c>
      <c r="K27" s="128">
        <v>102.98699999999999</v>
      </c>
      <c r="M27" s="84">
        <v>119.44271682030484</v>
      </c>
      <c r="N27" s="80">
        <v>1758.5</v>
      </c>
      <c r="O27" s="80">
        <v>134.44464672819382</v>
      </c>
      <c r="P27" s="80">
        <v>103.7</v>
      </c>
      <c r="Q27" s="81">
        <v>26330</v>
      </c>
      <c r="R27" s="80">
        <v>89.209000000000003</v>
      </c>
      <c r="S27" s="81">
        <v>19948</v>
      </c>
      <c r="T27" s="83">
        <v>7.4480000000000004</v>
      </c>
      <c r="U27" s="128">
        <v>102.98699999999999</v>
      </c>
    </row>
    <row r="28" spans="1:21">
      <c r="A28" s="1477"/>
      <c r="B28" s="1478" t="s">
        <v>66</v>
      </c>
      <c r="C28" s="84">
        <v>119.22808480445524</v>
      </c>
      <c r="D28" s="80">
        <v>1744.3</v>
      </c>
      <c r="E28" s="80">
        <v>125.36872548191612</v>
      </c>
      <c r="F28" s="80">
        <v>103.6</v>
      </c>
      <c r="G28" s="81">
        <v>27671</v>
      </c>
      <c r="H28" s="80">
        <v>99.956999999999994</v>
      </c>
      <c r="I28" s="81">
        <v>5430433</v>
      </c>
      <c r="J28" s="83">
        <v>7.665</v>
      </c>
      <c r="K28" s="128">
        <v>102.95699999999999</v>
      </c>
      <c r="M28" s="84">
        <v>119.22808480445524</v>
      </c>
      <c r="N28" s="80">
        <v>1728.1</v>
      </c>
      <c r="O28" s="80">
        <v>125.36872548191612</v>
      </c>
      <c r="P28" s="80">
        <v>103.7</v>
      </c>
      <c r="Q28" s="81">
        <v>26646</v>
      </c>
      <c r="R28" s="80">
        <v>99.956999999999994</v>
      </c>
      <c r="S28" s="81">
        <v>19609</v>
      </c>
      <c r="T28" s="83">
        <v>7.665</v>
      </c>
      <c r="U28" s="128">
        <v>102.95699999999999</v>
      </c>
    </row>
    <row r="29" spans="1:21">
      <c r="A29" s="1477"/>
      <c r="B29" s="1478" t="s">
        <v>67</v>
      </c>
      <c r="C29" s="84">
        <v>119.44271682030484</v>
      </c>
      <c r="D29" s="80">
        <v>1780.4</v>
      </c>
      <c r="E29" s="80">
        <v>137.10691696043531</v>
      </c>
      <c r="F29" s="80">
        <v>103.8</v>
      </c>
      <c r="G29" s="81">
        <v>28060</v>
      </c>
      <c r="H29" s="80">
        <v>90.436999999999998</v>
      </c>
      <c r="I29" s="81">
        <v>9747550</v>
      </c>
      <c r="J29" s="83">
        <v>8.0359999999999996</v>
      </c>
      <c r="K29" s="128">
        <v>103.366</v>
      </c>
      <c r="M29" s="84">
        <v>119.44271682030484</v>
      </c>
      <c r="N29" s="80">
        <v>1743.6</v>
      </c>
      <c r="O29" s="80">
        <v>137.10691696043531</v>
      </c>
      <c r="P29" s="80">
        <v>104</v>
      </c>
      <c r="Q29" s="81">
        <v>26348</v>
      </c>
      <c r="R29" s="80">
        <v>90.436999999999998</v>
      </c>
      <c r="S29" s="81">
        <v>21780</v>
      </c>
      <c r="T29" s="83">
        <v>8.0359999999999996</v>
      </c>
      <c r="U29" s="128">
        <v>103.366</v>
      </c>
    </row>
    <row r="30" spans="1:21">
      <c r="A30" s="1477"/>
      <c r="B30" s="1478" t="s">
        <v>68</v>
      </c>
      <c r="C30" s="84">
        <v>119.22808480445524</v>
      </c>
      <c r="D30" s="80">
        <v>1718.5</v>
      </c>
      <c r="E30" s="80">
        <v>138.3170397932723</v>
      </c>
      <c r="F30" s="80">
        <v>103.7</v>
      </c>
      <c r="G30" s="81">
        <v>26991</v>
      </c>
      <c r="H30" s="80">
        <v>86.525000000000006</v>
      </c>
      <c r="I30" s="81">
        <v>65000006</v>
      </c>
      <c r="J30" s="83">
        <v>8.1739999999999995</v>
      </c>
      <c r="K30" s="128">
        <v>104.18</v>
      </c>
      <c r="M30" s="84">
        <v>119.22808480445524</v>
      </c>
      <c r="N30" s="80">
        <v>1753.5</v>
      </c>
      <c r="O30" s="80">
        <v>138.3170397932723</v>
      </c>
      <c r="P30" s="80">
        <v>103.8</v>
      </c>
      <c r="Q30" s="81">
        <v>26580</v>
      </c>
      <c r="R30" s="80">
        <v>86.525000000000006</v>
      </c>
      <c r="S30" s="81">
        <v>19991</v>
      </c>
      <c r="T30" s="83">
        <v>8.1739999999999995</v>
      </c>
      <c r="U30" s="128">
        <v>104.18</v>
      </c>
    </row>
    <row r="31" spans="1:21">
      <c r="A31" s="1484"/>
      <c r="B31" s="1485" t="s">
        <v>69</v>
      </c>
      <c r="C31" s="89">
        <v>119.33540081238004</v>
      </c>
      <c r="D31" s="85">
        <v>1708</v>
      </c>
      <c r="E31" s="85">
        <v>132.62946247893828</v>
      </c>
      <c r="F31" s="85">
        <v>103.7</v>
      </c>
      <c r="G31" s="86">
        <v>26168</v>
      </c>
      <c r="H31" s="85">
        <v>104.95099999999999</v>
      </c>
      <c r="I31" s="86">
        <v>5761682</v>
      </c>
      <c r="J31" s="88">
        <v>8.2970000000000006</v>
      </c>
      <c r="K31" s="129">
        <v>103.74</v>
      </c>
      <c r="M31" s="89">
        <v>119.33540081238004</v>
      </c>
      <c r="N31" s="85">
        <v>1750.3</v>
      </c>
      <c r="O31" s="85">
        <v>132.62946247893828</v>
      </c>
      <c r="P31" s="85">
        <v>104</v>
      </c>
      <c r="Q31" s="86">
        <v>27096</v>
      </c>
      <c r="R31" s="85">
        <v>104.95099999999999</v>
      </c>
      <c r="S31" s="86">
        <v>21103</v>
      </c>
      <c r="T31" s="88">
        <v>8.2970000000000006</v>
      </c>
      <c r="U31" s="129">
        <v>103.74</v>
      </c>
    </row>
    <row r="32" spans="1:21">
      <c r="A32" s="1503" t="s">
        <v>70</v>
      </c>
      <c r="B32" s="1504" t="s">
        <v>58</v>
      </c>
      <c r="C32" s="94">
        <v>120.08661286785366</v>
      </c>
      <c r="D32" s="90">
        <v>1740.7</v>
      </c>
      <c r="E32" s="90">
        <v>136.98590467715161</v>
      </c>
      <c r="F32" s="90">
        <v>104</v>
      </c>
      <c r="G32" s="91">
        <v>26430</v>
      </c>
      <c r="H32" s="90">
        <v>116.289</v>
      </c>
      <c r="I32" s="91">
        <v>6698160</v>
      </c>
      <c r="J32" s="93">
        <v>8.3059999999999992</v>
      </c>
      <c r="K32" s="130">
        <v>103.712</v>
      </c>
      <c r="M32" s="94">
        <v>120.08661286785366</v>
      </c>
      <c r="N32" s="90">
        <v>1760</v>
      </c>
      <c r="O32" s="90">
        <v>136.98590467715161</v>
      </c>
      <c r="P32" s="90">
        <v>104.9</v>
      </c>
      <c r="Q32" s="91">
        <v>26596</v>
      </c>
      <c r="R32" s="90">
        <v>116.289</v>
      </c>
      <c r="S32" s="91">
        <v>20495</v>
      </c>
      <c r="T32" s="93">
        <v>8.3059999999999992</v>
      </c>
      <c r="U32" s="130">
        <v>103.712</v>
      </c>
    </row>
    <row r="33" spans="1:21">
      <c r="A33" s="1477">
        <v>1991</v>
      </c>
      <c r="B33" s="1478" t="s">
        <v>59</v>
      </c>
      <c r="C33" s="84">
        <v>122.2329330263497</v>
      </c>
      <c r="D33" s="80">
        <v>1774.4</v>
      </c>
      <c r="E33" s="80">
        <v>131.41933964610124</v>
      </c>
      <c r="F33" s="80">
        <v>104.3</v>
      </c>
      <c r="G33" s="81">
        <v>25799</v>
      </c>
      <c r="H33" s="80">
        <v>109.97799999999999</v>
      </c>
      <c r="I33" s="81">
        <v>15893912</v>
      </c>
      <c r="J33" s="83">
        <v>8.2710000000000008</v>
      </c>
      <c r="K33" s="128">
        <v>103.27200000000001</v>
      </c>
      <c r="M33" s="84">
        <v>122.2329330263497</v>
      </c>
      <c r="N33" s="80">
        <v>1774</v>
      </c>
      <c r="O33" s="80">
        <v>131.41933964610124</v>
      </c>
      <c r="P33" s="80">
        <v>105.4</v>
      </c>
      <c r="Q33" s="81">
        <v>26802</v>
      </c>
      <c r="R33" s="80">
        <v>109.97799999999999</v>
      </c>
      <c r="S33" s="81">
        <v>20635</v>
      </c>
      <c r="T33" s="83">
        <v>8.2710000000000008</v>
      </c>
      <c r="U33" s="128">
        <v>103.27200000000001</v>
      </c>
    </row>
    <row r="34" spans="1:21">
      <c r="A34" s="1477"/>
      <c r="B34" s="1478" t="s">
        <v>60</v>
      </c>
      <c r="C34" s="84">
        <v>123.19877709767292</v>
      </c>
      <c r="D34" s="80">
        <v>1762.5</v>
      </c>
      <c r="E34" s="80">
        <v>128.03099571415757</v>
      </c>
      <c r="F34" s="80">
        <v>104.2</v>
      </c>
      <c r="G34" s="81">
        <v>24319</v>
      </c>
      <c r="H34" s="80">
        <v>106.51900000000001</v>
      </c>
      <c r="I34" s="81">
        <v>5434707</v>
      </c>
      <c r="J34" s="83">
        <v>8.2710000000000008</v>
      </c>
      <c r="K34" s="128">
        <v>103.03400000000001</v>
      </c>
      <c r="M34" s="84">
        <v>123.19877709767292</v>
      </c>
      <c r="N34" s="80">
        <v>1800</v>
      </c>
      <c r="O34" s="80">
        <v>128.03099571415757</v>
      </c>
      <c r="P34" s="80">
        <v>105.6</v>
      </c>
      <c r="Q34" s="81">
        <v>26794</v>
      </c>
      <c r="R34" s="80">
        <v>106.51900000000001</v>
      </c>
      <c r="S34" s="81">
        <v>20839</v>
      </c>
      <c r="T34" s="83">
        <v>8.2710000000000008</v>
      </c>
      <c r="U34" s="128">
        <v>103.03400000000001</v>
      </c>
    </row>
    <row r="35" spans="1:21">
      <c r="A35" s="1477"/>
      <c r="B35" s="1478" t="s">
        <v>61</v>
      </c>
      <c r="C35" s="84">
        <v>125.98899330371778</v>
      </c>
      <c r="D35" s="80">
        <v>1770.6</v>
      </c>
      <c r="E35" s="80">
        <v>128.99909398042718</v>
      </c>
      <c r="F35" s="80">
        <v>107.4</v>
      </c>
      <c r="G35" s="81">
        <v>24425</v>
      </c>
      <c r="H35" s="80">
        <v>109.47199999999999</v>
      </c>
      <c r="I35" s="81">
        <v>10864201</v>
      </c>
      <c r="J35" s="83">
        <v>8.2270000000000003</v>
      </c>
      <c r="K35" s="128">
        <v>103.017</v>
      </c>
      <c r="M35" s="84">
        <v>125.98899330371778</v>
      </c>
      <c r="N35" s="80">
        <v>1777.7</v>
      </c>
      <c r="O35" s="80">
        <v>128.99909398042718</v>
      </c>
      <c r="P35" s="80">
        <v>106.2</v>
      </c>
      <c r="Q35" s="81">
        <v>26473</v>
      </c>
      <c r="R35" s="80">
        <v>109.47199999999999</v>
      </c>
      <c r="S35" s="81">
        <v>21976</v>
      </c>
      <c r="T35" s="83">
        <v>8.2270000000000003</v>
      </c>
      <c r="U35" s="128">
        <v>103.017</v>
      </c>
    </row>
    <row r="36" spans="1:21">
      <c r="A36" s="1477"/>
      <c r="B36" s="1478" t="s">
        <v>62</v>
      </c>
      <c r="C36" s="84">
        <v>126.63288935126658</v>
      </c>
      <c r="D36" s="80">
        <v>1760.5</v>
      </c>
      <c r="E36" s="80">
        <v>123.79556579922797</v>
      </c>
      <c r="F36" s="80">
        <v>107.5</v>
      </c>
      <c r="G36" s="81">
        <v>26354</v>
      </c>
      <c r="H36" s="80">
        <v>107.29600000000001</v>
      </c>
      <c r="I36" s="81">
        <v>93257922</v>
      </c>
      <c r="J36" s="83">
        <v>8.2420000000000009</v>
      </c>
      <c r="K36" s="128">
        <v>103.001</v>
      </c>
      <c r="M36" s="84">
        <v>126.63288935126658</v>
      </c>
      <c r="N36" s="80">
        <v>1751.9</v>
      </c>
      <c r="O36" s="80">
        <v>123.79556579922797</v>
      </c>
      <c r="P36" s="80">
        <v>106.4</v>
      </c>
      <c r="Q36" s="81">
        <v>26513</v>
      </c>
      <c r="R36" s="80">
        <v>107.29600000000001</v>
      </c>
      <c r="S36" s="81">
        <v>21506</v>
      </c>
      <c r="T36" s="83">
        <v>8.2420000000000009</v>
      </c>
      <c r="U36" s="128">
        <v>103.001</v>
      </c>
    </row>
    <row r="37" spans="1:21">
      <c r="A37" s="1477"/>
      <c r="B37" s="1478" t="s">
        <v>63</v>
      </c>
      <c r="C37" s="84">
        <v>129.20847354146187</v>
      </c>
      <c r="D37" s="80">
        <v>1785.1</v>
      </c>
      <c r="E37" s="80">
        <v>121.85936926668873</v>
      </c>
      <c r="F37" s="80">
        <v>107.3</v>
      </c>
      <c r="G37" s="81">
        <v>26370</v>
      </c>
      <c r="H37" s="80">
        <v>112.23099999999999</v>
      </c>
      <c r="I37" s="81">
        <v>13479131</v>
      </c>
      <c r="J37" s="83">
        <v>8.2469999999999999</v>
      </c>
      <c r="K37" s="128">
        <v>103.236</v>
      </c>
      <c r="M37" s="84">
        <v>129.20847354146187</v>
      </c>
      <c r="N37" s="80">
        <v>1748.2</v>
      </c>
      <c r="O37" s="80">
        <v>121.85936926668873</v>
      </c>
      <c r="P37" s="80">
        <v>106.4</v>
      </c>
      <c r="Q37" s="81">
        <v>26594</v>
      </c>
      <c r="R37" s="80">
        <v>112.23099999999999</v>
      </c>
      <c r="S37" s="81">
        <v>25941</v>
      </c>
      <c r="T37" s="83">
        <v>8.2469999999999999</v>
      </c>
      <c r="U37" s="128">
        <v>103.236</v>
      </c>
    </row>
    <row r="38" spans="1:21">
      <c r="A38" s="1477"/>
      <c r="B38" s="1478" t="s">
        <v>64</v>
      </c>
      <c r="C38" s="84">
        <v>130.92552966825869</v>
      </c>
      <c r="D38" s="80">
        <v>1774.8</v>
      </c>
      <c r="E38" s="80">
        <v>119.07608675116357</v>
      </c>
      <c r="F38" s="80">
        <v>107.3</v>
      </c>
      <c r="G38" s="81">
        <v>28510</v>
      </c>
      <c r="H38" s="80">
        <v>100.72</v>
      </c>
      <c r="I38" s="81">
        <v>7539827</v>
      </c>
      <c r="J38" s="83">
        <v>8.2569999999999997</v>
      </c>
      <c r="K38" s="128">
        <v>103.452</v>
      </c>
      <c r="M38" s="84">
        <v>130.92552966825869</v>
      </c>
      <c r="N38" s="80">
        <v>1780.6</v>
      </c>
      <c r="O38" s="80">
        <v>119.07608675116357</v>
      </c>
      <c r="P38" s="80">
        <v>106.6</v>
      </c>
      <c r="Q38" s="81">
        <v>26704</v>
      </c>
      <c r="R38" s="80">
        <v>100.72</v>
      </c>
      <c r="S38" s="81">
        <v>20690</v>
      </c>
      <c r="T38" s="83">
        <v>8.2569999999999997</v>
      </c>
      <c r="U38" s="128">
        <v>103.452</v>
      </c>
    </row>
    <row r="39" spans="1:21">
      <c r="A39" s="1477"/>
      <c r="B39" s="1478" t="s">
        <v>65</v>
      </c>
      <c r="C39" s="84">
        <v>133.39379785052913</v>
      </c>
      <c r="D39" s="80">
        <v>2572.5</v>
      </c>
      <c r="E39" s="80">
        <v>117.74495163504285</v>
      </c>
      <c r="F39" s="80">
        <v>107.1</v>
      </c>
      <c r="G39" s="81">
        <v>28418</v>
      </c>
      <c r="H39" s="80">
        <v>126.76600000000001</v>
      </c>
      <c r="I39" s="81">
        <v>14245236</v>
      </c>
      <c r="J39" s="83">
        <v>8.2469999999999999</v>
      </c>
      <c r="K39" s="128">
        <v>103.008</v>
      </c>
      <c r="M39" s="84">
        <v>133.39379785052913</v>
      </c>
      <c r="N39" s="80">
        <v>2506.6999999999998</v>
      </c>
      <c r="O39" s="80">
        <v>117.74495163504285</v>
      </c>
      <c r="P39" s="80">
        <v>107</v>
      </c>
      <c r="Q39" s="81">
        <v>26508</v>
      </c>
      <c r="R39" s="80">
        <v>126.76600000000001</v>
      </c>
      <c r="S39" s="81">
        <v>20448</v>
      </c>
      <c r="T39" s="83">
        <v>8.2469999999999999</v>
      </c>
      <c r="U39" s="128">
        <v>103.008</v>
      </c>
    </row>
    <row r="40" spans="1:21">
      <c r="A40" s="1477"/>
      <c r="B40" s="1478" t="s">
        <v>66</v>
      </c>
      <c r="C40" s="84">
        <v>134.57427393770195</v>
      </c>
      <c r="D40" s="80">
        <v>1797.9</v>
      </c>
      <c r="E40" s="80">
        <v>133.59756074520791</v>
      </c>
      <c r="F40" s="80">
        <v>107.2</v>
      </c>
      <c r="G40" s="81">
        <v>28343</v>
      </c>
      <c r="H40" s="80">
        <v>108.639</v>
      </c>
      <c r="I40" s="81">
        <v>6064650</v>
      </c>
      <c r="J40" s="83">
        <v>8.17</v>
      </c>
      <c r="K40" s="128">
        <v>102.447</v>
      </c>
      <c r="M40" s="84">
        <v>134.57427393770195</v>
      </c>
      <c r="N40" s="80">
        <v>1773</v>
      </c>
      <c r="O40" s="80">
        <v>133.59756074520791</v>
      </c>
      <c r="P40" s="80">
        <v>107.3</v>
      </c>
      <c r="Q40" s="81">
        <v>27014</v>
      </c>
      <c r="R40" s="80">
        <v>108.639</v>
      </c>
      <c r="S40" s="81">
        <v>21743</v>
      </c>
      <c r="T40" s="83">
        <v>8.17</v>
      </c>
      <c r="U40" s="128">
        <v>102.447</v>
      </c>
    </row>
    <row r="41" spans="1:21">
      <c r="A41" s="1477"/>
      <c r="B41" s="1478" t="s">
        <v>67</v>
      </c>
      <c r="C41" s="84">
        <v>137.90107018337082</v>
      </c>
      <c r="D41" s="80">
        <v>1787.6</v>
      </c>
      <c r="E41" s="80">
        <v>112.17838660399251</v>
      </c>
      <c r="F41" s="80">
        <v>107.1</v>
      </c>
      <c r="G41" s="81">
        <v>28791</v>
      </c>
      <c r="H41" s="80">
        <v>132.53399999999999</v>
      </c>
      <c r="I41" s="81">
        <v>9495834</v>
      </c>
      <c r="J41" s="83">
        <v>8.048</v>
      </c>
      <c r="K41" s="128">
        <v>101.996</v>
      </c>
      <c r="M41" s="84">
        <v>137.90107018337082</v>
      </c>
      <c r="N41" s="80">
        <v>1753.8</v>
      </c>
      <c r="O41" s="80">
        <v>112.17838660399251</v>
      </c>
      <c r="P41" s="80">
        <v>107.3</v>
      </c>
      <c r="Q41" s="81">
        <v>26947</v>
      </c>
      <c r="R41" s="80">
        <v>132.53399999999999</v>
      </c>
      <c r="S41" s="81">
        <v>20835</v>
      </c>
      <c r="T41" s="83">
        <v>8.048</v>
      </c>
      <c r="U41" s="128">
        <v>101.996</v>
      </c>
    </row>
    <row r="42" spans="1:21">
      <c r="A42" s="1477"/>
      <c r="B42" s="1478" t="s">
        <v>68</v>
      </c>
      <c r="C42" s="84">
        <v>137.57912215959641</v>
      </c>
      <c r="D42" s="80">
        <v>1706.6</v>
      </c>
      <c r="E42" s="80">
        <v>107.45890755592809</v>
      </c>
      <c r="F42" s="80">
        <v>107.3</v>
      </c>
      <c r="G42" s="81">
        <v>26764</v>
      </c>
      <c r="H42" s="80">
        <v>113.13500000000001</v>
      </c>
      <c r="I42" s="81">
        <v>66470810</v>
      </c>
      <c r="J42" s="83">
        <v>7.8730000000000002</v>
      </c>
      <c r="K42" s="128">
        <v>103.062</v>
      </c>
      <c r="M42" s="84">
        <v>137.57912215959641</v>
      </c>
      <c r="N42" s="80">
        <v>1747.6</v>
      </c>
      <c r="O42" s="80">
        <v>107.45890755592809</v>
      </c>
      <c r="P42" s="80">
        <v>107.5</v>
      </c>
      <c r="Q42" s="81">
        <v>26808</v>
      </c>
      <c r="R42" s="80">
        <v>113.13500000000001</v>
      </c>
      <c r="S42" s="81">
        <v>20569</v>
      </c>
      <c r="T42" s="83">
        <v>7.8730000000000002</v>
      </c>
      <c r="U42" s="128">
        <v>103.062</v>
      </c>
    </row>
    <row r="43" spans="1:21">
      <c r="A43" s="1484"/>
      <c r="B43" s="1485" t="s">
        <v>69</v>
      </c>
      <c r="C43" s="89">
        <v>138.86691425469405</v>
      </c>
      <c r="D43" s="85">
        <v>1696.7</v>
      </c>
      <c r="E43" s="85">
        <v>105.64372330667256</v>
      </c>
      <c r="F43" s="85">
        <v>107.3</v>
      </c>
      <c r="G43" s="86">
        <v>26777</v>
      </c>
      <c r="H43" s="85">
        <v>100.63</v>
      </c>
      <c r="I43" s="86">
        <v>5094927</v>
      </c>
      <c r="J43" s="88">
        <v>7.5620000000000003</v>
      </c>
      <c r="K43" s="129">
        <v>102.96899999999999</v>
      </c>
      <c r="M43" s="89">
        <v>138.86691425469405</v>
      </c>
      <c r="N43" s="85">
        <v>1742.2</v>
      </c>
      <c r="O43" s="85">
        <v>105.64372330667256</v>
      </c>
      <c r="P43" s="85">
        <v>107.5</v>
      </c>
      <c r="Q43" s="86">
        <v>27273</v>
      </c>
      <c r="R43" s="85">
        <v>100.63</v>
      </c>
      <c r="S43" s="86">
        <v>18264</v>
      </c>
      <c r="T43" s="88">
        <v>7.5620000000000003</v>
      </c>
      <c r="U43" s="129">
        <v>102.96899999999999</v>
      </c>
    </row>
    <row r="44" spans="1:21">
      <c r="A44" s="1477" t="s">
        <v>71</v>
      </c>
      <c r="B44" s="1478" t="s">
        <v>58</v>
      </c>
      <c r="C44" s="84">
        <v>137.04254211997241</v>
      </c>
      <c r="D44" s="80">
        <v>1790.5</v>
      </c>
      <c r="E44" s="80">
        <v>108.30599353891401</v>
      </c>
      <c r="F44" s="80">
        <v>106.8</v>
      </c>
      <c r="G44" s="81">
        <v>26992</v>
      </c>
      <c r="H44" s="80">
        <v>89.456000000000003</v>
      </c>
      <c r="I44" s="81">
        <v>6935500</v>
      </c>
      <c r="J44" s="83">
        <v>7.3529999999999998</v>
      </c>
      <c r="K44" s="128">
        <v>101.789</v>
      </c>
      <c r="M44" s="84">
        <v>137.04254211997241</v>
      </c>
      <c r="N44" s="80">
        <v>1807.8</v>
      </c>
      <c r="O44" s="80">
        <v>108.30599353891401</v>
      </c>
      <c r="P44" s="80">
        <v>107.7</v>
      </c>
      <c r="Q44" s="81">
        <v>27449</v>
      </c>
      <c r="R44" s="80">
        <v>89.456000000000003</v>
      </c>
      <c r="S44" s="81">
        <v>21736</v>
      </c>
      <c r="T44" s="83">
        <v>7.3529999999999998</v>
      </c>
      <c r="U44" s="128">
        <v>101.789</v>
      </c>
    </row>
    <row r="45" spans="1:21">
      <c r="A45" s="1477">
        <v>1992</v>
      </c>
      <c r="B45" s="1478" t="s">
        <v>59</v>
      </c>
      <c r="C45" s="84">
        <v>136.82791010412279</v>
      </c>
      <c r="D45" s="80">
        <v>1779.3</v>
      </c>
      <c r="E45" s="80">
        <v>105.52271102338887</v>
      </c>
      <c r="F45" s="80">
        <v>106.5</v>
      </c>
      <c r="G45" s="81">
        <v>26610</v>
      </c>
      <c r="H45" s="80">
        <v>102.065</v>
      </c>
      <c r="I45" s="81">
        <v>14006517</v>
      </c>
      <c r="J45" s="83">
        <v>7.173</v>
      </c>
      <c r="K45" s="128">
        <v>102.32299999999999</v>
      </c>
      <c r="M45" s="84">
        <v>136.82791010412279</v>
      </c>
      <c r="N45" s="80">
        <v>1777.6</v>
      </c>
      <c r="O45" s="80">
        <v>105.52271102338887</v>
      </c>
      <c r="P45" s="80">
        <v>107.6</v>
      </c>
      <c r="Q45" s="81">
        <v>27980</v>
      </c>
      <c r="R45" s="80">
        <v>102.065</v>
      </c>
      <c r="S45" s="81">
        <v>19137</v>
      </c>
      <c r="T45" s="83">
        <v>7.173</v>
      </c>
      <c r="U45" s="128">
        <v>102.32299999999999</v>
      </c>
    </row>
    <row r="46" spans="1:21">
      <c r="A46" s="1477"/>
      <c r="B46" s="1478" t="s">
        <v>60</v>
      </c>
      <c r="C46" s="84">
        <v>136.184014056574</v>
      </c>
      <c r="D46" s="80">
        <v>1752.2</v>
      </c>
      <c r="E46" s="80">
        <v>120.528234150568</v>
      </c>
      <c r="F46" s="80">
        <v>106.1</v>
      </c>
      <c r="G46" s="81">
        <v>25849</v>
      </c>
      <c r="H46" s="80">
        <v>104.47</v>
      </c>
      <c r="I46" s="81">
        <v>5053414</v>
      </c>
      <c r="J46" s="83">
        <v>6.9619999999999997</v>
      </c>
      <c r="K46" s="128">
        <v>102.208</v>
      </c>
      <c r="M46" s="84">
        <v>136.184014056574</v>
      </c>
      <c r="N46" s="80">
        <v>1774.1</v>
      </c>
      <c r="O46" s="80">
        <v>120.528234150568</v>
      </c>
      <c r="P46" s="80">
        <v>107.5</v>
      </c>
      <c r="Q46" s="81">
        <v>27900</v>
      </c>
      <c r="R46" s="80">
        <v>104.47</v>
      </c>
      <c r="S46" s="81">
        <v>19745</v>
      </c>
      <c r="T46" s="83">
        <v>6.9619999999999997</v>
      </c>
      <c r="U46" s="128">
        <v>102.208</v>
      </c>
    </row>
    <row r="47" spans="1:21">
      <c r="A47" s="1477"/>
      <c r="B47" s="1478" t="s">
        <v>61</v>
      </c>
      <c r="C47" s="84">
        <v>134.35964192185236</v>
      </c>
      <c r="D47" s="80">
        <v>1782.5</v>
      </c>
      <c r="E47" s="80">
        <v>99.95614599233852</v>
      </c>
      <c r="F47" s="80">
        <v>109.2</v>
      </c>
      <c r="G47" s="81">
        <v>25759</v>
      </c>
      <c r="H47" s="80">
        <v>119.13500000000001</v>
      </c>
      <c r="I47" s="81">
        <v>9821402</v>
      </c>
      <c r="J47" s="83">
        <v>6.8529999999999998</v>
      </c>
      <c r="K47" s="128">
        <v>103.033</v>
      </c>
      <c r="M47" s="84">
        <v>134.35964192185236</v>
      </c>
      <c r="N47" s="80">
        <v>1796.9</v>
      </c>
      <c r="O47" s="80">
        <v>99.95614599233852</v>
      </c>
      <c r="P47" s="80">
        <v>108</v>
      </c>
      <c r="Q47" s="81">
        <v>27936</v>
      </c>
      <c r="R47" s="80">
        <v>119.13500000000001</v>
      </c>
      <c r="S47" s="81">
        <v>19991</v>
      </c>
      <c r="T47" s="83">
        <v>6.8529999999999998</v>
      </c>
      <c r="U47" s="128">
        <v>103.033</v>
      </c>
    </row>
    <row r="48" spans="1:21">
      <c r="A48" s="1477"/>
      <c r="B48" s="1478" t="s">
        <v>62</v>
      </c>
      <c r="C48" s="84">
        <v>134.35964192185236</v>
      </c>
      <c r="D48" s="80">
        <v>1764.2</v>
      </c>
      <c r="E48" s="80">
        <v>101.28728110845925</v>
      </c>
      <c r="F48" s="80">
        <v>109.4</v>
      </c>
      <c r="G48" s="81">
        <v>27619</v>
      </c>
      <c r="H48" s="80">
        <v>97.382000000000005</v>
      </c>
      <c r="I48" s="81">
        <v>78432189</v>
      </c>
      <c r="J48" s="83">
        <v>6.7380000000000004</v>
      </c>
      <c r="K48" s="128">
        <v>102.289</v>
      </c>
      <c r="M48" s="84">
        <v>134.35964192185236</v>
      </c>
      <c r="N48" s="80">
        <v>1764.9</v>
      </c>
      <c r="O48" s="80">
        <v>101.28728110845925</v>
      </c>
      <c r="P48" s="80">
        <v>108.3</v>
      </c>
      <c r="Q48" s="81">
        <v>28554</v>
      </c>
      <c r="R48" s="80">
        <v>97.382000000000005</v>
      </c>
      <c r="S48" s="81">
        <v>18092</v>
      </c>
      <c r="T48" s="83">
        <v>6.7380000000000004</v>
      </c>
      <c r="U48" s="128">
        <v>102.289</v>
      </c>
    </row>
    <row r="49" spans="1:21">
      <c r="A49" s="1477"/>
      <c r="B49" s="1478" t="s">
        <v>63</v>
      </c>
      <c r="C49" s="84">
        <v>132.7499018029803</v>
      </c>
      <c r="D49" s="80">
        <v>1769.7</v>
      </c>
      <c r="E49" s="80">
        <v>103.4655022075659</v>
      </c>
      <c r="F49" s="80">
        <v>109.6</v>
      </c>
      <c r="G49" s="81">
        <v>29378</v>
      </c>
      <c r="H49" s="80">
        <v>90.932000000000002</v>
      </c>
      <c r="I49" s="81">
        <v>10099147</v>
      </c>
      <c r="J49" s="83">
        <v>6.6219999999999999</v>
      </c>
      <c r="K49" s="128">
        <v>102.717</v>
      </c>
      <c r="M49" s="84">
        <v>132.7499018029803</v>
      </c>
      <c r="N49" s="80">
        <v>1742.2</v>
      </c>
      <c r="O49" s="80">
        <v>103.4655022075659</v>
      </c>
      <c r="P49" s="80">
        <v>108.7</v>
      </c>
      <c r="Q49" s="81">
        <v>28601</v>
      </c>
      <c r="R49" s="80">
        <v>90.932000000000002</v>
      </c>
      <c r="S49" s="81">
        <v>17798</v>
      </c>
      <c r="T49" s="83">
        <v>6.6219999999999999</v>
      </c>
      <c r="U49" s="128">
        <v>102.717</v>
      </c>
    </row>
    <row r="50" spans="1:21">
      <c r="A50" s="1477"/>
      <c r="B50" s="1478" t="s">
        <v>64</v>
      </c>
      <c r="C50" s="84">
        <v>132.64258579505551</v>
      </c>
      <c r="D50" s="80">
        <v>1804.8</v>
      </c>
      <c r="E50" s="80">
        <v>101.52930567502666</v>
      </c>
      <c r="F50" s="80">
        <v>109.2</v>
      </c>
      <c r="G50" s="81">
        <v>30956</v>
      </c>
      <c r="H50" s="80">
        <v>114.812</v>
      </c>
      <c r="I50" s="81">
        <v>6996237</v>
      </c>
      <c r="J50" s="83">
        <v>6.5650000000000004</v>
      </c>
      <c r="K50" s="128">
        <v>101.773</v>
      </c>
      <c r="M50" s="84">
        <v>132.64258579505551</v>
      </c>
      <c r="N50" s="80">
        <v>1805.7</v>
      </c>
      <c r="O50" s="80">
        <v>101.52930567502666</v>
      </c>
      <c r="P50" s="80">
        <v>108.6</v>
      </c>
      <c r="Q50" s="81">
        <v>29065</v>
      </c>
      <c r="R50" s="80">
        <v>114.812</v>
      </c>
      <c r="S50" s="81">
        <v>18819</v>
      </c>
      <c r="T50" s="83">
        <v>6.5650000000000004</v>
      </c>
      <c r="U50" s="128">
        <v>101.773</v>
      </c>
    </row>
    <row r="51" spans="1:21">
      <c r="A51" s="1477"/>
      <c r="B51" s="1478" t="s">
        <v>65</v>
      </c>
      <c r="C51" s="84">
        <v>130.81821366033387</v>
      </c>
      <c r="D51" s="80">
        <v>1860.1</v>
      </c>
      <c r="E51" s="80">
        <v>101.40829339174296</v>
      </c>
      <c r="F51" s="80">
        <v>108.5</v>
      </c>
      <c r="G51" s="81">
        <v>31663</v>
      </c>
      <c r="H51" s="80">
        <v>90.457999999999998</v>
      </c>
      <c r="I51" s="81">
        <v>12616412</v>
      </c>
      <c r="J51" s="83">
        <v>6.5060000000000002</v>
      </c>
      <c r="K51" s="128">
        <v>102.19</v>
      </c>
      <c r="M51" s="84">
        <v>130.81821366033387</v>
      </c>
      <c r="N51" s="80">
        <v>1805.9</v>
      </c>
      <c r="O51" s="80">
        <v>101.40829339174296</v>
      </c>
      <c r="P51" s="80">
        <v>108.4</v>
      </c>
      <c r="Q51" s="81">
        <v>29920</v>
      </c>
      <c r="R51" s="80">
        <v>90.457999999999998</v>
      </c>
      <c r="S51" s="81">
        <v>17454</v>
      </c>
      <c r="T51" s="83">
        <v>6.5060000000000002</v>
      </c>
      <c r="U51" s="128">
        <v>102.19</v>
      </c>
    </row>
    <row r="52" spans="1:21">
      <c r="A52" s="1477"/>
      <c r="B52" s="1478" t="s">
        <v>66</v>
      </c>
      <c r="C52" s="84">
        <v>131.2474776920331</v>
      </c>
      <c r="D52" s="80">
        <v>1867.9</v>
      </c>
      <c r="E52" s="80">
        <v>105.52271102338887</v>
      </c>
      <c r="F52" s="80">
        <v>108.5</v>
      </c>
      <c r="G52" s="81">
        <v>32257</v>
      </c>
      <c r="H52" s="80">
        <v>80.372</v>
      </c>
      <c r="I52" s="81">
        <v>4924335</v>
      </c>
      <c r="J52" s="83">
        <v>6.39</v>
      </c>
      <c r="K52" s="128">
        <v>101.869</v>
      </c>
      <c r="M52" s="84">
        <v>131.2474776920331</v>
      </c>
      <c r="N52" s="80">
        <v>1832.6</v>
      </c>
      <c r="O52" s="80">
        <v>105.52271102338887</v>
      </c>
      <c r="P52" s="80">
        <v>108.5</v>
      </c>
      <c r="Q52" s="81">
        <v>30221</v>
      </c>
      <c r="R52" s="80">
        <v>80.372</v>
      </c>
      <c r="S52" s="81">
        <v>17635</v>
      </c>
      <c r="T52" s="83">
        <v>6.39</v>
      </c>
      <c r="U52" s="128">
        <v>101.869</v>
      </c>
    </row>
    <row r="53" spans="1:21">
      <c r="A53" s="1477"/>
      <c r="B53" s="1478" t="s">
        <v>67</v>
      </c>
      <c r="C53" s="84">
        <v>130.17431761278505</v>
      </c>
      <c r="D53" s="80">
        <v>1854.6</v>
      </c>
      <c r="E53" s="80">
        <v>102.8604407911474</v>
      </c>
      <c r="F53" s="80">
        <v>108.4</v>
      </c>
      <c r="G53" s="81">
        <v>31830</v>
      </c>
      <c r="H53" s="80">
        <v>77.66</v>
      </c>
      <c r="I53" s="81">
        <v>7802928</v>
      </c>
      <c r="J53" s="83">
        <v>6.319</v>
      </c>
      <c r="K53" s="128">
        <v>101.03</v>
      </c>
      <c r="M53" s="84">
        <v>130.17431761278505</v>
      </c>
      <c r="N53" s="80">
        <v>1824</v>
      </c>
      <c r="O53" s="80">
        <v>102.8604407911474</v>
      </c>
      <c r="P53" s="80">
        <v>108.5</v>
      </c>
      <c r="Q53" s="81">
        <v>30452</v>
      </c>
      <c r="R53" s="80">
        <v>77.66</v>
      </c>
      <c r="S53" s="81">
        <v>17138</v>
      </c>
      <c r="T53" s="83">
        <v>6.319</v>
      </c>
      <c r="U53" s="128">
        <v>101.03</v>
      </c>
    </row>
    <row r="54" spans="1:21">
      <c r="A54" s="1477"/>
      <c r="B54" s="1478" t="s">
        <v>68</v>
      </c>
      <c r="C54" s="84">
        <v>130.81821366033387</v>
      </c>
      <c r="D54" s="80">
        <v>1759.1</v>
      </c>
      <c r="E54" s="80">
        <v>100.92424425860816</v>
      </c>
      <c r="F54" s="80">
        <v>108.4</v>
      </c>
      <c r="G54" s="81">
        <v>30869</v>
      </c>
      <c r="H54" s="80">
        <v>103.985</v>
      </c>
      <c r="I54" s="81">
        <v>52922641</v>
      </c>
      <c r="J54" s="83">
        <v>6.2089999999999996</v>
      </c>
      <c r="K54" s="128">
        <v>100.41</v>
      </c>
      <c r="M54" s="84">
        <v>130.81821366033387</v>
      </c>
      <c r="N54" s="80">
        <v>1805</v>
      </c>
      <c r="O54" s="80">
        <v>100.92424425860816</v>
      </c>
      <c r="P54" s="80">
        <v>108.5</v>
      </c>
      <c r="Q54" s="81">
        <v>30959</v>
      </c>
      <c r="R54" s="80">
        <v>103.985</v>
      </c>
      <c r="S54" s="81">
        <v>16553</v>
      </c>
      <c r="T54" s="83">
        <v>6.2089999999999996</v>
      </c>
      <c r="U54" s="128">
        <v>100.41</v>
      </c>
    </row>
    <row r="55" spans="1:21">
      <c r="A55" s="1477"/>
      <c r="B55" s="1478" t="s">
        <v>69</v>
      </c>
      <c r="C55" s="84">
        <v>130.49626563655946</v>
      </c>
      <c r="D55" s="80">
        <v>1784.5</v>
      </c>
      <c r="E55" s="80">
        <v>103.34448992428221</v>
      </c>
      <c r="F55" s="80">
        <v>108.4</v>
      </c>
      <c r="G55" s="81">
        <v>31205</v>
      </c>
      <c r="H55" s="80">
        <v>97.286000000000001</v>
      </c>
      <c r="I55" s="81">
        <v>4780075</v>
      </c>
      <c r="J55" s="83">
        <v>6.05</v>
      </c>
      <c r="K55" s="128">
        <v>100.92700000000001</v>
      </c>
      <c r="M55" s="84">
        <v>130.49626563655946</v>
      </c>
      <c r="N55" s="80">
        <v>1839.2</v>
      </c>
      <c r="O55" s="80">
        <v>103.34448992428221</v>
      </c>
      <c r="P55" s="80">
        <v>108.5</v>
      </c>
      <c r="Q55" s="81">
        <v>31192</v>
      </c>
      <c r="R55" s="80">
        <v>97.286000000000001</v>
      </c>
      <c r="S55" s="81">
        <v>16882</v>
      </c>
      <c r="T55" s="83">
        <v>6.05</v>
      </c>
      <c r="U55" s="128">
        <v>100.92700000000001</v>
      </c>
    </row>
    <row r="56" spans="1:21">
      <c r="A56" s="1503" t="s">
        <v>72</v>
      </c>
      <c r="B56" s="1504" t="s">
        <v>58</v>
      </c>
      <c r="C56" s="94">
        <v>135.21816998525077</v>
      </c>
      <c r="D56" s="90">
        <v>1801.4</v>
      </c>
      <c r="E56" s="90">
        <v>105.40169874010515</v>
      </c>
      <c r="F56" s="90">
        <v>107.4</v>
      </c>
      <c r="G56" s="91">
        <v>30225</v>
      </c>
      <c r="H56" s="90">
        <v>105.279</v>
      </c>
      <c r="I56" s="91">
        <v>4858345</v>
      </c>
      <c r="J56" s="93">
        <v>5.9690000000000003</v>
      </c>
      <c r="K56" s="130">
        <v>101.13800000000001</v>
      </c>
      <c r="M56" s="94">
        <v>135.21816998525077</v>
      </c>
      <c r="N56" s="90">
        <v>1815</v>
      </c>
      <c r="O56" s="90">
        <v>105.40169874010515</v>
      </c>
      <c r="P56" s="90">
        <v>108.2</v>
      </c>
      <c r="Q56" s="91">
        <v>31806</v>
      </c>
      <c r="R56" s="90">
        <v>105.279</v>
      </c>
      <c r="S56" s="91">
        <v>15596</v>
      </c>
      <c r="T56" s="93">
        <v>5.9690000000000003</v>
      </c>
      <c r="U56" s="130">
        <v>101.13800000000001</v>
      </c>
    </row>
    <row r="57" spans="1:21">
      <c r="A57" s="1477">
        <v>1993</v>
      </c>
      <c r="B57" s="1478" t="s">
        <v>59</v>
      </c>
      <c r="C57" s="84">
        <v>133.39379785052913</v>
      </c>
      <c r="D57" s="80">
        <v>1842.2</v>
      </c>
      <c r="E57" s="80">
        <v>106.73283385622589</v>
      </c>
      <c r="F57" s="80">
        <v>106.9</v>
      </c>
      <c r="G57" s="81">
        <v>30652</v>
      </c>
      <c r="H57" s="80">
        <v>88.093000000000004</v>
      </c>
      <c r="I57" s="81">
        <v>12437393</v>
      </c>
      <c r="J57" s="83">
        <v>5.87</v>
      </c>
      <c r="K57" s="128">
        <v>101.238</v>
      </c>
      <c r="M57" s="84">
        <v>133.39379785052913</v>
      </c>
      <c r="N57" s="80">
        <v>1841.1</v>
      </c>
      <c r="O57" s="80">
        <v>106.73283385622589</v>
      </c>
      <c r="P57" s="80">
        <v>108</v>
      </c>
      <c r="Q57" s="81">
        <v>32053</v>
      </c>
      <c r="R57" s="80">
        <v>88.093000000000004</v>
      </c>
      <c r="S57" s="81">
        <v>17904</v>
      </c>
      <c r="T57" s="83">
        <v>5.87</v>
      </c>
      <c r="U57" s="128">
        <v>101.238</v>
      </c>
    </row>
    <row r="58" spans="1:21">
      <c r="A58" s="1477"/>
      <c r="B58" s="1478" t="s">
        <v>60</v>
      </c>
      <c r="C58" s="84">
        <v>132.3206377712811</v>
      </c>
      <c r="D58" s="80">
        <v>1838.4</v>
      </c>
      <c r="E58" s="80">
        <v>103.94955134070072</v>
      </c>
      <c r="F58" s="80">
        <v>107</v>
      </c>
      <c r="G58" s="81">
        <v>31122</v>
      </c>
      <c r="H58" s="80">
        <v>98.218000000000004</v>
      </c>
      <c r="I58" s="81">
        <v>4134388</v>
      </c>
      <c r="J58" s="83">
        <v>5.6760000000000002</v>
      </c>
      <c r="K58" s="128">
        <v>101.13200000000001</v>
      </c>
      <c r="M58" s="84">
        <v>132.3206377712811</v>
      </c>
      <c r="N58" s="80">
        <v>1850.8</v>
      </c>
      <c r="O58" s="80">
        <v>103.94955134070072</v>
      </c>
      <c r="P58" s="80">
        <v>108.4</v>
      </c>
      <c r="Q58" s="81">
        <v>33117</v>
      </c>
      <c r="R58" s="80">
        <v>98.218000000000004</v>
      </c>
      <c r="S58" s="81">
        <v>16443</v>
      </c>
      <c r="T58" s="83">
        <v>5.6760000000000002</v>
      </c>
      <c r="U58" s="128">
        <v>101.13200000000001</v>
      </c>
    </row>
    <row r="59" spans="1:21">
      <c r="A59" s="1477"/>
      <c r="B59" s="1478" t="s">
        <v>61</v>
      </c>
      <c r="C59" s="84">
        <v>129.63773757316105</v>
      </c>
      <c r="D59" s="80">
        <v>1817</v>
      </c>
      <c r="E59" s="80">
        <v>106.00676015652367</v>
      </c>
      <c r="F59" s="80">
        <v>109.6</v>
      </c>
      <c r="G59" s="81">
        <v>30316</v>
      </c>
      <c r="H59" s="80">
        <v>88.114000000000004</v>
      </c>
      <c r="I59" s="81">
        <v>7191026</v>
      </c>
      <c r="J59" s="83">
        <v>5.5910000000000002</v>
      </c>
      <c r="K59" s="128">
        <v>100.40600000000001</v>
      </c>
      <c r="M59" s="84">
        <v>129.63773757316105</v>
      </c>
      <c r="N59" s="80">
        <v>1838.7</v>
      </c>
      <c r="O59" s="80">
        <v>106.00676015652367</v>
      </c>
      <c r="P59" s="80">
        <v>108.5</v>
      </c>
      <c r="Q59" s="81">
        <v>33016</v>
      </c>
      <c r="R59" s="80">
        <v>88.114000000000004</v>
      </c>
      <c r="S59" s="81">
        <v>14718</v>
      </c>
      <c r="T59" s="83">
        <v>5.5910000000000002</v>
      </c>
      <c r="U59" s="128">
        <v>100.40600000000001</v>
      </c>
    </row>
    <row r="60" spans="1:21">
      <c r="A60" s="1477"/>
      <c r="B60" s="1478" t="s">
        <v>62</v>
      </c>
      <c r="C60" s="84">
        <v>127.70604943051461</v>
      </c>
      <c r="D60" s="80">
        <v>1813</v>
      </c>
      <c r="E60" s="80">
        <v>105.64372330667256</v>
      </c>
      <c r="F60" s="80">
        <v>109.5</v>
      </c>
      <c r="G60" s="81">
        <v>32263</v>
      </c>
      <c r="H60" s="80">
        <v>110.163</v>
      </c>
      <c r="I60" s="81">
        <v>70673008</v>
      </c>
      <c r="J60" s="83">
        <v>5.5469999999999997</v>
      </c>
      <c r="K60" s="128">
        <v>100.81399999999999</v>
      </c>
      <c r="M60" s="84">
        <v>127.70604943051461</v>
      </c>
      <c r="N60" s="80">
        <v>1815.7</v>
      </c>
      <c r="O60" s="80">
        <v>105.64372330667256</v>
      </c>
      <c r="P60" s="80">
        <v>108.5</v>
      </c>
      <c r="Q60" s="81">
        <v>33080</v>
      </c>
      <c r="R60" s="80">
        <v>110.163</v>
      </c>
      <c r="S60" s="81">
        <v>16253</v>
      </c>
      <c r="T60" s="83">
        <v>5.5469999999999997</v>
      </c>
      <c r="U60" s="128">
        <v>100.81399999999999</v>
      </c>
    </row>
    <row r="61" spans="1:21">
      <c r="A61" s="1477"/>
      <c r="B61" s="1478" t="s">
        <v>63</v>
      </c>
      <c r="C61" s="84">
        <v>125.88167729579297</v>
      </c>
      <c r="D61" s="80">
        <v>1783</v>
      </c>
      <c r="E61" s="80">
        <v>105.88574787323996</v>
      </c>
      <c r="F61" s="80">
        <v>109.1</v>
      </c>
      <c r="G61" s="81">
        <v>34935</v>
      </c>
      <c r="H61" s="80">
        <v>111.53</v>
      </c>
      <c r="I61" s="81">
        <v>9258947</v>
      </c>
      <c r="J61" s="83">
        <v>5.5069999999999997</v>
      </c>
      <c r="K61" s="128">
        <v>100.712</v>
      </c>
      <c r="M61" s="84">
        <v>125.88167729579297</v>
      </c>
      <c r="N61" s="80">
        <v>1761.7</v>
      </c>
      <c r="O61" s="80">
        <v>105.88574787323996</v>
      </c>
      <c r="P61" s="80">
        <v>108.2</v>
      </c>
      <c r="Q61" s="81">
        <v>33820</v>
      </c>
      <c r="R61" s="80">
        <v>111.53</v>
      </c>
      <c r="S61" s="81">
        <v>15206</v>
      </c>
      <c r="T61" s="83">
        <v>5.5069999999999997</v>
      </c>
      <c r="U61" s="128">
        <v>100.712</v>
      </c>
    </row>
    <row r="62" spans="1:21">
      <c r="A62" s="1477"/>
      <c r="B62" s="1478" t="s">
        <v>64</v>
      </c>
      <c r="C62" s="84">
        <v>127.70604943051461</v>
      </c>
      <c r="D62" s="80">
        <v>1751</v>
      </c>
      <c r="E62" s="80">
        <v>105.76473558995627</v>
      </c>
      <c r="F62" s="80">
        <v>108.4</v>
      </c>
      <c r="G62" s="81">
        <v>35656</v>
      </c>
      <c r="H62" s="80">
        <v>99.304000000000002</v>
      </c>
      <c r="I62" s="81">
        <v>5593662</v>
      </c>
      <c r="J62" s="83">
        <v>5.4850000000000003</v>
      </c>
      <c r="K62" s="128">
        <v>101.742</v>
      </c>
      <c r="M62" s="84">
        <v>127.70604943051461</v>
      </c>
      <c r="N62" s="80">
        <v>1744</v>
      </c>
      <c r="O62" s="80">
        <v>105.76473558995627</v>
      </c>
      <c r="P62" s="80">
        <v>107.8</v>
      </c>
      <c r="Q62" s="81">
        <v>33815</v>
      </c>
      <c r="R62" s="80">
        <v>99.304000000000002</v>
      </c>
      <c r="S62" s="81">
        <v>15021</v>
      </c>
      <c r="T62" s="83">
        <v>5.4850000000000003</v>
      </c>
      <c r="U62" s="128">
        <v>101.742</v>
      </c>
    </row>
    <row r="63" spans="1:21">
      <c r="A63" s="1477"/>
      <c r="B63" s="1478" t="s">
        <v>65</v>
      </c>
      <c r="C63" s="84">
        <v>127.70604943051461</v>
      </c>
      <c r="D63" s="80">
        <v>1821</v>
      </c>
      <c r="E63" s="80">
        <v>98.74602315950149</v>
      </c>
      <c r="F63" s="80">
        <v>107.5</v>
      </c>
      <c r="G63" s="81">
        <v>36961</v>
      </c>
      <c r="H63" s="80">
        <v>104.05500000000001</v>
      </c>
      <c r="I63" s="81">
        <v>10950907</v>
      </c>
      <c r="J63" s="83">
        <v>5.4619999999999997</v>
      </c>
      <c r="K63" s="128">
        <v>101.633</v>
      </c>
      <c r="M63" s="84">
        <v>127.70604943051461</v>
      </c>
      <c r="N63" s="80">
        <v>1764.7</v>
      </c>
      <c r="O63" s="80">
        <v>98.74602315950149</v>
      </c>
      <c r="P63" s="80">
        <v>107.5</v>
      </c>
      <c r="Q63" s="81">
        <v>34270</v>
      </c>
      <c r="R63" s="80">
        <v>104.05500000000001</v>
      </c>
      <c r="S63" s="81">
        <v>14454</v>
      </c>
      <c r="T63" s="83">
        <v>5.4619999999999997</v>
      </c>
      <c r="U63" s="128">
        <v>101.633</v>
      </c>
    </row>
    <row r="64" spans="1:21">
      <c r="A64" s="1477"/>
      <c r="B64" s="1478" t="s">
        <v>66</v>
      </c>
      <c r="C64" s="84">
        <v>126.09630931164259</v>
      </c>
      <c r="D64" s="80">
        <v>1820</v>
      </c>
      <c r="E64" s="80">
        <v>100.31918284218963</v>
      </c>
      <c r="F64" s="80">
        <v>107.3</v>
      </c>
      <c r="G64" s="81">
        <v>36301</v>
      </c>
      <c r="H64" s="80">
        <v>132.63399999999999</v>
      </c>
      <c r="I64" s="81">
        <v>3839268</v>
      </c>
      <c r="J64" s="83">
        <v>5.36</v>
      </c>
      <c r="K64" s="128">
        <v>101.529</v>
      </c>
      <c r="M64" s="84">
        <v>126.09630931164259</v>
      </c>
      <c r="N64" s="80">
        <v>1781</v>
      </c>
      <c r="O64" s="80">
        <v>100.31918284218963</v>
      </c>
      <c r="P64" s="80">
        <v>107.3</v>
      </c>
      <c r="Q64" s="81">
        <v>34127</v>
      </c>
      <c r="R64" s="80">
        <v>132.63399999999999</v>
      </c>
      <c r="S64" s="81">
        <v>13803</v>
      </c>
      <c r="T64" s="83">
        <v>5.36</v>
      </c>
      <c r="U64" s="128">
        <v>101.529</v>
      </c>
    </row>
    <row r="65" spans="1:21">
      <c r="A65" s="1477"/>
      <c r="B65" s="1478" t="s">
        <v>67</v>
      </c>
      <c r="C65" s="84">
        <v>125.77436128786817</v>
      </c>
      <c r="D65" s="80">
        <v>1831</v>
      </c>
      <c r="E65" s="80">
        <v>100.19817055890593</v>
      </c>
      <c r="F65" s="80">
        <v>107.1</v>
      </c>
      <c r="G65" s="81">
        <v>35644</v>
      </c>
      <c r="H65" s="80">
        <v>117.804</v>
      </c>
      <c r="I65" s="81">
        <v>6159909</v>
      </c>
      <c r="J65" s="83">
        <v>5.2359999999999998</v>
      </c>
      <c r="K65" s="128">
        <v>101.529</v>
      </c>
      <c r="M65" s="84">
        <v>125.77436128786817</v>
      </c>
      <c r="N65" s="80">
        <v>1806.5</v>
      </c>
      <c r="O65" s="80">
        <v>100.19817055890593</v>
      </c>
      <c r="P65" s="80">
        <v>107.2</v>
      </c>
      <c r="Q65" s="81">
        <v>34792</v>
      </c>
      <c r="R65" s="80">
        <v>117.804</v>
      </c>
      <c r="S65" s="81">
        <v>13641</v>
      </c>
      <c r="T65" s="83">
        <v>5.2359999999999998</v>
      </c>
      <c r="U65" s="128">
        <v>101.529</v>
      </c>
    </row>
    <row r="66" spans="1:21">
      <c r="A66" s="1477"/>
      <c r="B66" s="1478" t="s">
        <v>68</v>
      </c>
      <c r="C66" s="84">
        <v>127.0621533829658</v>
      </c>
      <c r="D66" s="80">
        <v>1786</v>
      </c>
      <c r="E66" s="80">
        <v>98.019949459799292</v>
      </c>
      <c r="F66" s="80">
        <v>106.4</v>
      </c>
      <c r="G66" s="81">
        <v>35847</v>
      </c>
      <c r="H66" s="80">
        <v>94.460999999999999</v>
      </c>
      <c r="I66" s="81">
        <v>43254254</v>
      </c>
      <c r="J66" s="83">
        <v>5.1159999999999997</v>
      </c>
      <c r="K66" s="128">
        <v>100.816</v>
      </c>
      <c r="M66" s="84">
        <v>127.0621533829658</v>
      </c>
      <c r="N66" s="80">
        <v>1834.1</v>
      </c>
      <c r="O66" s="80">
        <v>98.019949459799292</v>
      </c>
      <c r="P66" s="80">
        <v>106.5</v>
      </c>
      <c r="Q66" s="81">
        <v>35334</v>
      </c>
      <c r="R66" s="80">
        <v>94.460999999999999</v>
      </c>
      <c r="S66" s="81">
        <v>13752</v>
      </c>
      <c r="T66" s="83">
        <v>5.1159999999999997</v>
      </c>
      <c r="U66" s="128">
        <v>100.816</v>
      </c>
    </row>
    <row r="67" spans="1:21">
      <c r="A67" s="1484"/>
      <c r="B67" s="1485" t="s">
        <v>69</v>
      </c>
      <c r="C67" s="89">
        <v>126.954837375041</v>
      </c>
      <c r="D67" s="85">
        <v>1780</v>
      </c>
      <c r="E67" s="85">
        <v>98.74602315950149</v>
      </c>
      <c r="F67" s="85">
        <v>105.9</v>
      </c>
      <c r="G67" s="86">
        <v>35528</v>
      </c>
      <c r="H67" s="85">
        <v>100.694</v>
      </c>
      <c r="I67" s="86">
        <v>3771895</v>
      </c>
      <c r="J67" s="88">
        <v>4.891</v>
      </c>
      <c r="K67" s="129">
        <v>101.02</v>
      </c>
      <c r="M67" s="89">
        <v>126.954837375041</v>
      </c>
      <c r="N67" s="85">
        <v>1839.4</v>
      </c>
      <c r="O67" s="85">
        <v>98.74602315950149</v>
      </c>
      <c r="P67" s="85">
        <v>105.9</v>
      </c>
      <c r="Q67" s="86">
        <v>35818</v>
      </c>
      <c r="R67" s="85">
        <v>100.694</v>
      </c>
      <c r="S67" s="86">
        <v>12980</v>
      </c>
      <c r="T67" s="88">
        <v>4.891</v>
      </c>
      <c r="U67" s="129">
        <v>101.02</v>
      </c>
    </row>
    <row r="68" spans="1:21">
      <c r="A68" s="1477" t="s">
        <v>73</v>
      </c>
      <c r="B68" s="1478" t="s">
        <v>58</v>
      </c>
      <c r="C68" s="84">
        <v>135.21816998525077</v>
      </c>
      <c r="D68" s="80">
        <v>1850</v>
      </c>
      <c r="E68" s="80">
        <v>93.542494978302273</v>
      </c>
      <c r="F68" s="80">
        <v>105.3</v>
      </c>
      <c r="G68" s="81">
        <v>35210</v>
      </c>
      <c r="H68" s="80">
        <v>99.35</v>
      </c>
      <c r="I68" s="81">
        <v>4280160</v>
      </c>
      <c r="J68" s="83">
        <v>4.76</v>
      </c>
      <c r="K68" s="128">
        <v>101.227</v>
      </c>
      <c r="M68" s="84">
        <v>135.21816998525077</v>
      </c>
      <c r="N68" s="80">
        <v>1866</v>
      </c>
      <c r="O68" s="80">
        <v>93.542494978302273</v>
      </c>
      <c r="P68" s="80">
        <v>106</v>
      </c>
      <c r="Q68" s="81">
        <v>37128</v>
      </c>
      <c r="R68" s="80">
        <v>99.35</v>
      </c>
      <c r="S68" s="81">
        <v>14257</v>
      </c>
      <c r="T68" s="83">
        <v>4.76</v>
      </c>
      <c r="U68" s="128">
        <v>101.227</v>
      </c>
    </row>
    <row r="69" spans="1:21">
      <c r="A69" s="1477">
        <v>1994</v>
      </c>
      <c r="B69" s="1478" t="s">
        <v>59</v>
      </c>
      <c r="C69" s="84">
        <v>133.60842986637874</v>
      </c>
      <c r="D69" s="80">
        <v>1862</v>
      </c>
      <c r="E69" s="80">
        <v>99.593109142487407</v>
      </c>
      <c r="F69" s="80">
        <v>104.6</v>
      </c>
      <c r="G69" s="81">
        <v>35637</v>
      </c>
      <c r="H69" s="80">
        <v>105.03700000000001</v>
      </c>
      <c r="I69" s="81">
        <v>8433038</v>
      </c>
      <c r="J69" s="83">
        <v>4.6909999999999998</v>
      </c>
      <c r="K69" s="128">
        <v>101.01900000000001</v>
      </c>
      <c r="M69" s="84">
        <v>133.60842986637874</v>
      </c>
      <c r="N69" s="80">
        <v>1861.9</v>
      </c>
      <c r="O69" s="80">
        <v>99.593109142487407</v>
      </c>
      <c r="P69" s="80">
        <v>105.7</v>
      </c>
      <c r="Q69" s="81">
        <v>37399</v>
      </c>
      <c r="R69" s="80">
        <v>105.03700000000001</v>
      </c>
      <c r="S69" s="81">
        <v>12502</v>
      </c>
      <c r="T69" s="83">
        <v>4.6909999999999998</v>
      </c>
      <c r="U69" s="128">
        <v>101.01900000000001</v>
      </c>
    </row>
    <row r="70" spans="1:21">
      <c r="A70" s="1477"/>
      <c r="B70" s="1478" t="s">
        <v>60</v>
      </c>
      <c r="C70" s="84">
        <v>130.28163362070987</v>
      </c>
      <c r="D70" s="80">
        <v>1868</v>
      </c>
      <c r="E70" s="80">
        <v>100.19817055890593</v>
      </c>
      <c r="F70" s="80">
        <v>104.3</v>
      </c>
      <c r="G70" s="81">
        <v>35753</v>
      </c>
      <c r="H70" s="80">
        <v>109.605</v>
      </c>
      <c r="I70" s="81">
        <v>3456982</v>
      </c>
      <c r="J70" s="83">
        <v>4.6260000000000003</v>
      </c>
      <c r="K70" s="128">
        <v>101.119</v>
      </c>
      <c r="M70" s="84">
        <v>130.28163362070987</v>
      </c>
      <c r="N70" s="80">
        <v>1874.6</v>
      </c>
      <c r="O70" s="80">
        <v>100.19817055890593</v>
      </c>
      <c r="P70" s="80">
        <v>105.7</v>
      </c>
      <c r="Q70" s="81">
        <v>37892</v>
      </c>
      <c r="R70" s="80">
        <v>109.605</v>
      </c>
      <c r="S70" s="81">
        <v>13984</v>
      </c>
      <c r="T70" s="83">
        <v>4.6260000000000003</v>
      </c>
      <c r="U70" s="128">
        <v>101.119</v>
      </c>
    </row>
    <row r="71" spans="1:21">
      <c r="A71" s="1477"/>
      <c r="B71" s="1478" t="s">
        <v>61</v>
      </c>
      <c r="C71" s="84">
        <v>127.1694693908906</v>
      </c>
      <c r="D71" s="80">
        <v>1789</v>
      </c>
      <c r="E71" s="80">
        <v>100.44019512547334</v>
      </c>
      <c r="F71" s="80">
        <v>106.2</v>
      </c>
      <c r="G71" s="81">
        <v>35543</v>
      </c>
      <c r="H71" s="80">
        <v>84.338999999999999</v>
      </c>
      <c r="I71" s="81">
        <v>7921984</v>
      </c>
      <c r="J71" s="83">
        <v>4.5439999999999996</v>
      </c>
      <c r="K71" s="128">
        <v>100.607</v>
      </c>
      <c r="M71" s="84">
        <v>127.1694693908906</v>
      </c>
      <c r="N71" s="80">
        <v>1815</v>
      </c>
      <c r="O71" s="80">
        <v>100.44019512547334</v>
      </c>
      <c r="P71" s="80">
        <v>105.2</v>
      </c>
      <c r="Q71" s="81">
        <v>39295</v>
      </c>
      <c r="R71" s="80">
        <v>84.338999999999999</v>
      </c>
      <c r="S71" s="81">
        <v>16674</v>
      </c>
      <c r="T71" s="83">
        <v>4.5439999999999996</v>
      </c>
      <c r="U71" s="128">
        <v>100.607</v>
      </c>
    </row>
    <row r="72" spans="1:21">
      <c r="A72" s="1477"/>
      <c r="B72" s="1478" t="s">
        <v>62</v>
      </c>
      <c r="C72" s="84">
        <v>125.23778124824416</v>
      </c>
      <c r="D72" s="80">
        <v>1844</v>
      </c>
      <c r="E72" s="80">
        <v>98.867035442785209</v>
      </c>
      <c r="F72" s="80">
        <v>106</v>
      </c>
      <c r="G72" s="81">
        <v>36971</v>
      </c>
      <c r="H72" s="80">
        <v>93.046000000000006</v>
      </c>
      <c r="I72" s="81">
        <v>57298287</v>
      </c>
      <c r="J72" s="83">
        <v>4.532</v>
      </c>
      <c r="K72" s="128">
        <v>100.605</v>
      </c>
      <c r="M72" s="84">
        <v>125.23778124824416</v>
      </c>
      <c r="N72" s="80">
        <v>1842.2</v>
      </c>
      <c r="O72" s="80">
        <v>98.867035442785209</v>
      </c>
      <c r="P72" s="80">
        <v>105.1</v>
      </c>
      <c r="Q72" s="81">
        <v>37085</v>
      </c>
      <c r="R72" s="80">
        <v>93.046000000000006</v>
      </c>
      <c r="S72" s="81">
        <v>13055</v>
      </c>
      <c r="T72" s="83">
        <v>4.532</v>
      </c>
      <c r="U72" s="128">
        <v>100.605</v>
      </c>
    </row>
    <row r="73" spans="1:21">
      <c r="A73" s="1477"/>
      <c r="B73" s="1478" t="s">
        <v>63</v>
      </c>
      <c r="C73" s="84">
        <v>122.98414508182331</v>
      </c>
      <c r="D73" s="80">
        <v>1875</v>
      </c>
      <c r="E73" s="80">
        <v>108.0639689723466</v>
      </c>
      <c r="F73" s="80">
        <v>105.9</v>
      </c>
      <c r="G73" s="81">
        <v>39574</v>
      </c>
      <c r="H73" s="80">
        <v>104.20099999999999</v>
      </c>
      <c r="I73" s="81">
        <v>9243762</v>
      </c>
      <c r="J73" s="83">
        <v>4.4930000000000003</v>
      </c>
      <c r="K73" s="128">
        <v>100.505</v>
      </c>
      <c r="M73" s="84">
        <v>122.98414508182331</v>
      </c>
      <c r="N73" s="80">
        <v>1849.4</v>
      </c>
      <c r="O73" s="80">
        <v>108.0639689723466</v>
      </c>
      <c r="P73" s="80">
        <v>105.1</v>
      </c>
      <c r="Q73" s="81">
        <v>38155</v>
      </c>
      <c r="R73" s="80">
        <v>104.20099999999999</v>
      </c>
      <c r="S73" s="81">
        <v>14373</v>
      </c>
      <c r="T73" s="83">
        <v>4.4930000000000003</v>
      </c>
      <c r="U73" s="128">
        <v>100.505</v>
      </c>
    </row>
    <row r="74" spans="1:21">
      <c r="A74" s="1477"/>
      <c r="B74" s="1478" t="s">
        <v>64</v>
      </c>
      <c r="C74" s="84">
        <v>121.05245693917686</v>
      </c>
      <c r="D74" s="80">
        <v>1872</v>
      </c>
      <c r="E74" s="80">
        <v>99.230072292636308</v>
      </c>
      <c r="F74" s="80">
        <v>105.3</v>
      </c>
      <c r="G74" s="81">
        <v>39426</v>
      </c>
      <c r="H74" s="80">
        <v>95.43</v>
      </c>
      <c r="I74" s="81">
        <v>5135927</v>
      </c>
      <c r="J74" s="83">
        <v>4.4740000000000002</v>
      </c>
      <c r="K74" s="128">
        <v>100</v>
      </c>
      <c r="M74" s="84">
        <v>121.05245693917686</v>
      </c>
      <c r="N74" s="80">
        <v>1854.4</v>
      </c>
      <c r="O74" s="80">
        <v>99.230072292636308</v>
      </c>
      <c r="P74" s="80">
        <v>104.7</v>
      </c>
      <c r="Q74" s="81">
        <v>37988</v>
      </c>
      <c r="R74" s="80">
        <v>95.43</v>
      </c>
      <c r="S74" s="81">
        <v>14182</v>
      </c>
      <c r="T74" s="83">
        <v>4.4740000000000002</v>
      </c>
      <c r="U74" s="128">
        <v>100</v>
      </c>
    </row>
    <row r="75" spans="1:21">
      <c r="A75" s="1477"/>
      <c r="B75" s="1478" t="s">
        <v>65</v>
      </c>
      <c r="C75" s="84">
        <v>120.40856089162807</v>
      </c>
      <c r="D75" s="80">
        <v>1915</v>
      </c>
      <c r="E75" s="80">
        <v>104.55461275711924</v>
      </c>
      <c r="F75" s="80">
        <v>104.9</v>
      </c>
      <c r="G75" s="81">
        <v>42009</v>
      </c>
      <c r="H75" s="80">
        <v>106.6</v>
      </c>
      <c r="I75" s="81">
        <v>10384859</v>
      </c>
      <c r="J75" s="83">
        <v>4.4649999999999999</v>
      </c>
      <c r="K75" s="128">
        <v>100.1</v>
      </c>
      <c r="M75" s="84">
        <v>120.40856089162807</v>
      </c>
      <c r="N75" s="80">
        <v>1858.9</v>
      </c>
      <c r="O75" s="80">
        <v>104.55461275711924</v>
      </c>
      <c r="P75" s="80">
        <v>104.9</v>
      </c>
      <c r="Q75" s="81">
        <v>38339</v>
      </c>
      <c r="R75" s="80">
        <v>106.6</v>
      </c>
      <c r="S75" s="81">
        <v>13280</v>
      </c>
      <c r="T75" s="83">
        <v>4.4649999999999999</v>
      </c>
      <c r="U75" s="128">
        <v>100.1</v>
      </c>
    </row>
    <row r="76" spans="1:21">
      <c r="A76" s="1477"/>
      <c r="B76" s="1478" t="s">
        <v>66</v>
      </c>
      <c r="C76" s="84">
        <v>122.98414508182331</v>
      </c>
      <c r="D76" s="80">
        <v>1903</v>
      </c>
      <c r="E76" s="80">
        <v>100.80323197532444</v>
      </c>
      <c r="F76" s="80">
        <v>104.5</v>
      </c>
      <c r="G76" s="81">
        <v>39999</v>
      </c>
      <c r="H76" s="80">
        <v>92.772999999999996</v>
      </c>
      <c r="I76" s="81">
        <v>3993734</v>
      </c>
      <c r="J76" s="83">
        <v>4.4470000000000001</v>
      </c>
      <c r="K76" s="128">
        <v>100.301</v>
      </c>
      <c r="M76" s="84">
        <v>122.98414508182331</v>
      </c>
      <c r="N76" s="80">
        <v>1866.3</v>
      </c>
      <c r="O76" s="80">
        <v>100.80323197532444</v>
      </c>
      <c r="P76" s="80">
        <v>104.5</v>
      </c>
      <c r="Q76" s="81">
        <v>37842</v>
      </c>
      <c r="R76" s="80">
        <v>92.772999999999996</v>
      </c>
      <c r="S76" s="81">
        <v>14501</v>
      </c>
      <c r="T76" s="83">
        <v>4.4470000000000001</v>
      </c>
      <c r="U76" s="128">
        <v>100.301</v>
      </c>
    </row>
    <row r="77" spans="1:21">
      <c r="A77" s="1477"/>
      <c r="B77" s="1478" t="s">
        <v>67</v>
      </c>
      <c r="C77" s="84">
        <v>121.91098500257529</v>
      </c>
      <c r="D77" s="80">
        <v>1835</v>
      </c>
      <c r="E77" s="80">
        <v>107.21688298936068</v>
      </c>
      <c r="F77" s="80">
        <v>104.4</v>
      </c>
      <c r="G77" s="81">
        <v>39354</v>
      </c>
      <c r="H77" s="80">
        <v>94.52</v>
      </c>
      <c r="I77" s="81">
        <v>6300841</v>
      </c>
      <c r="J77" s="83">
        <v>4.4329999999999998</v>
      </c>
      <c r="K77" s="128">
        <v>100.904</v>
      </c>
      <c r="M77" s="84">
        <v>121.91098500257529</v>
      </c>
      <c r="N77" s="80">
        <v>1816.4</v>
      </c>
      <c r="O77" s="80">
        <v>107.21688298936068</v>
      </c>
      <c r="P77" s="80">
        <v>104.5</v>
      </c>
      <c r="Q77" s="81">
        <v>38375</v>
      </c>
      <c r="R77" s="80">
        <v>94.52</v>
      </c>
      <c r="S77" s="81">
        <v>14313</v>
      </c>
      <c r="T77" s="83">
        <v>4.4329999999999998</v>
      </c>
      <c r="U77" s="128">
        <v>100.904</v>
      </c>
    </row>
    <row r="78" spans="1:21">
      <c r="A78" s="1477"/>
      <c r="B78" s="1478" t="s">
        <v>68</v>
      </c>
      <c r="C78" s="84">
        <v>120.30124488370326</v>
      </c>
      <c r="D78" s="80">
        <v>1829</v>
      </c>
      <c r="E78" s="80">
        <v>108.66903038876512</v>
      </c>
      <c r="F78" s="80">
        <v>104.2</v>
      </c>
      <c r="G78" s="81">
        <v>38861</v>
      </c>
      <c r="H78" s="80">
        <v>127.124</v>
      </c>
      <c r="I78" s="81">
        <v>41190963</v>
      </c>
      <c r="J78" s="83">
        <v>4.4260000000000002</v>
      </c>
      <c r="K78" s="128">
        <v>101.417</v>
      </c>
      <c r="M78" s="84">
        <v>120.30124488370326</v>
      </c>
      <c r="N78" s="80">
        <v>1877.6</v>
      </c>
      <c r="O78" s="80">
        <v>108.66903038876512</v>
      </c>
      <c r="P78" s="80">
        <v>104.3</v>
      </c>
      <c r="Q78" s="81">
        <v>38299</v>
      </c>
      <c r="R78" s="80">
        <v>127.124</v>
      </c>
      <c r="S78" s="81">
        <v>13182</v>
      </c>
      <c r="T78" s="83">
        <v>4.4260000000000002</v>
      </c>
      <c r="U78" s="128">
        <v>101.417</v>
      </c>
    </row>
    <row r="79" spans="1:21">
      <c r="A79" s="1477"/>
      <c r="B79" s="1478" t="s">
        <v>69</v>
      </c>
      <c r="C79" s="84">
        <v>123.30609310559774</v>
      </c>
      <c r="D79" s="80">
        <v>1794</v>
      </c>
      <c r="E79" s="80">
        <v>103.2234776409985</v>
      </c>
      <c r="F79" s="80">
        <v>104.2</v>
      </c>
      <c r="G79" s="81">
        <v>37337</v>
      </c>
      <c r="H79" s="80">
        <v>115.57299999999999</v>
      </c>
      <c r="I79" s="81">
        <v>4135628</v>
      </c>
      <c r="J79" s="83">
        <v>4.4370000000000003</v>
      </c>
      <c r="K79" s="128">
        <v>100.90900000000001</v>
      </c>
      <c r="M79" s="84">
        <v>123.30609310559774</v>
      </c>
      <c r="N79" s="80">
        <v>1858.7</v>
      </c>
      <c r="O79" s="80">
        <v>103.2234776409985</v>
      </c>
      <c r="P79" s="80">
        <v>104.2</v>
      </c>
      <c r="Q79" s="81">
        <v>38142</v>
      </c>
      <c r="R79" s="80">
        <v>115.57299999999999</v>
      </c>
      <c r="S79" s="81">
        <v>14089</v>
      </c>
      <c r="T79" s="83">
        <v>4.4370000000000003</v>
      </c>
      <c r="U79" s="128">
        <v>100.90900000000001</v>
      </c>
    </row>
    <row r="80" spans="1:21">
      <c r="A80" s="1503" t="s">
        <v>74</v>
      </c>
      <c r="B80" s="1504" t="s">
        <v>58</v>
      </c>
      <c r="C80" s="94">
        <v>122.0183010105001</v>
      </c>
      <c r="D80" s="90">
        <v>1784</v>
      </c>
      <c r="E80" s="90">
        <v>122.58544296639094</v>
      </c>
      <c r="F80" s="90">
        <v>103.9</v>
      </c>
      <c r="G80" s="91">
        <v>35179</v>
      </c>
      <c r="H80" s="90">
        <v>87.314999999999998</v>
      </c>
      <c r="I80" s="91">
        <v>3381856</v>
      </c>
      <c r="J80" s="93">
        <v>4.43</v>
      </c>
      <c r="K80" s="130">
        <v>100.70699999999999</v>
      </c>
      <c r="M80" s="94">
        <v>122.0183010105001</v>
      </c>
      <c r="N80" s="90">
        <v>1802.7</v>
      </c>
      <c r="O80" s="90">
        <v>122.58544296639094</v>
      </c>
      <c r="P80" s="90">
        <v>104.5</v>
      </c>
      <c r="Q80" s="91">
        <v>36677</v>
      </c>
      <c r="R80" s="90">
        <v>87.314999999999998</v>
      </c>
      <c r="S80" s="91">
        <v>11575</v>
      </c>
      <c r="T80" s="93">
        <v>4.43</v>
      </c>
      <c r="U80" s="130">
        <v>100.70699999999999</v>
      </c>
    </row>
    <row r="81" spans="1:21">
      <c r="A81" s="1477">
        <v>1995</v>
      </c>
      <c r="B81" s="1478" t="s">
        <v>59</v>
      </c>
      <c r="C81" s="84">
        <v>119.76466484407925</v>
      </c>
      <c r="D81" s="80">
        <v>1630</v>
      </c>
      <c r="E81" s="80">
        <v>97.656912609948179</v>
      </c>
      <c r="F81" s="80">
        <v>102.1</v>
      </c>
      <c r="G81" s="81">
        <v>43865</v>
      </c>
      <c r="H81" s="80">
        <v>97.158000000000001</v>
      </c>
      <c r="I81" s="81">
        <v>7200070</v>
      </c>
      <c r="J81" s="83">
        <v>4.423</v>
      </c>
      <c r="K81" s="128">
        <v>99.192999999999998</v>
      </c>
      <c r="M81" s="84">
        <v>119.76466484407925</v>
      </c>
      <c r="N81" s="80">
        <v>1632.5</v>
      </c>
      <c r="O81" s="80">
        <v>97.656912609948179</v>
      </c>
      <c r="P81" s="80">
        <v>103.1</v>
      </c>
      <c r="Q81" s="81">
        <v>46155</v>
      </c>
      <c r="R81" s="80">
        <v>97.158000000000001</v>
      </c>
      <c r="S81" s="81">
        <v>10745</v>
      </c>
      <c r="T81" s="83">
        <v>4.423</v>
      </c>
      <c r="U81" s="128">
        <v>99.192999999999998</v>
      </c>
    </row>
    <row r="82" spans="1:21">
      <c r="A82" s="1477"/>
      <c r="B82" s="1478" t="s">
        <v>60</v>
      </c>
      <c r="C82" s="84">
        <v>119.44271682030484</v>
      </c>
      <c r="D82" s="80">
        <v>1508</v>
      </c>
      <c r="E82" s="80">
        <v>97.172863476813362</v>
      </c>
      <c r="F82" s="80">
        <v>101.6</v>
      </c>
      <c r="G82" s="81">
        <v>56316</v>
      </c>
      <c r="H82" s="80">
        <v>126.553</v>
      </c>
      <c r="I82" s="81">
        <v>1117983</v>
      </c>
      <c r="J82" s="83">
        <v>4.375</v>
      </c>
      <c r="K82" s="128">
        <v>98.491</v>
      </c>
      <c r="M82" s="84">
        <v>119.44271682030484</v>
      </c>
      <c r="N82" s="80">
        <v>1511.9</v>
      </c>
      <c r="O82" s="80">
        <v>97.172863476813362</v>
      </c>
      <c r="P82" s="80">
        <v>102.9</v>
      </c>
      <c r="Q82" s="81">
        <v>60198</v>
      </c>
      <c r="R82" s="80">
        <v>126.553</v>
      </c>
      <c r="S82" s="81">
        <v>4565</v>
      </c>
      <c r="T82" s="83">
        <v>4.375</v>
      </c>
      <c r="U82" s="128">
        <v>98.491</v>
      </c>
    </row>
    <row r="83" spans="1:21">
      <c r="A83" s="1477"/>
      <c r="B83" s="1478" t="s">
        <v>61</v>
      </c>
      <c r="C83" s="84">
        <v>121.91098500257529</v>
      </c>
      <c r="D83" s="80">
        <v>1475</v>
      </c>
      <c r="E83" s="80">
        <v>108.0639689723466</v>
      </c>
      <c r="F83" s="80">
        <v>103.7</v>
      </c>
      <c r="G83" s="81">
        <v>61473</v>
      </c>
      <c r="H83" s="80">
        <v>142.209</v>
      </c>
      <c r="I83" s="81">
        <v>4773405</v>
      </c>
      <c r="J83" s="83">
        <v>4.2939999999999996</v>
      </c>
      <c r="K83" s="128">
        <v>98.593000000000004</v>
      </c>
      <c r="M83" s="84">
        <v>121.91098500257529</v>
      </c>
      <c r="N83" s="80">
        <v>1497.1</v>
      </c>
      <c r="O83" s="80">
        <v>108.0639689723466</v>
      </c>
      <c r="P83" s="80">
        <v>102.8</v>
      </c>
      <c r="Q83" s="81">
        <v>68626</v>
      </c>
      <c r="R83" s="80">
        <v>142.209</v>
      </c>
      <c r="S83" s="81">
        <v>10145</v>
      </c>
      <c r="T83" s="83">
        <v>4.2939999999999996</v>
      </c>
      <c r="U83" s="128">
        <v>98.593000000000004</v>
      </c>
    </row>
    <row r="84" spans="1:21">
      <c r="A84" s="1477"/>
      <c r="B84" s="1478" t="s">
        <v>62</v>
      </c>
      <c r="C84" s="84">
        <v>122.76951306597371</v>
      </c>
      <c r="D84" s="80">
        <v>1539</v>
      </c>
      <c r="E84" s="80">
        <v>109.51611637175104</v>
      </c>
      <c r="F84" s="80">
        <v>103.3</v>
      </c>
      <c r="G84" s="81">
        <v>62470</v>
      </c>
      <c r="H84" s="80">
        <v>112.886</v>
      </c>
      <c r="I84" s="81">
        <v>55476509</v>
      </c>
      <c r="J84" s="83">
        <v>4.1020000000000003</v>
      </c>
      <c r="K84" s="128">
        <v>99.197999999999993</v>
      </c>
      <c r="M84" s="84">
        <v>122.76951306597371</v>
      </c>
      <c r="N84" s="80">
        <v>1527.5</v>
      </c>
      <c r="O84" s="80">
        <v>109.51611637175104</v>
      </c>
      <c r="P84" s="80">
        <v>102.6</v>
      </c>
      <c r="Q84" s="81">
        <v>61394</v>
      </c>
      <c r="R84" s="80">
        <v>112.886</v>
      </c>
      <c r="S84" s="81">
        <v>12662</v>
      </c>
      <c r="T84" s="83">
        <v>4.1020000000000003</v>
      </c>
      <c r="U84" s="128">
        <v>99.197999999999993</v>
      </c>
    </row>
    <row r="85" spans="1:21">
      <c r="A85" s="1477"/>
      <c r="B85" s="1478" t="s">
        <v>63</v>
      </c>
      <c r="C85" s="84">
        <v>123.52072512144733</v>
      </c>
      <c r="D85" s="80">
        <v>1586</v>
      </c>
      <c r="E85" s="80">
        <v>106.36979700637478</v>
      </c>
      <c r="F85" s="80">
        <v>102.5</v>
      </c>
      <c r="G85" s="81">
        <v>59591</v>
      </c>
      <c r="H85" s="80">
        <v>124.83</v>
      </c>
      <c r="I85" s="81">
        <v>8543841</v>
      </c>
      <c r="J85" s="83">
        <v>3.9740000000000002</v>
      </c>
      <c r="K85" s="128">
        <v>100.30200000000001</v>
      </c>
      <c r="M85" s="84">
        <v>123.52072512144733</v>
      </c>
      <c r="N85" s="80">
        <v>1555.3</v>
      </c>
      <c r="O85" s="80">
        <v>106.36979700637478</v>
      </c>
      <c r="P85" s="80">
        <v>101.8</v>
      </c>
      <c r="Q85" s="81">
        <v>57529</v>
      </c>
      <c r="R85" s="80">
        <v>124.83</v>
      </c>
      <c r="S85" s="81">
        <v>12638</v>
      </c>
      <c r="T85" s="83">
        <v>3.9740000000000002</v>
      </c>
      <c r="U85" s="128">
        <v>100.30200000000001</v>
      </c>
    </row>
    <row r="86" spans="1:21">
      <c r="A86" s="1477"/>
      <c r="B86" s="1478" t="s">
        <v>64</v>
      </c>
      <c r="C86" s="84">
        <v>122.2329330263497</v>
      </c>
      <c r="D86" s="80">
        <v>1610.8</v>
      </c>
      <c r="E86" s="80">
        <v>109.15307952189994</v>
      </c>
      <c r="F86" s="80">
        <v>102.6</v>
      </c>
      <c r="G86" s="81">
        <v>55818</v>
      </c>
      <c r="H86" s="80">
        <v>119.38</v>
      </c>
      <c r="I86" s="81">
        <v>4621204</v>
      </c>
      <c r="J86" s="83">
        <v>3.82</v>
      </c>
      <c r="K86" s="128">
        <v>99.697999999999993</v>
      </c>
      <c r="M86" s="84">
        <v>122.2329330263497</v>
      </c>
      <c r="N86" s="80">
        <v>1590</v>
      </c>
      <c r="O86" s="80">
        <v>109.15307952189994</v>
      </c>
      <c r="P86" s="80">
        <v>102</v>
      </c>
      <c r="Q86" s="81">
        <v>53490</v>
      </c>
      <c r="R86" s="80">
        <v>119.38</v>
      </c>
      <c r="S86" s="81">
        <v>13368</v>
      </c>
      <c r="T86" s="83">
        <v>3.82</v>
      </c>
      <c r="U86" s="128">
        <v>99.697999999999993</v>
      </c>
    </row>
    <row r="87" spans="1:21">
      <c r="A87" s="1477"/>
      <c r="B87" s="1478" t="s">
        <v>65</v>
      </c>
      <c r="C87" s="84">
        <v>122.0183010105001</v>
      </c>
      <c r="D87" s="80">
        <v>1628.5</v>
      </c>
      <c r="E87" s="80">
        <v>106.36979700637478</v>
      </c>
      <c r="F87" s="80">
        <v>101.8</v>
      </c>
      <c r="G87" s="81">
        <v>53877</v>
      </c>
      <c r="H87" s="80">
        <v>109.913</v>
      </c>
      <c r="I87" s="81">
        <v>10505382</v>
      </c>
      <c r="J87" s="83">
        <v>3.677</v>
      </c>
      <c r="K87" s="128">
        <v>99.698999999999998</v>
      </c>
      <c r="M87" s="84">
        <v>122.0183010105001</v>
      </c>
      <c r="N87" s="80">
        <v>1583.9</v>
      </c>
      <c r="O87" s="80">
        <v>106.36979700637478</v>
      </c>
      <c r="P87" s="80">
        <v>101.8</v>
      </c>
      <c r="Q87" s="81">
        <v>48912</v>
      </c>
      <c r="R87" s="80">
        <v>109.913</v>
      </c>
      <c r="S87" s="81">
        <v>13254</v>
      </c>
      <c r="T87" s="83">
        <v>3.677</v>
      </c>
      <c r="U87" s="128">
        <v>99.698999999999998</v>
      </c>
    </row>
    <row r="88" spans="1:21">
      <c r="A88" s="1477"/>
      <c r="B88" s="1478" t="s">
        <v>66</v>
      </c>
      <c r="C88" s="84">
        <v>118.36955674105683</v>
      </c>
      <c r="D88" s="80">
        <v>1602</v>
      </c>
      <c r="E88" s="80">
        <v>94.389580961288203</v>
      </c>
      <c r="F88" s="80">
        <v>101.7</v>
      </c>
      <c r="G88" s="81">
        <v>49811</v>
      </c>
      <c r="H88" s="80">
        <v>117.184</v>
      </c>
      <c r="I88" s="81">
        <v>2977479</v>
      </c>
      <c r="J88" s="83">
        <v>3.5550000000000002</v>
      </c>
      <c r="K88" s="128">
        <v>100.4</v>
      </c>
      <c r="M88" s="84">
        <v>118.36955674105683</v>
      </c>
      <c r="N88" s="80">
        <v>1576.5</v>
      </c>
      <c r="O88" s="80">
        <v>94.389580961288203</v>
      </c>
      <c r="P88" s="80">
        <v>101.7</v>
      </c>
      <c r="Q88" s="81">
        <v>47958</v>
      </c>
      <c r="R88" s="80">
        <v>117.184</v>
      </c>
      <c r="S88" s="81">
        <v>10802</v>
      </c>
      <c r="T88" s="83">
        <v>3.5550000000000002</v>
      </c>
      <c r="U88" s="128">
        <v>100.4</v>
      </c>
    </row>
    <row r="89" spans="1:21">
      <c r="A89" s="1477"/>
      <c r="B89" s="1478" t="s">
        <v>67</v>
      </c>
      <c r="C89" s="84">
        <v>116.65250061425999</v>
      </c>
      <c r="D89" s="80">
        <v>1611.9</v>
      </c>
      <c r="E89" s="80">
        <v>99.95614599233852</v>
      </c>
      <c r="F89" s="80">
        <v>101.3</v>
      </c>
      <c r="G89" s="81">
        <v>47886</v>
      </c>
      <c r="H89" s="80">
        <v>93.253</v>
      </c>
      <c r="I89" s="81">
        <v>4932938</v>
      </c>
      <c r="J89" s="83">
        <v>3.4580000000000002</v>
      </c>
      <c r="K89" s="128">
        <v>99.801000000000002</v>
      </c>
      <c r="M89" s="84">
        <v>116.65250061425999</v>
      </c>
      <c r="N89" s="80">
        <v>1604.7</v>
      </c>
      <c r="O89" s="80">
        <v>99.95614599233852</v>
      </c>
      <c r="P89" s="80">
        <v>101.3</v>
      </c>
      <c r="Q89" s="81">
        <v>46072</v>
      </c>
      <c r="R89" s="80">
        <v>93.253</v>
      </c>
      <c r="S89" s="81">
        <v>11474</v>
      </c>
      <c r="T89" s="83">
        <v>3.4580000000000002</v>
      </c>
      <c r="U89" s="128">
        <v>99.801000000000002</v>
      </c>
    </row>
    <row r="90" spans="1:21">
      <c r="A90" s="1477"/>
      <c r="B90" s="1478" t="s">
        <v>68</v>
      </c>
      <c r="C90" s="84">
        <v>119.65734883615444</v>
      </c>
      <c r="D90" s="80">
        <v>1546.6</v>
      </c>
      <c r="E90" s="80">
        <v>112.78344802041103</v>
      </c>
      <c r="F90" s="80">
        <v>101.2</v>
      </c>
      <c r="G90" s="81">
        <v>44204</v>
      </c>
      <c r="H90" s="80">
        <v>93.603999999999999</v>
      </c>
      <c r="I90" s="81">
        <v>37845209</v>
      </c>
      <c r="J90" s="83">
        <v>3.3849999999999998</v>
      </c>
      <c r="K90" s="128">
        <v>99.8</v>
      </c>
      <c r="M90" s="84">
        <v>119.65734883615444</v>
      </c>
      <c r="N90" s="80">
        <v>1588.2</v>
      </c>
      <c r="O90" s="80">
        <v>112.78344802041103</v>
      </c>
      <c r="P90" s="80">
        <v>101.2</v>
      </c>
      <c r="Q90" s="81">
        <v>43547</v>
      </c>
      <c r="R90" s="80">
        <v>93.603999999999999</v>
      </c>
      <c r="S90" s="81">
        <v>12076</v>
      </c>
      <c r="T90" s="83">
        <v>3.3849999999999998</v>
      </c>
      <c r="U90" s="128">
        <v>99.8</v>
      </c>
    </row>
    <row r="91" spans="1:21">
      <c r="A91" s="1484"/>
      <c r="B91" s="1485" t="s">
        <v>69</v>
      </c>
      <c r="C91" s="89">
        <v>112.78912432896711</v>
      </c>
      <c r="D91" s="85">
        <v>1550</v>
      </c>
      <c r="E91" s="85">
        <v>110.24219007145327</v>
      </c>
      <c r="F91" s="85">
        <v>101.4</v>
      </c>
      <c r="G91" s="86">
        <v>40680</v>
      </c>
      <c r="H91" s="85">
        <v>87.471000000000004</v>
      </c>
      <c r="I91" s="86">
        <v>3454054</v>
      </c>
      <c r="J91" s="88">
        <v>3.194</v>
      </c>
      <c r="K91" s="129">
        <v>100</v>
      </c>
      <c r="M91" s="89">
        <v>112.78912432896711</v>
      </c>
      <c r="N91" s="85">
        <v>1611.3</v>
      </c>
      <c r="O91" s="85">
        <v>110.24219007145327</v>
      </c>
      <c r="P91" s="85">
        <v>101.3</v>
      </c>
      <c r="Q91" s="86">
        <v>42406</v>
      </c>
      <c r="R91" s="85">
        <v>87.471000000000004</v>
      </c>
      <c r="S91" s="86">
        <v>11731</v>
      </c>
      <c r="T91" s="88">
        <v>3.194</v>
      </c>
      <c r="U91" s="129">
        <v>100</v>
      </c>
    </row>
    <row r="92" spans="1:21">
      <c r="A92" s="1477" t="s">
        <v>75</v>
      </c>
      <c r="B92" s="1478" t="s">
        <v>58</v>
      </c>
      <c r="C92" s="84">
        <v>105.38431978215576</v>
      </c>
      <c r="D92" s="80">
        <v>1627</v>
      </c>
      <c r="E92" s="80">
        <v>100.92424425860816</v>
      </c>
      <c r="F92" s="80">
        <v>100.5</v>
      </c>
      <c r="G92" s="81">
        <v>39497</v>
      </c>
      <c r="H92" s="80">
        <v>119.44199999999999</v>
      </c>
      <c r="I92" s="81">
        <v>4004813</v>
      </c>
      <c r="J92" s="83">
        <v>3.093</v>
      </c>
      <c r="K92" s="128">
        <v>101.10299999999999</v>
      </c>
      <c r="M92" s="84">
        <v>105.38431978215576</v>
      </c>
      <c r="N92" s="80">
        <v>1648.5</v>
      </c>
      <c r="O92" s="80">
        <v>100.92424425860816</v>
      </c>
      <c r="P92" s="80">
        <v>101</v>
      </c>
      <c r="Q92" s="81">
        <v>40749</v>
      </c>
      <c r="R92" s="80">
        <v>119.44199999999999</v>
      </c>
      <c r="S92" s="81">
        <v>14231</v>
      </c>
      <c r="T92" s="83">
        <v>3.093</v>
      </c>
      <c r="U92" s="128">
        <v>101.10299999999999</v>
      </c>
    </row>
    <row r="93" spans="1:21">
      <c r="A93" s="1477">
        <v>1996</v>
      </c>
      <c r="B93" s="1478" t="s">
        <v>59</v>
      </c>
      <c r="C93" s="84">
        <v>112.46717630519269</v>
      </c>
      <c r="D93" s="80">
        <v>1634</v>
      </c>
      <c r="E93" s="80">
        <v>110.96826377115548</v>
      </c>
      <c r="F93" s="80">
        <v>99.7</v>
      </c>
      <c r="G93" s="81">
        <v>38173</v>
      </c>
      <c r="H93" s="80">
        <v>127.355</v>
      </c>
      <c r="I93" s="81">
        <v>11026611</v>
      </c>
      <c r="J93" s="83">
        <v>3.0859999999999999</v>
      </c>
      <c r="K93" s="128">
        <v>102.44199999999999</v>
      </c>
      <c r="M93" s="84">
        <v>112.46717630519269</v>
      </c>
      <c r="N93" s="80">
        <v>1638.3</v>
      </c>
      <c r="O93" s="80">
        <v>110.96826377115548</v>
      </c>
      <c r="P93" s="80">
        <v>100.6</v>
      </c>
      <c r="Q93" s="81">
        <v>39931</v>
      </c>
      <c r="R93" s="80">
        <v>127.355</v>
      </c>
      <c r="S93" s="81">
        <v>16437</v>
      </c>
      <c r="T93" s="83">
        <v>3.0859999999999999</v>
      </c>
      <c r="U93" s="128">
        <v>102.44199999999999</v>
      </c>
    </row>
    <row r="94" spans="1:21">
      <c r="A94" s="1477"/>
      <c r="B94" s="1478" t="s">
        <v>60</v>
      </c>
      <c r="C94" s="84">
        <v>112.6818083210423</v>
      </c>
      <c r="D94" s="80">
        <v>1659</v>
      </c>
      <c r="E94" s="80">
        <v>117.62393935175915</v>
      </c>
      <c r="F94" s="80">
        <v>98.9</v>
      </c>
      <c r="G94" s="81">
        <v>35514</v>
      </c>
      <c r="H94" s="80">
        <v>79.072000000000003</v>
      </c>
      <c r="I94" s="81">
        <v>282734</v>
      </c>
      <c r="J94" s="83">
        <v>3.016</v>
      </c>
      <c r="K94" s="128">
        <v>103.06399999999999</v>
      </c>
      <c r="M94" s="84">
        <v>112.6818083210423</v>
      </c>
      <c r="N94" s="80">
        <v>1662.2</v>
      </c>
      <c r="O94" s="80">
        <v>117.62393935175915</v>
      </c>
      <c r="P94" s="80">
        <v>100.1</v>
      </c>
      <c r="Q94" s="81">
        <v>39133</v>
      </c>
      <c r="R94" s="80">
        <v>79.072000000000003</v>
      </c>
      <c r="S94" s="81">
        <v>1162</v>
      </c>
      <c r="T94" s="83">
        <v>3.016</v>
      </c>
      <c r="U94" s="128">
        <v>103.06399999999999</v>
      </c>
    </row>
    <row r="95" spans="1:21">
      <c r="A95" s="1477"/>
      <c r="B95" s="1478" t="s">
        <v>61</v>
      </c>
      <c r="C95" s="84">
        <v>115.47202452708716</v>
      </c>
      <c r="D95" s="80">
        <v>1651</v>
      </c>
      <c r="E95" s="80">
        <v>113.02547258697844</v>
      </c>
      <c r="F95" s="80">
        <v>100.1</v>
      </c>
      <c r="G95" s="81">
        <v>36047</v>
      </c>
      <c r="H95" s="80">
        <v>84.692999999999998</v>
      </c>
      <c r="I95" s="81">
        <v>6656382</v>
      </c>
      <c r="J95" s="83">
        <v>2.9969999999999999</v>
      </c>
      <c r="K95" s="128">
        <v>103.568</v>
      </c>
      <c r="M95" s="84">
        <v>115.47202452708716</v>
      </c>
      <c r="N95" s="80">
        <v>1672.3</v>
      </c>
      <c r="O95" s="80">
        <v>113.02547258697844</v>
      </c>
      <c r="P95" s="80">
        <v>99.4</v>
      </c>
      <c r="Q95" s="81">
        <v>38964</v>
      </c>
      <c r="R95" s="80">
        <v>84.692999999999998</v>
      </c>
      <c r="S95" s="81">
        <v>14367</v>
      </c>
      <c r="T95" s="83">
        <v>2.9969999999999999</v>
      </c>
      <c r="U95" s="128">
        <v>103.568</v>
      </c>
    </row>
    <row r="96" spans="1:21">
      <c r="A96" s="1477"/>
      <c r="B96" s="1478" t="s">
        <v>62</v>
      </c>
      <c r="C96" s="84">
        <v>113.11107235274153</v>
      </c>
      <c r="D96" s="80">
        <v>1741</v>
      </c>
      <c r="E96" s="80">
        <v>107.3378952726444</v>
      </c>
      <c r="F96" s="80">
        <v>100</v>
      </c>
      <c r="G96" s="81">
        <v>39869</v>
      </c>
      <c r="H96" s="80">
        <v>95.248999999999995</v>
      </c>
      <c r="I96" s="81">
        <v>80709907</v>
      </c>
      <c r="J96" s="83">
        <v>3.0089999999999999</v>
      </c>
      <c r="K96" s="128">
        <v>102.932</v>
      </c>
      <c r="M96" s="84">
        <v>113.11107235274153</v>
      </c>
      <c r="N96" s="80">
        <v>1716.9</v>
      </c>
      <c r="O96" s="80">
        <v>107.3378952726444</v>
      </c>
      <c r="P96" s="80">
        <v>99.5</v>
      </c>
      <c r="Q96" s="81">
        <v>39164</v>
      </c>
      <c r="R96" s="80">
        <v>95.248999999999995</v>
      </c>
      <c r="S96" s="81">
        <v>18383</v>
      </c>
      <c r="T96" s="83">
        <v>3.0089999999999999</v>
      </c>
      <c r="U96" s="128">
        <v>102.932</v>
      </c>
    </row>
    <row r="97" spans="1:21">
      <c r="A97" s="1477"/>
      <c r="B97" s="1478" t="s">
        <v>63</v>
      </c>
      <c r="C97" s="84">
        <v>113.21838836066631</v>
      </c>
      <c r="D97" s="80">
        <v>1767</v>
      </c>
      <c r="E97" s="80">
        <v>104.79663732368664</v>
      </c>
      <c r="F97" s="80">
        <v>100.3</v>
      </c>
      <c r="G97" s="81">
        <v>39391</v>
      </c>
      <c r="H97" s="80">
        <v>88.561999999999998</v>
      </c>
      <c r="I97" s="81">
        <v>9957750</v>
      </c>
      <c r="J97" s="83">
        <v>3.0230000000000001</v>
      </c>
      <c r="K97" s="128">
        <v>101.703</v>
      </c>
      <c r="M97" s="84">
        <v>113.21838836066631</v>
      </c>
      <c r="N97" s="80">
        <v>1721.1</v>
      </c>
      <c r="O97" s="80">
        <v>104.79663732368664</v>
      </c>
      <c r="P97" s="80">
        <v>99.7</v>
      </c>
      <c r="Q97" s="81">
        <v>38994</v>
      </c>
      <c r="R97" s="80">
        <v>88.561999999999998</v>
      </c>
      <c r="S97" s="81">
        <v>14122</v>
      </c>
      <c r="T97" s="83">
        <v>3.0230000000000001</v>
      </c>
      <c r="U97" s="128">
        <v>101.703</v>
      </c>
    </row>
    <row r="98" spans="1:21">
      <c r="A98" s="1477"/>
      <c r="B98" s="1478" t="s">
        <v>64</v>
      </c>
      <c r="C98" s="84">
        <v>112.6818083210423</v>
      </c>
      <c r="D98" s="80">
        <v>1736.6</v>
      </c>
      <c r="E98" s="80">
        <v>107.82194440577919</v>
      </c>
      <c r="F98" s="80">
        <v>100.4</v>
      </c>
      <c r="G98" s="81">
        <v>42417</v>
      </c>
      <c r="H98" s="80">
        <v>91.183999999999997</v>
      </c>
      <c r="I98" s="81">
        <v>4720517</v>
      </c>
      <c r="J98" s="83">
        <v>3.1080000000000001</v>
      </c>
      <c r="K98" s="128">
        <v>102.52500000000001</v>
      </c>
      <c r="M98" s="84">
        <v>112.6818083210423</v>
      </c>
      <c r="N98" s="80">
        <v>1707.9</v>
      </c>
      <c r="O98" s="80">
        <v>107.82194440577919</v>
      </c>
      <c r="P98" s="80">
        <v>99.9</v>
      </c>
      <c r="Q98" s="81">
        <v>39344</v>
      </c>
      <c r="R98" s="80">
        <v>91.183999999999997</v>
      </c>
      <c r="S98" s="81">
        <v>14455</v>
      </c>
      <c r="T98" s="83">
        <v>3.1080000000000001</v>
      </c>
      <c r="U98" s="128">
        <v>102.52500000000001</v>
      </c>
    </row>
    <row r="99" spans="1:21">
      <c r="A99" s="1477"/>
      <c r="B99" s="1478" t="s">
        <v>65</v>
      </c>
      <c r="C99" s="84">
        <v>111.9305962655687</v>
      </c>
      <c r="D99" s="80">
        <v>1750.8</v>
      </c>
      <c r="E99" s="80">
        <v>111.08927605443918</v>
      </c>
      <c r="F99" s="80">
        <v>99.5</v>
      </c>
      <c r="G99" s="81">
        <v>41603</v>
      </c>
      <c r="H99" s="80">
        <v>109.35299999999999</v>
      </c>
      <c r="I99" s="81">
        <v>13928128</v>
      </c>
      <c r="J99" s="83">
        <v>3.089</v>
      </c>
      <c r="K99" s="128">
        <v>102.21299999999999</v>
      </c>
      <c r="M99" s="84">
        <v>111.9305962655687</v>
      </c>
      <c r="N99" s="80">
        <v>1704.1</v>
      </c>
      <c r="O99" s="80">
        <v>111.08927605443918</v>
      </c>
      <c r="P99" s="80">
        <v>99.4</v>
      </c>
      <c r="Q99" s="81">
        <v>38592</v>
      </c>
      <c r="R99" s="80">
        <v>109.35299999999999</v>
      </c>
      <c r="S99" s="81">
        <v>17804</v>
      </c>
      <c r="T99" s="83">
        <v>3.089</v>
      </c>
      <c r="U99" s="128">
        <v>102.21299999999999</v>
      </c>
    </row>
    <row r="100" spans="1:21">
      <c r="A100" s="1477"/>
      <c r="B100" s="1478" t="s">
        <v>66</v>
      </c>
      <c r="C100" s="84">
        <v>113.75496840029032</v>
      </c>
      <c r="D100" s="80">
        <v>1730.6</v>
      </c>
      <c r="E100" s="80">
        <v>118.95507446787988</v>
      </c>
      <c r="F100" s="80">
        <v>99.3</v>
      </c>
      <c r="G100" s="81">
        <v>41051</v>
      </c>
      <c r="H100" s="80">
        <v>91.224000000000004</v>
      </c>
      <c r="I100" s="81">
        <v>4393266</v>
      </c>
      <c r="J100" s="83">
        <v>3.07</v>
      </c>
      <c r="K100" s="128">
        <v>101.196</v>
      </c>
      <c r="M100" s="84">
        <v>113.75496840029032</v>
      </c>
      <c r="N100" s="80">
        <v>1710</v>
      </c>
      <c r="O100" s="80">
        <v>118.95507446787988</v>
      </c>
      <c r="P100" s="80">
        <v>99.2</v>
      </c>
      <c r="Q100" s="81">
        <v>39527</v>
      </c>
      <c r="R100" s="80">
        <v>91.224000000000004</v>
      </c>
      <c r="S100" s="81">
        <v>16089</v>
      </c>
      <c r="T100" s="83">
        <v>3.07</v>
      </c>
      <c r="U100" s="128">
        <v>101.196</v>
      </c>
    </row>
    <row r="101" spans="1:21">
      <c r="A101" s="1477"/>
      <c r="B101" s="1478" t="s">
        <v>67</v>
      </c>
      <c r="C101" s="84">
        <v>114.18423243198954</v>
      </c>
      <c r="D101" s="80">
        <v>1751.7</v>
      </c>
      <c r="E101" s="80">
        <v>116.1717919523547</v>
      </c>
      <c r="F101" s="80">
        <v>99.8</v>
      </c>
      <c r="G101" s="81">
        <v>41641</v>
      </c>
      <c r="H101" s="80">
        <v>121.919</v>
      </c>
      <c r="I101" s="81">
        <v>7015363</v>
      </c>
      <c r="J101" s="83">
        <v>3.032</v>
      </c>
      <c r="K101" s="128">
        <v>101.396</v>
      </c>
      <c r="M101" s="84">
        <v>114.18423243198954</v>
      </c>
      <c r="N101" s="80">
        <v>1754.6</v>
      </c>
      <c r="O101" s="80">
        <v>116.1717919523547</v>
      </c>
      <c r="P101" s="80">
        <v>99.8</v>
      </c>
      <c r="Q101" s="81">
        <v>39384</v>
      </c>
      <c r="R101" s="80">
        <v>121.919</v>
      </c>
      <c r="S101" s="81">
        <v>16873</v>
      </c>
      <c r="T101" s="83">
        <v>3.032</v>
      </c>
      <c r="U101" s="128">
        <v>101.396</v>
      </c>
    </row>
    <row r="102" spans="1:21">
      <c r="A102" s="1477"/>
      <c r="B102" s="1478" t="s">
        <v>68</v>
      </c>
      <c r="C102" s="84">
        <v>114.72081247161356</v>
      </c>
      <c r="D102" s="80">
        <v>1685.1</v>
      </c>
      <c r="E102" s="80">
        <v>109.51611637175104</v>
      </c>
      <c r="F102" s="80">
        <v>99.8</v>
      </c>
      <c r="G102" s="81">
        <v>39664</v>
      </c>
      <c r="H102" s="80">
        <v>100.09699999999999</v>
      </c>
      <c r="I102" s="81">
        <v>47977490</v>
      </c>
      <c r="J102" s="83">
        <v>2.988</v>
      </c>
      <c r="K102" s="128">
        <v>101.6</v>
      </c>
      <c r="M102" s="84">
        <v>114.72081247161356</v>
      </c>
      <c r="N102" s="80">
        <v>1738.5</v>
      </c>
      <c r="O102" s="80">
        <v>109.51611637175104</v>
      </c>
      <c r="P102" s="80">
        <v>99.8</v>
      </c>
      <c r="Q102" s="81">
        <v>39834</v>
      </c>
      <c r="R102" s="80">
        <v>100.09699999999999</v>
      </c>
      <c r="S102" s="81">
        <v>15127</v>
      </c>
      <c r="T102" s="83">
        <v>2.988</v>
      </c>
      <c r="U102" s="128">
        <v>101.6</v>
      </c>
    </row>
    <row r="103" spans="1:21">
      <c r="A103" s="1477"/>
      <c r="B103" s="1478" t="s">
        <v>69</v>
      </c>
      <c r="C103" s="84">
        <v>114.82812847953835</v>
      </c>
      <c r="D103" s="80">
        <v>1620.1</v>
      </c>
      <c r="E103" s="80">
        <v>119.19709903444728</v>
      </c>
      <c r="F103" s="80">
        <v>99.6</v>
      </c>
      <c r="G103" s="81">
        <v>39687</v>
      </c>
      <c r="H103" s="80">
        <v>117.57899999999999</v>
      </c>
      <c r="I103" s="81">
        <v>5605921</v>
      </c>
      <c r="J103" s="83">
        <v>2.944</v>
      </c>
      <c r="K103" s="128">
        <v>101.902</v>
      </c>
      <c r="M103" s="84">
        <v>114.82812847953835</v>
      </c>
      <c r="N103" s="80">
        <v>1692.5</v>
      </c>
      <c r="O103" s="80">
        <v>119.19709903444728</v>
      </c>
      <c r="P103" s="80">
        <v>99.5</v>
      </c>
      <c r="Q103" s="81">
        <v>40681</v>
      </c>
      <c r="R103" s="80">
        <v>117.57899999999999</v>
      </c>
      <c r="S103" s="81">
        <v>19376</v>
      </c>
      <c r="T103" s="83">
        <v>2.944</v>
      </c>
      <c r="U103" s="128">
        <v>101.902</v>
      </c>
    </row>
    <row r="104" spans="1:21">
      <c r="A104" s="1503" t="s">
        <v>76</v>
      </c>
      <c r="B104" s="1504" t="s">
        <v>58</v>
      </c>
      <c r="C104" s="94">
        <v>116.11592057463598</v>
      </c>
      <c r="D104" s="90">
        <v>1662</v>
      </c>
      <c r="E104" s="90">
        <v>159.1311525180692</v>
      </c>
      <c r="F104" s="90">
        <v>99.1</v>
      </c>
      <c r="G104" s="91">
        <v>38827</v>
      </c>
      <c r="H104" s="90">
        <v>110.98099999999999</v>
      </c>
      <c r="I104" s="91">
        <v>4621843</v>
      </c>
      <c r="J104" s="93">
        <v>2.93</v>
      </c>
      <c r="K104" s="130">
        <v>100.992</v>
      </c>
      <c r="M104" s="94">
        <v>116.11592057463598</v>
      </c>
      <c r="N104" s="90">
        <v>1683.7</v>
      </c>
      <c r="O104" s="90">
        <v>159.1311525180692</v>
      </c>
      <c r="P104" s="90">
        <v>99.6</v>
      </c>
      <c r="Q104" s="91">
        <v>40245</v>
      </c>
      <c r="R104" s="90">
        <v>110.98099999999999</v>
      </c>
      <c r="S104" s="91">
        <v>16752</v>
      </c>
      <c r="T104" s="93">
        <v>2.93</v>
      </c>
      <c r="U104" s="130">
        <v>100.992</v>
      </c>
    </row>
    <row r="105" spans="1:21">
      <c r="A105" s="1477">
        <v>1997</v>
      </c>
      <c r="B105" s="1478" t="s">
        <v>59</v>
      </c>
      <c r="C105" s="84">
        <v>115.57934053501197</v>
      </c>
      <c r="D105" s="80">
        <v>1717</v>
      </c>
      <c r="E105" s="80">
        <v>123.06949209952576</v>
      </c>
      <c r="F105" s="80">
        <v>98.8</v>
      </c>
      <c r="G105" s="81">
        <v>38768</v>
      </c>
      <c r="H105" s="80">
        <v>102.166</v>
      </c>
      <c r="I105" s="81">
        <v>11853613</v>
      </c>
      <c r="J105" s="83">
        <v>2.9140000000000001</v>
      </c>
      <c r="K105" s="128">
        <v>100.596</v>
      </c>
      <c r="M105" s="84">
        <v>115.57934053501197</v>
      </c>
      <c r="N105" s="80">
        <v>1722.2</v>
      </c>
      <c r="O105" s="80">
        <v>123.06949209952576</v>
      </c>
      <c r="P105" s="80">
        <v>99.6</v>
      </c>
      <c r="Q105" s="81">
        <v>40847</v>
      </c>
      <c r="R105" s="80">
        <v>102.166</v>
      </c>
      <c r="S105" s="81">
        <v>17379</v>
      </c>
      <c r="T105" s="83">
        <v>2.9140000000000001</v>
      </c>
      <c r="U105" s="128">
        <v>100.596</v>
      </c>
    </row>
    <row r="106" spans="1:21">
      <c r="A106" s="1477"/>
      <c r="B106" s="1478" t="s">
        <v>60</v>
      </c>
      <c r="C106" s="84">
        <v>108.17453598820062</v>
      </c>
      <c r="D106" s="80">
        <v>1727.1</v>
      </c>
      <c r="E106" s="80">
        <v>115.08268140280137</v>
      </c>
      <c r="F106" s="80">
        <v>98.4</v>
      </c>
      <c r="G106" s="81">
        <v>37457</v>
      </c>
      <c r="H106" s="80">
        <v>116.133</v>
      </c>
      <c r="I106" s="81">
        <v>4070031</v>
      </c>
      <c r="J106" s="83">
        <v>2.9009999999999998</v>
      </c>
      <c r="K106" s="128">
        <v>100.79300000000001</v>
      </c>
      <c r="M106" s="84">
        <v>108.17453598820062</v>
      </c>
      <c r="N106" s="80">
        <v>1728.1</v>
      </c>
      <c r="O106" s="80">
        <v>115.08268140280137</v>
      </c>
      <c r="P106" s="80">
        <v>99.6</v>
      </c>
      <c r="Q106" s="81">
        <v>41132</v>
      </c>
      <c r="R106" s="80">
        <v>116.133</v>
      </c>
      <c r="S106" s="81">
        <v>16634</v>
      </c>
      <c r="T106" s="83">
        <v>2.9009999999999998</v>
      </c>
      <c r="U106" s="128">
        <v>100.79300000000001</v>
      </c>
    </row>
    <row r="107" spans="1:21">
      <c r="A107" s="1518"/>
      <c r="B107" s="1478" t="s">
        <v>61</v>
      </c>
      <c r="C107" s="84">
        <v>114.93544448746314</v>
      </c>
      <c r="D107" s="80">
        <v>1731.6</v>
      </c>
      <c r="E107" s="80">
        <v>107.21688298936068</v>
      </c>
      <c r="F107" s="80">
        <v>99.9</v>
      </c>
      <c r="G107" s="81">
        <v>37562</v>
      </c>
      <c r="H107" s="80">
        <v>100.193</v>
      </c>
      <c r="I107" s="81">
        <v>7092571</v>
      </c>
      <c r="J107" s="83">
        <v>2.8820000000000001</v>
      </c>
      <c r="K107" s="128">
        <v>101.77200000000001</v>
      </c>
      <c r="M107" s="84">
        <v>114.93544448746314</v>
      </c>
      <c r="N107" s="80">
        <v>1745.8</v>
      </c>
      <c r="O107" s="80">
        <v>107.21688298936068</v>
      </c>
      <c r="P107" s="80">
        <v>99.3</v>
      </c>
      <c r="Q107" s="81">
        <v>40455</v>
      </c>
      <c r="R107" s="80">
        <v>100.193</v>
      </c>
      <c r="S107" s="81">
        <v>15256</v>
      </c>
      <c r="T107" s="83">
        <v>2.8820000000000001</v>
      </c>
      <c r="U107" s="128">
        <v>101.77200000000001</v>
      </c>
    </row>
    <row r="108" spans="1:21">
      <c r="A108" s="1477"/>
      <c r="B108" s="1478" t="s">
        <v>62</v>
      </c>
      <c r="C108" s="84">
        <v>116.43786859841038</v>
      </c>
      <c r="D108" s="80">
        <v>1803.3</v>
      </c>
      <c r="E108" s="80">
        <v>124.8846763487813</v>
      </c>
      <c r="F108" s="80">
        <v>99.3</v>
      </c>
      <c r="G108" s="81">
        <v>41809</v>
      </c>
      <c r="H108" s="80">
        <v>93.617999999999995</v>
      </c>
      <c r="I108" s="81">
        <v>69496297</v>
      </c>
      <c r="J108" s="83">
        <v>2.879</v>
      </c>
      <c r="K108" s="128">
        <v>101.768</v>
      </c>
      <c r="M108" s="84">
        <v>116.43786859841038</v>
      </c>
      <c r="N108" s="80">
        <v>1764.9</v>
      </c>
      <c r="O108" s="80">
        <v>124.8846763487813</v>
      </c>
      <c r="P108" s="80">
        <v>98.9</v>
      </c>
      <c r="Q108" s="81">
        <v>41484</v>
      </c>
      <c r="R108" s="80">
        <v>93.617999999999995</v>
      </c>
      <c r="S108" s="81">
        <v>15954</v>
      </c>
      <c r="T108" s="83">
        <v>2.879</v>
      </c>
      <c r="U108" s="128">
        <v>101.768</v>
      </c>
    </row>
    <row r="109" spans="1:21">
      <c r="A109" s="1477"/>
      <c r="B109" s="1478" t="s">
        <v>63</v>
      </c>
      <c r="C109" s="84">
        <v>117.6183446855832</v>
      </c>
      <c r="D109" s="80">
        <v>1864.8</v>
      </c>
      <c r="E109" s="80">
        <v>117.74495163504285</v>
      </c>
      <c r="F109" s="80">
        <v>99.1</v>
      </c>
      <c r="G109" s="81">
        <v>42178</v>
      </c>
      <c r="H109" s="80">
        <v>124.43899999999999</v>
      </c>
      <c r="I109" s="81">
        <v>8226807</v>
      </c>
      <c r="J109" s="83">
        <v>2.8879999999999999</v>
      </c>
      <c r="K109" s="128">
        <v>101.97</v>
      </c>
      <c r="M109" s="84">
        <v>117.6183446855832</v>
      </c>
      <c r="N109" s="80">
        <v>1809.2</v>
      </c>
      <c r="O109" s="80">
        <v>117.74495163504285</v>
      </c>
      <c r="P109" s="80">
        <v>98.6</v>
      </c>
      <c r="Q109" s="81">
        <v>41285</v>
      </c>
      <c r="R109" s="80">
        <v>124.43899999999999</v>
      </c>
      <c r="S109" s="81">
        <v>11214</v>
      </c>
      <c r="T109" s="83">
        <v>2.8879999999999999</v>
      </c>
      <c r="U109" s="128">
        <v>101.97</v>
      </c>
    </row>
    <row r="110" spans="1:21">
      <c r="A110" s="1477"/>
      <c r="B110" s="1478" t="s">
        <v>64</v>
      </c>
      <c r="C110" s="84">
        <v>120.19392887577845</v>
      </c>
      <c r="D110" s="80">
        <v>1831.8</v>
      </c>
      <c r="E110" s="80">
        <v>117.38191478519173</v>
      </c>
      <c r="F110" s="80">
        <v>100.6</v>
      </c>
      <c r="G110" s="81">
        <v>44721</v>
      </c>
      <c r="H110" s="80">
        <v>89.406999999999996</v>
      </c>
      <c r="I110" s="81">
        <v>4215305</v>
      </c>
      <c r="J110" s="83">
        <v>2.8650000000000002</v>
      </c>
      <c r="K110" s="128">
        <v>101.97</v>
      </c>
      <c r="M110" s="84">
        <v>120.19392887577845</v>
      </c>
      <c r="N110" s="80">
        <v>1798.9</v>
      </c>
      <c r="O110" s="80">
        <v>117.38191478519173</v>
      </c>
      <c r="P110" s="80">
        <v>100</v>
      </c>
      <c r="Q110" s="81">
        <v>41251</v>
      </c>
      <c r="R110" s="80">
        <v>89.406999999999996</v>
      </c>
      <c r="S110" s="81">
        <v>13542</v>
      </c>
      <c r="T110" s="83">
        <v>2.8650000000000002</v>
      </c>
      <c r="U110" s="128">
        <v>101.97</v>
      </c>
    </row>
    <row r="111" spans="1:21">
      <c r="A111" s="1477"/>
      <c r="B111" s="1478" t="s">
        <v>65</v>
      </c>
      <c r="C111" s="84">
        <v>120.08661286785366</v>
      </c>
      <c r="D111" s="80">
        <v>1850.3</v>
      </c>
      <c r="E111" s="80">
        <v>128.39403256400868</v>
      </c>
      <c r="F111" s="80">
        <v>100.2</v>
      </c>
      <c r="G111" s="81">
        <v>44291</v>
      </c>
      <c r="H111" s="80">
        <v>82.209000000000003</v>
      </c>
      <c r="I111" s="81">
        <v>10184909</v>
      </c>
      <c r="J111" s="83">
        <v>2.839</v>
      </c>
      <c r="K111" s="128">
        <v>101.87</v>
      </c>
      <c r="M111" s="84">
        <v>120.08661286785366</v>
      </c>
      <c r="N111" s="80">
        <v>1804</v>
      </c>
      <c r="O111" s="80">
        <v>128.39403256400868</v>
      </c>
      <c r="P111" s="80">
        <v>100.1</v>
      </c>
      <c r="Q111" s="81">
        <v>41912</v>
      </c>
      <c r="R111" s="80">
        <v>82.209000000000003</v>
      </c>
      <c r="S111" s="81">
        <v>13312</v>
      </c>
      <c r="T111" s="83">
        <v>2.839</v>
      </c>
      <c r="U111" s="128">
        <v>101.87</v>
      </c>
    </row>
    <row r="112" spans="1:21">
      <c r="A112" s="1477"/>
      <c r="B112" s="1478" t="s">
        <v>66</v>
      </c>
      <c r="C112" s="84">
        <v>119.22808480445524</v>
      </c>
      <c r="D112" s="80">
        <v>1780.7</v>
      </c>
      <c r="E112" s="80">
        <v>162.7615210165803</v>
      </c>
      <c r="F112" s="80">
        <v>99.7</v>
      </c>
      <c r="G112" s="81">
        <v>44798</v>
      </c>
      <c r="H112" s="80">
        <v>101.045</v>
      </c>
      <c r="I112" s="81">
        <v>4200709</v>
      </c>
      <c r="J112" s="83">
        <v>2.82</v>
      </c>
      <c r="K112" s="128">
        <v>102.46299999999999</v>
      </c>
      <c r="M112" s="84">
        <v>119.22808480445524</v>
      </c>
      <c r="N112" s="80">
        <v>1765.3</v>
      </c>
      <c r="O112" s="80">
        <v>162.7615210165803</v>
      </c>
      <c r="P112" s="80">
        <v>99.6</v>
      </c>
      <c r="Q112" s="81">
        <v>42379</v>
      </c>
      <c r="R112" s="80">
        <v>101.045</v>
      </c>
      <c r="S112" s="81">
        <v>15439</v>
      </c>
      <c r="T112" s="83">
        <v>2.82</v>
      </c>
      <c r="U112" s="128">
        <v>102.46299999999999</v>
      </c>
    </row>
    <row r="113" spans="1:21">
      <c r="A113" s="1477"/>
      <c r="B113" s="1478" t="s">
        <v>67</v>
      </c>
      <c r="C113" s="84">
        <v>122.6621970580489</v>
      </c>
      <c r="D113" s="80">
        <v>1828.1</v>
      </c>
      <c r="E113" s="80">
        <v>135.53375727774716</v>
      </c>
      <c r="F113" s="80">
        <v>99.2</v>
      </c>
      <c r="G113" s="81">
        <v>44133</v>
      </c>
      <c r="H113" s="80">
        <v>92.822000000000003</v>
      </c>
      <c r="I113" s="81">
        <v>5789713</v>
      </c>
      <c r="J113" s="83">
        <v>2.8050000000000002</v>
      </c>
      <c r="K113" s="128">
        <v>102.458</v>
      </c>
      <c r="M113" s="84">
        <v>122.6621970580489</v>
      </c>
      <c r="N113" s="80">
        <v>1842</v>
      </c>
      <c r="O113" s="80">
        <v>135.53375727774716</v>
      </c>
      <c r="P113" s="80">
        <v>99.1</v>
      </c>
      <c r="Q113" s="81">
        <v>42144</v>
      </c>
      <c r="R113" s="80">
        <v>92.822000000000003</v>
      </c>
      <c r="S113" s="81">
        <v>14200</v>
      </c>
      <c r="T113" s="83">
        <v>2.8050000000000002</v>
      </c>
      <c r="U113" s="128">
        <v>102.458</v>
      </c>
    </row>
    <row r="114" spans="1:21">
      <c r="A114" s="1477"/>
      <c r="B114" s="1478" t="s">
        <v>68</v>
      </c>
      <c r="C114" s="84">
        <v>123.94998915314653</v>
      </c>
      <c r="D114" s="80">
        <v>1789.3</v>
      </c>
      <c r="E114" s="80">
        <v>133.47654846192421</v>
      </c>
      <c r="F114" s="80">
        <v>99.1</v>
      </c>
      <c r="G114" s="81">
        <v>42908</v>
      </c>
      <c r="H114" s="80">
        <v>113.60599999999999</v>
      </c>
      <c r="I114" s="81">
        <v>45952268</v>
      </c>
      <c r="J114" s="83">
        <v>2.7709999999999999</v>
      </c>
      <c r="K114" s="128">
        <v>102.06699999999999</v>
      </c>
      <c r="M114" s="84">
        <v>123.94998915314653</v>
      </c>
      <c r="N114" s="80">
        <v>1852.4</v>
      </c>
      <c r="O114" s="80">
        <v>133.47654846192421</v>
      </c>
      <c r="P114" s="80">
        <v>99</v>
      </c>
      <c r="Q114" s="81">
        <v>43463</v>
      </c>
      <c r="R114" s="80">
        <v>113.60599999999999</v>
      </c>
      <c r="S114" s="81">
        <v>14339</v>
      </c>
      <c r="T114" s="83">
        <v>2.7709999999999999</v>
      </c>
      <c r="U114" s="128">
        <v>102.06699999999999</v>
      </c>
    </row>
    <row r="115" spans="1:21">
      <c r="A115" s="1484"/>
      <c r="B115" s="1485" t="s">
        <v>69</v>
      </c>
      <c r="C115" s="89">
        <v>125.13046524031935</v>
      </c>
      <c r="D115" s="85">
        <v>1813.4</v>
      </c>
      <c r="E115" s="85">
        <v>120.2862095840006</v>
      </c>
      <c r="F115" s="85">
        <v>99.1</v>
      </c>
      <c r="G115" s="86">
        <v>43233</v>
      </c>
      <c r="H115" s="85">
        <v>97.91</v>
      </c>
      <c r="I115" s="86">
        <v>3506412</v>
      </c>
      <c r="J115" s="88">
        <v>2.7429999999999999</v>
      </c>
      <c r="K115" s="129">
        <v>101.572</v>
      </c>
      <c r="M115" s="89">
        <v>125.13046524031935</v>
      </c>
      <c r="N115" s="85">
        <v>1901.9</v>
      </c>
      <c r="O115" s="85">
        <v>120.2862095840006</v>
      </c>
      <c r="P115" s="85">
        <v>99</v>
      </c>
      <c r="Q115" s="86">
        <v>43824</v>
      </c>
      <c r="R115" s="85">
        <v>97.91</v>
      </c>
      <c r="S115" s="86">
        <v>12362</v>
      </c>
      <c r="T115" s="88">
        <v>2.7429999999999999</v>
      </c>
      <c r="U115" s="129">
        <v>101.572</v>
      </c>
    </row>
    <row r="116" spans="1:21">
      <c r="A116" s="1477" t="s">
        <v>77</v>
      </c>
      <c r="B116" s="1478" t="s">
        <v>58</v>
      </c>
      <c r="C116" s="84">
        <v>125.13046524031935</v>
      </c>
      <c r="D116" s="80">
        <v>1872.2</v>
      </c>
      <c r="E116" s="80">
        <v>130.57225366311533</v>
      </c>
      <c r="F116" s="80">
        <v>98.6</v>
      </c>
      <c r="G116" s="81">
        <v>42542</v>
      </c>
      <c r="H116" s="80">
        <v>102.548</v>
      </c>
      <c r="I116" s="81">
        <v>3550706</v>
      </c>
      <c r="J116" s="83">
        <v>2.7389999999999999</v>
      </c>
      <c r="K116" s="128">
        <v>101.572</v>
      </c>
      <c r="M116" s="84">
        <v>125.13046524031935</v>
      </c>
      <c r="N116" s="80">
        <v>1897.5</v>
      </c>
      <c r="O116" s="80">
        <v>130.57225366311533</v>
      </c>
      <c r="P116" s="80">
        <v>99.1</v>
      </c>
      <c r="Q116" s="81">
        <v>44591</v>
      </c>
      <c r="R116" s="80">
        <v>102.548</v>
      </c>
      <c r="S116" s="81">
        <v>13110</v>
      </c>
      <c r="T116" s="83">
        <v>2.7389999999999999</v>
      </c>
      <c r="U116" s="128">
        <v>101.572</v>
      </c>
    </row>
    <row r="117" spans="1:21">
      <c r="A117" s="1477">
        <v>1998</v>
      </c>
      <c r="B117" s="1478" t="s">
        <v>59</v>
      </c>
      <c r="C117" s="84">
        <v>124.27193717692093</v>
      </c>
      <c r="D117" s="80">
        <v>1903.6</v>
      </c>
      <c r="E117" s="80">
        <v>124.27961493236279</v>
      </c>
      <c r="F117" s="80">
        <v>98.4</v>
      </c>
      <c r="G117" s="81">
        <v>43691</v>
      </c>
      <c r="H117" s="80">
        <v>86.268000000000001</v>
      </c>
      <c r="I117" s="81">
        <v>10291870</v>
      </c>
      <c r="J117" s="83">
        <v>2.75</v>
      </c>
      <c r="K117" s="128">
        <v>102.172</v>
      </c>
      <c r="M117" s="84">
        <v>124.27193717692093</v>
      </c>
      <c r="N117" s="80">
        <v>1908.6</v>
      </c>
      <c r="O117" s="80">
        <v>124.27961493236279</v>
      </c>
      <c r="P117" s="80">
        <v>99.1</v>
      </c>
      <c r="Q117" s="81">
        <v>46018</v>
      </c>
      <c r="R117" s="80">
        <v>86.268000000000001</v>
      </c>
      <c r="S117" s="81">
        <v>14883</v>
      </c>
      <c r="T117" s="83">
        <v>2.75</v>
      </c>
      <c r="U117" s="128">
        <v>102.172</v>
      </c>
    </row>
    <row r="118" spans="1:21">
      <c r="A118" s="1477"/>
      <c r="B118" s="1478" t="s">
        <v>60</v>
      </c>
      <c r="C118" s="84">
        <v>125.34509725616897</v>
      </c>
      <c r="D118" s="80">
        <v>1900.7</v>
      </c>
      <c r="E118" s="80">
        <v>129.84617996341311</v>
      </c>
      <c r="F118" s="80">
        <v>98.1</v>
      </c>
      <c r="G118" s="81">
        <v>43901</v>
      </c>
      <c r="H118" s="80">
        <v>104.419</v>
      </c>
      <c r="I118" s="81">
        <v>3383772</v>
      </c>
      <c r="J118" s="83">
        <v>2.7389999999999999</v>
      </c>
      <c r="K118" s="128">
        <v>101.86799999999999</v>
      </c>
      <c r="M118" s="84">
        <v>125.34509725616897</v>
      </c>
      <c r="N118" s="80">
        <v>1899.2</v>
      </c>
      <c r="O118" s="80">
        <v>129.84617996341311</v>
      </c>
      <c r="P118" s="80">
        <v>99.3</v>
      </c>
      <c r="Q118" s="81">
        <v>47426</v>
      </c>
      <c r="R118" s="80">
        <v>104.419</v>
      </c>
      <c r="S118" s="81">
        <v>13781</v>
      </c>
      <c r="T118" s="83">
        <v>2.7389999999999999</v>
      </c>
      <c r="U118" s="128">
        <v>101.86799999999999</v>
      </c>
    </row>
    <row r="119" spans="1:21">
      <c r="A119" s="1477"/>
      <c r="B119" s="1478" t="s">
        <v>61</v>
      </c>
      <c r="C119" s="84">
        <v>125.45241326409376</v>
      </c>
      <c r="D119" s="80">
        <v>1886.8</v>
      </c>
      <c r="E119" s="80">
        <v>147.75599788940113</v>
      </c>
      <c r="F119" s="80">
        <v>99.7</v>
      </c>
      <c r="G119" s="81">
        <v>44238</v>
      </c>
      <c r="H119" s="80">
        <v>107.886</v>
      </c>
      <c r="I119" s="81">
        <v>6473533</v>
      </c>
      <c r="J119" s="83">
        <v>2.74</v>
      </c>
      <c r="K119" s="128">
        <v>100</v>
      </c>
      <c r="M119" s="84">
        <v>125.45241326409376</v>
      </c>
      <c r="N119" s="80">
        <v>1889.5</v>
      </c>
      <c r="O119" s="80">
        <v>147.75599788940113</v>
      </c>
      <c r="P119" s="80">
        <v>99.2</v>
      </c>
      <c r="Q119" s="81">
        <v>47473</v>
      </c>
      <c r="R119" s="80">
        <v>107.886</v>
      </c>
      <c r="S119" s="81">
        <v>13871</v>
      </c>
      <c r="T119" s="83">
        <v>2.74</v>
      </c>
      <c r="U119" s="128">
        <v>100</v>
      </c>
    </row>
    <row r="120" spans="1:21">
      <c r="A120" s="1477"/>
      <c r="B120" s="1478" t="s">
        <v>62</v>
      </c>
      <c r="C120" s="84">
        <v>124.27193717692093</v>
      </c>
      <c r="D120" s="80">
        <v>1895.5</v>
      </c>
      <c r="E120" s="80">
        <v>115.5667305359362</v>
      </c>
      <c r="F120" s="80">
        <v>99.5</v>
      </c>
      <c r="G120" s="81">
        <v>48273</v>
      </c>
      <c r="H120" s="80">
        <v>108.938</v>
      </c>
      <c r="I120" s="81">
        <v>54932822</v>
      </c>
      <c r="J120" s="83">
        <v>2.7389999999999999</v>
      </c>
      <c r="K120" s="128">
        <v>100.386</v>
      </c>
      <c r="M120" s="84">
        <v>124.27193717692093</v>
      </c>
      <c r="N120" s="80">
        <v>1844.1</v>
      </c>
      <c r="O120" s="80">
        <v>115.5667305359362</v>
      </c>
      <c r="P120" s="80">
        <v>99.2</v>
      </c>
      <c r="Q120" s="81">
        <v>48777</v>
      </c>
      <c r="R120" s="80">
        <v>108.938</v>
      </c>
      <c r="S120" s="81">
        <v>12618</v>
      </c>
      <c r="T120" s="83">
        <v>2.7389999999999999</v>
      </c>
      <c r="U120" s="128">
        <v>100.386</v>
      </c>
    </row>
    <row r="121" spans="1:21">
      <c r="A121" s="1477"/>
      <c r="B121" s="1478" t="s">
        <v>63</v>
      </c>
      <c r="C121" s="84">
        <v>123.94998915314653</v>
      </c>
      <c r="D121" s="80">
        <v>1856.8</v>
      </c>
      <c r="E121" s="80">
        <v>134.80768357804493</v>
      </c>
      <c r="F121" s="80">
        <v>99.5</v>
      </c>
      <c r="G121" s="81">
        <v>51191</v>
      </c>
      <c r="H121" s="80">
        <v>73.033000000000001</v>
      </c>
      <c r="I121" s="81">
        <v>10256502</v>
      </c>
      <c r="J121" s="83">
        <v>2.7240000000000002</v>
      </c>
      <c r="K121" s="128">
        <v>100.09699999999999</v>
      </c>
      <c r="M121" s="84">
        <v>123.94998915314653</v>
      </c>
      <c r="N121" s="80">
        <v>1798</v>
      </c>
      <c r="O121" s="80">
        <v>134.80768357804493</v>
      </c>
      <c r="P121" s="80">
        <v>99</v>
      </c>
      <c r="Q121" s="81">
        <v>49213</v>
      </c>
      <c r="R121" s="80">
        <v>73.033000000000001</v>
      </c>
      <c r="S121" s="81">
        <v>13551</v>
      </c>
      <c r="T121" s="83">
        <v>2.7240000000000002</v>
      </c>
      <c r="U121" s="128">
        <v>100.09699999999999</v>
      </c>
    </row>
    <row r="122" spans="1:21">
      <c r="A122" s="1477"/>
      <c r="B122" s="1478" t="s">
        <v>64</v>
      </c>
      <c r="C122" s="84">
        <v>122.76951306597371</v>
      </c>
      <c r="D122" s="80">
        <v>1811.9</v>
      </c>
      <c r="E122" s="80">
        <v>125.61075004848351</v>
      </c>
      <c r="F122" s="80">
        <v>99.3</v>
      </c>
      <c r="G122" s="81">
        <v>53432</v>
      </c>
      <c r="H122" s="80">
        <v>99.203000000000003</v>
      </c>
      <c r="I122" s="81">
        <v>3602969</v>
      </c>
      <c r="J122" s="83">
        <v>2.71</v>
      </c>
      <c r="K122" s="128">
        <v>99.71</v>
      </c>
      <c r="M122" s="84">
        <v>122.76951306597371</v>
      </c>
      <c r="N122" s="80">
        <v>1781.8</v>
      </c>
      <c r="O122" s="80">
        <v>125.61075004848351</v>
      </c>
      <c r="P122" s="80">
        <v>98.7</v>
      </c>
      <c r="Q122" s="81">
        <v>49721</v>
      </c>
      <c r="R122" s="80">
        <v>99.203000000000003</v>
      </c>
      <c r="S122" s="81">
        <v>11970</v>
      </c>
      <c r="T122" s="83">
        <v>2.71</v>
      </c>
      <c r="U122" s="128">
        <v>99.71</v>
      </c>
    </row>
    <row r="123" spans="1:21">
      <c r="A123" s="1477"/>
      <c r="B123" s="1478" t="s">
        <v>65</v>
      </c>
      <c r="C123" s="84">
        <v>122.76951306597371</v>
      </c>
      <c r="D123" s="80">
        <v>1802.8</v>
      </c>
      <c r="E123" s="80">
        <v>125.36872548191612</v>
      </c>
      <c r="F123" s="80">
        <v>98.6</v>
      </c>
      <c r="G123" s="81">
        <v>53977</v>
      </c>
      <c r="H123" s="80">
        <v>104.18899999999999</v>
      </c>
      <c r="I123" s="81">
        <v>8938480</v>
      </c>
      <c r="J123" s="83">
        <v>2.7130000000000001</v>
      </c>
      <c r="K123" s="128">
        <v>100.09699999999999</v>
      </c>
      <c r="M123" s="84">
        <v>122.76951306597371</v>
      </c>
      <c r="N123" s="80">
        <v>1762.4</v>
      </c>
      <c r="O123" s="80">
        <v>125.36872548191612</v>
      </c>
      <c r="P123" s="80">
        <v>98.5</v>
      </c>
      <c r="Q123" s="81">
        <v>50987</v>
      </c>
      <c r="R123" s="80">
        <v>104.18899999999999</v>
      </c>
      <c r="S123" s="81">
        <v>12251</v>
      </c>
      <c r="T123" s="83">
        <v>2.7130000000000001</v>
      </c>
      <c r="U123" s="128">
        <v>100.09699999999999</v>
      </c>
    </row>
    <row r="124" spans="1:21">
      <c r="A124" s="1477"/>
      <c r="B124" s="1478" t="s">
        <v>66</v>
      </c>
      <c r="C124" s="84">
        <v>123.52072512144733</v>
      </c>
      <c r="D124" s="80">
        <v>1753.2</v>
      </c>
      <c r="E124" s="80">
        <v>117.74495163504285</v>
      </c>
      <c r="F124" s="80">
        <v>98.7</v>
      </c>
      <c r="G124" s="81">
        <v>53659</v>
      </c>
      <c r="H124" s="80">
        <v>91.168999999999997</v>
      </c>
      <c r="I124" s="81">
        <v>3405914</v>
      </c>
      <c r="J124" s="83">
        <v>2.7040000000000002</v>
      </c>
      <c r="K124" s="128">
        <v>100.19199999999999</v>
      </c>
      <c r="M124" s="84">
        <v>123.52072512144733</v>
      </c>
      <c r="N124" s="80">
        <v>1742.5</v>
      </c>
      <c r="O124" s="80">
        <v>117.74495163504285</v>
      </c>
      <c r="P124" s="80">
        <v>98.6</v>
      </c>
      <c r="Q124" s="81">
        <v>50793</v>
      </c>
      <c r="R124" s="80">
        <v>91.168999999999997</v>
      </c>
      <c r="S124" s="81">
        <v>12703</v>
      </c>
      <c r="T124" s="83">
        <v>2.7040000000000002</v>
      </c>
      <c r="U124" s="128">
        <v>100.19199999999999</v>
      </c>
    </row>
    <row r="125" spans="1:21">
      <c r="A125" s="1477"/>
      <c r="B125" s="1478" t="s">
        <v>67</v>
      </c>
      <c r="C125" s="84">
        <v>120.62319290747767</v>
      </c>
      <c r="D125" s="80">
        <v>1660</v>
      </c>
      <c r="E125" s="80">
        <v>127.78897114759017</v>
      </c>
      <c r="F125" s="80">
        <v>98.4</v>
      </c>
      <c r="G125" s="81">
        <v>52721</v>
      </c>
      <c r="H125" s="80">
        <v>106.45</v>
      </c>
      <c r="I125" s="81">
        <v>4294817</v>
      </c>
      <c r="J125" s="83">
        <v>2.6920000000000002</v>
      </c>
      <c r="K125" s="128">
        <v>101.056</v>
      </c>
      <c r="M125" s="84">
        <v>120.62319290747767</v>
      </c>
      <c r="N125" s="80">
        <v>1678.8</v>
      </c>
      <c r="O125" s="80">
        <v>127.78897114759017</v>
      </c>
      <c r="P125" s="80">
        <v>98.3</v>
      </c>
      <c r="Q125" s="81">
        <v>50917</v>
      </c>
      <c r="R125" s="80">
        <v>106.45</v>
      </c>
      <c r="S125" s="81">
        <v>10571</v>
      </c>
      <c r="T125" s="83">
        <v>2.6920000000000002</v>
      </c>
      <c r="U125" s="128">
        <v>101.056</v>
      </c>
    </row>
    <row r="126" spans="1:21">
      <c r="A126" s="1477"/>
      <c r="B126" s="1478" t="s">
        <v>68</v>
      </c>
      <c r="C126" s="84">
        <v>119.33540081238004</v>
      </c>
      <c r="D126" s="80">
        <v>1595</v>
      </c>
      <c r="E126" s="80">
        <v>125.36872548191612</v>
      </c>
      <c r="F126" s="80">
        <v>98.3</v>
      </c>
      <c r="G126" s="81">
        <v>51447</v>
      </c>
      <c r="H126" s="80">
        <v>88.058999999999997</v>
      </c>
      <c r="I126" s="81">
        <v>40681761</v>
      </c>
      <c r="J126" s="83">
        <v>2.6549999999999998</v>
      </c>
      <c r="K126" s="128">
        <v>101.446</v>
      </c>
      <c r="M126" s="84">
        <v>119.33540081238004</v>
      </c>
      <c r="N126" s="80">
        <v>1654</v>
      </c>
      <c r="O126" s="80">
        <v>125.36872548191612</v>
      </c>
      <c r="P126" s="80">
        <v>98.2</v>
      </c>
      <c r="Q126" s="81">
        <v>51404</v>
      </c>
      <c r="R126" s="80">
        <v>88.058999999999997</v>
      </c>
      <c r="S126" s="81">
        <v>12556</v>
      </c>
      <c r="T126" s="83">
        <v>2.6549999999999998</v>
      </c>
      <c r="U126" s="128">
        <v>101.446</v>
      </c>
    </row>
    <row r="127" spans="1:21">
      <c r="A127" s="1477"/>
      <c r="B127" s="1478" t="s">
        <v>69</v>
      </c>
      <c r="C127" s="84">
        <v>118.15492472520721</v>
      </c>
      <c r="D127" s="80">
        <v>1574</v>
      </c>
      <c r="E127" s="80">
        <v>123.91657808251169</v>
      </c>
      <c r="F127" s="80">
        <v>97.9</v>
      </c>
      <c r="G127" s="81">
        <v>50523</v>
      </c>
      <c r="H127" s="80">
        <v>91.72</v>
      </c>
      <c r="I127" s="81">
        <v>2999486</v>
      </c>
      <c r="J127" s="83">
        <v>2.6179999999999999</v>
      </c>
      <c r="K127" s="128">
        <v>100.967</v>
      </c>
      <c r="M127" s="84">
        <v>118.15492472520721</v>
      </c>
      <c r="N127" s="80">
        <v>1652.9</v>
      </c>
      <c r="O127" s="80">
        <v>123.91657808251169</v>
      </c>
      <c r="P127" s="80">
        <v>97.8</v>
      </c>
      <c r="Q127" s="81">
        <v>51165</v>
      </c>
      <c r="R127" s="80">
        <v>91.72</v>
      </c>
      <c r="S127" s="81">
        <v>10902</v>
      </c>
      <c r="T127" s="83">
        <v>2.6179999999999999</v>
      </c>
      <c r="U127" s="128">
        <v>100.967</v>
      </c>
    </row>
    <row r="128" spans="1:21">
      <c r="A128" s="1503" t="s">
        <v>78</v>
      </c>
      <c r="B128" s="1504" t="s">
        <v>58</v>
      </c>
      <c r="C128" s="94">
        <v>116.3305525904856</v>
      </c>
      <c r="D128" s="90">
        <v>1649.3</v>
      </c>
      <c r="E128" s="90">
        <v>126.33682374818575</v>
      </c>
      <c r="F128" s="90">
        <v>96.6</v>
      </c>
      <c r="G128" s="91">
        <v>48933</v>
      </c>
      <c r="H128" s="90">
        <v>96.363</v>
      </c>
      <c r="I128" s="91">
        <v>2918277</v>
      </c>
      <c r="J128" s="93">
        <v>2.625</v>
      </c>
      <c r="K128" s="130">
        <v>100.774</v>
      </c>
      <c r="M128" s="94">
        <v>116.3305525904856</v>
      </c>
      <c r="N128" s="90">
        <v>1671.4</v>
      </c>
      <c r="O128" s="90">
        <v>126.33682374818575</v>
      </c>
      <c r="P128" s="90">
        <v>97</v>
      </c>
      <c r="Q128" s="91">
        <v>52123</v>
      </c>
      <c r="R128" s="90">
        <v>96.363</v>
      </c>
      <c r="S128" s="91">
        <v>10784</v>
      </c>
      <c r="T128" s="93">
        <v>2.625</v>
      </c>
      <c r="U128" s="130">
        <v>100.774</v>
      </c>
    </row>
    <row r="129" spans="1:21">
      <c r="A129" s="1477">
        <v>1999</v>
      </c>
      <c r="B129" s="1478" t="s">
        <v>59</v>
      </c>
      <c r="C129" s="84">
        <v>116.43786859841038</v>
      </c>
      <c r="D129" s="80">
        <v>1698.8</v>
      </c>
      <c r="E129" s="80">
        <v>113.87255856996435</v>
      </c>
      <c r="F129" s="80">
        <v>96.1</v>
      </c>
      <c r="G129" s="81">
        <v>49000</v>
      </c>
      <c r="H129" s="80">
        <v>99.244</v>
      </c>
      <c r="I129" s="81">
        <v>6810250</v>
      </c>
      <c r="J129" s="83">
        <v>2.65</v>
      </c>
      <c r="K129" s="128">
        <v>99.807000000000002</v>
      </c>
      <c r="M129" s="84">
        <v>116.43786859841038</v>
      </c>
      <c r="N129" s="80">
        <v>1702</v>
      </c>
      <c r="O129" s="80">
        <v>113.87255856996435</v>
      </c>
      <c r="P129" s="80">
        <v>96.7</v>
      </c>
      <c r="Q129" s="81">
        <v>51594</v>
      </c>
      <c r="R129" s="80">
        <v>99.244</v>
      </c>
      <c r="S129" s="81">
        <v>9723</v>
      </c>
      <c r="T129" s="83">
        <v>2.65</v>
      </c>
      <c r="U129" s="128">
        <v>99.807000000000002</v>
      </c>
    </row>
    <row r="130" spans="1:21">
      <c r="A130" s="1477"/>
      <c r="B130" s="1478" t="s">
        <v>60</v>
      </c>
      <c r="C130" s="84">
        <v>118.04760871728242</v>
      </c>
      <c r="D130" s="80">
        <v>1667.2</v>
      </c>
      <c r="E130" s="80">
        <v>114.35660770309917</v>
      </c>
      <c r="F130" s="80">
        <v>96.6</v>
      </c>
      <c r="G130" s="81">
        <v>48354</v>
      </c>
      <c r="H130" s="80">
        <v>100.02200000000001</v>
      </c>
      <c r="I130" s="81">
        <v>1723898</v>
      </c>
      <c r="J130" s="83">
        <v>2.6509999999999998</v>
      </c>
      <c r="K130" s="128">
        <v>99.614000000000004</v>
      </c>
      <c r="M130" s="84">
        <v>118.04760871728242</v>
      </c>
      <c r="N130" s="80">
        <v>1664.7</v>
      </c>
      <c r="O130" s="80">
        <v>114.35660770309917</v>
      </c>
      <c r="P130" s="80">
        <v>97.7</v>
      </c>
      <c r="Q130" s="81">
        <v>51566</v>
      </c>
      <c r="R130" s="80">
        <v>100.02200000000001</v>
      </c>
      <c r="S130" s="81">
        <v>7057</v>
      </c>
      <c r="T130" s="83">
        <v>2.6509999999999998</v>
      </c>
      <c r="U130" s="128">
        <v>99.614000000000004</v>
      </c>
    </row>
    <row r="131" spans="1:21">
      <c r="A131" s="1477"/>
      <c r="B131" s="1478" t="s">
        <v>61</v>
      </c>
      <c r="C131" s="84">
        <v>116.54518460633518</v>
      </c>
      <c r="D131" s="80">
        <v>1658.1</v>
      </c>
      <c r="E131" s="80">
        <v>113.75154628668065</v>
      </c>
      <c r="F131" s="80">
        <v>98.5</v>
      </c>
      <c r="G131" s="81">
        <v>48496</v>
      </c>
      <c r="H131" s="80">
        <v>106.94199999999999</v>
      </c>
      <c r="I131" s="81">
        <v>5124887</v>
      </c>
      <c r="J131" s="83">
        <v>2.63</v>
      </c>
      <c r="K131" s="128">
        <v>99.807000000000002</v>
      </c>
      <c r="M131" s="84">
        <v>116.54518460633518</v>
      </c>
      <c r="N131" s="80">
        <v>1650.3</v>
      </c>
      <c r="O131" s="80">
        <v>113.75154628668065</v>
      </c>
      <c r="P131" s="80">
        <v>98.2</v>
      </c>
      <c r="Q131" s="81">
        <v>52146</v>
      </c>
      <c r="R131" s="80">
        <v>106.94199999999999</v>
      </c>
      <c r="S131" s="81">
        <v>10666</v>
      </c>
      <c r="T131" s="83">
        <v>2.63</v>
      </c>
      <c r="U131" s="128">
        <v>99.807000000000002</v>
      </c>
    </row>
    <row r="132" spans="1:21">
      <c r="A132" s="1518"/>
      <c r="B132" s="1478" t="s">
        <v>62</v>
      </c>
      <c r="C132" s="84">
        <v>116.3305525904856</v>
      </c>
      <c r="D132" s="80">
        <v>1721</v>
      </c>
      <c r="E132" s="80">
        <v>116.53482880220581</v>
      </c>
      <c r="F132" s="80">
        <v>99.2</v>
      </c>
      <c r="G132" s="81">
        <v>49240</v>
      </c>
      <c r="H132" s="80">
        <v>106.063</v>
      </c>
      <c r="I132" s="81">
        <v>48322271</v>
      </c>
      <c r="J132" s="83">
        <v>2.61</v>
      </c>
      <c r="K132" s="128">
        <v>99.230999999999995</v>
      </c>
      <c r="M132" s="84">
        <v>116.3305525904856</v>
      </c>
      <c r="N132" s="80">
        <v>1669.6</v>
      </c>
      <c r="O132" s="80">
        <v>116.53482880220581</v>
      </c>
      <c r="P132" s="80">
        <v>99</v>
      </c>
      <c r="Q132" s="81">
        <v>49606</v>
      </c>
      <c r="R132" s="80">
        <v>106.063</v>
      </c>
      <c r="S132" s="81">
        <v>11199</v>
      </c>
      <c r="T132" s="83">
        <v>2.61</v>
      </c>
      <c r="U132" s="128">
        <v>99.230999999999995</v>
      </c>
    </row>
    <row r="133" spans="1:21">
      <c r="A133" s="1477"/>
      <c r="B133" s="1478" t="s">
        <v>63</v>
      </c>
      <c r="C133" s="84">
        <v>115.25739251123755</v>
      </c>
      <c r="D133" s="80">
        <v>1580.8</v>
      </c>
      <c r="E133" s="80">
        <v>113.50952172011324</v>
      </c>
      <c r="F133" s="80">
        <v>99.7</v>
      </c>
      <c r="G133" s="81">
        <v>53756</v>
      </c>
      <c r="H133" s="80">
        <v>101.158</v>
      </c>
      <c r="I133" s="81">
        <v>11326272</v>
      </c>
      <c r="J133" s="83">
        <v>2.5760000000000001</v>
      </c>
      <c r="K133" s="128">
        <v>99.227999999999994</v>
      </c>
      <c r="M133" s="84">
        <v>115.25739251123755</v>
      </c>
      <c r="N133" s="80">
        <v>1531.5</v>
      </c>
      <c r="O133" s="80">
        <v>113.50952172011324</v>
      </c>
      <c r="P133" s="80">
        <v>99.3</v>
      </c>
      <c r="Q133" s="81">
        <v>51694</v>
      </c>
      <c r="R133" s="80">
        <v>101.158</v>
      </c>
      <c r="S133" s="81">
        <v>14647</v>
      </c>
      <c r="T133" s="83">
        <v>2.5760000000000001</v>
      </c>
      <c r="U133" s="128">
        <v>99.227999999999994</v>
      </c>
    </row>
    <row r="134" spans="1:21">
      <c r="A134" s="1477"/>
      <c r="B134" s="1478" t="s">
        <v>64</v>
      </c>
      <c r="C134" s="84">
        <v>115.47202452708716</v>
      </c>
      <c r="D134" s="80">
        <v>1701.4</v>
      </c>
      <c r="E134" s="80">
        <v>124.27961493236279</v>
      </c>
      <c r="F134" s="80">
        <v>99.3</v>
      </c>
      <c r="G134" s="81">
        <v>54567</v>
      </c>
      <c r="H134" s="80">
        <v>108.42</v>
      </c>
      <c r="I134" s="81">
        <v>3153166</v>
      </c>
      <c r="J134" s="83">
        <v>2.5640000000000001</v>
      </c>
      <c r="K134" s="128">
        <v>99.516000000000005</v>
      </c>
      <c r="M134" s="84">
        <v>115.47202452708716</v>
      </c>
      <c r="N134" s="80">
        <v>1677.5</v>
      </c>
      <c r="O134" s="80">
        <v>124.27961493236279</v>
      </c>
      <c r="P134" s="80">
        <v>98.7</v>
      </c>
      <c r="Q134" s="81">
        <v>51376</v>
      </c>
      <c r="R134" s="80">
        <v>108.42</v>
      </c>
      <c r="S134" s="81">
        <v>10550</v>
      </c>
      <c r="T134" s="83">
        <v>2.5640000000000001</v>
      </c>
      <c r="U134" s="128">
        <v>99.516000000000005</v>
      </c>
    </row>
    <row r="135" spans="1:21">
      <c r="A135" s="1477"/>
      <c r="B135" s="1478" t="s">
        <v>65</v>
      </c>
      <c r="C135" s="84">
        <v>114.18423243198954</v>
      </c>
      <c r="D135" s="80">
        <v>1724</v>
      </c>
      <c r="E135" s="80">
        <v>125.24771319863243</v>
      </c>
      <c r="F135" s="80">
        <v>99</v>
      </c>
      <c r="G135" s="81">
        <v>55411</v>
      </c>
      <c r="H135" s="80">
        <v>102.628</v>
      </c>
      <c r="I135" s="81">
        <v>7355489</v>
      </c>
      <c r="J135" s="83">
        <v>2.5720000000000001</v>
      </c>
      <c r="K135" s="128">
        <v>99.516999999999996</v>
      </c>
      <c r="M135" s="84">
        <v>114.18423243198954</v>
      </c>
      <c r="N135" s="80">
        <v>1692.9</v>
      </c>
      <c r="O135" s="80">
        <v>125.24771319863243</v>
      </c>
      <c r="P135" s="80">
        <v>98.8</v>
      </c>
      <c r="Q135" s="81">
        <v>51504</v>
      </c>
      <c r="R135" s="80">
        <v>102.628</v>
      </c>
      <c r="S135" s="81">
        <v>10413</v>
      </c>
      <c r="T135" s="83">
        <v>2.5720000000000001</v>
      </c>
      <c r="U135" s="128">
        <v>99.516999999999996</v>
      </c>
    </row>
    <row r="136" spans="1:21">
      <c r="A136" s="1477"/>
      <c r="B136" s="1478" t="s">
        <v>66</v>
      </c>
      <c r="C136" s="84">
        <v>113.75496840029032</v>
      </c>
      <c r="D136" s="80">
        <v>1672.1</v>
      </c>
      <c r="E136" s="80">
        <v>124.52163949893021</v>
      </c>
      <c r="F136" s="80">
        <v>99.1</v>
      </c>
      <c r="G136" s="81">
        <v>54091</v>
      </c>
      <c r="H136" s="80">
        <v>103.887</v>
      </c>
      <c r="I136" s="81">
        <v>2663915</v>
      </c>
      <c r="J136" s="83">
        <v>2.5720000000000001</v>
      </c>
      <c r="K136" s="128">
        <v>99.424000000000007</v>
      </c>
      <c r="M136" s="84">
        <v>113.75496840029032</v>
      </c>
      <c r="N136" s="80">
        <v>1661.8</v>
      </c>
      <c r="O136" s="80">
        <v>124.52163949893021</v>
      </c>
      <c r="P136" s="80">
        <v>99</v>
      </c>
      <c r="Q136" s="81">
        <v>51241</v>
      </c>
      <c r="R136" s="80">
        <v>103.887</v>
      </c>
      <c r="S136" s="81">
        <v>10058</v>
      </c>
      <c r="T136" s="83">
        <v>2.5720000000000001</v>
      </c>
      <c r="U136" s="128">
        <v>99.424000000000007</v>
      </c>
    </row>
    <row r="137" spans="1:21">
      <c r="A137" s="1477"/>
      <c r="B137" s="1478" t="s">
        <v>67</v>
      </c>
      <c r="C137" s="84">
        <v>115.15007650331276</v>
      </c>
      <c r="D137" s="80">
        <v>1636.2</v>
      </c>
      <c r="E137" s="80">
        <v>117.01887793534063</v>
      </c>
      <c r="F137" s="80">
        <v>99.2</v>
      </c>
      <c r="G137" s="81">
        <v>52949</v>
      </c>
      <c r="H137" s="80">
        <v>85.572000000000003</v>
      </c>
      <c r="I137" s="81">
        <v>4359758</v>
      </c>
      <c r="J137" s="83">
        <v>2.5659999999999998</v>
      </c>
      <c r="K137" s="128">
        <v>98.290999999999997</v>
      </c>
      <c r="M137" s="84">
        <v>115.15007650331276</v>
      </c>
      <c r="N137" s="80">
        <v>1657.7</v>
      </c>
      <c r="O137" s="80">
        <v>117.01887793534063</v>
      </c>
      <c r="P137" s="80">
        <v>99.1</v>
      </c>
      <c r="Q137" s="81">
        <v>51923</v>
      </c>
      <c r="R137" s="80">
        <v>85.572000000000003</v>
      </c>
      <c r="S137" s="81">
        <v>10560</v>
      </c>
      <c r="T137" s="83">
        <v>2.5659999999999998</v>
      </c>
      <c r="U137" s="128">
        <v>98.290999999999997</v>
      </c>
    </row>
    <row r="138" spans="1:21">
      <c r="A138" s="1477"/>
      <c r="B138" s="1478" t="s">
        <v>68</v>
      </c>
      <c r="C138" s="84">
        <v>113.86228440821512</v>
      </c>
      <c r="D138" s="80">
        <v>1607.7</v>
      </c>
      <c r="E138" s="80">
        <v>119.56013588429839</v>
      </c>
      <c r="F138" s="80">
        <v>98.7</v>
      </c>
      <c r="G138" s="81">
        <v>55327</v>
      </c>
      <c r="H138" s="80">
        <v>96.655000000000001</v>
      </c>
      <c r="I138" s="81">
        <v>34722578</v>
      </c>
      <c r="J138" s="83">
        <v>2.5590000000000002</v>
      </c>
      <c r="K138" s="128">
        <v>97.623999999999995</v>
      </c>
      <c r="M138" s="84">
        <v>113.86228440821512</v>
      </c>
      <c r="N138" s="80">
        <v>1662.4</v>
      </c>
      <c r="O138" s="80">
        <v>119.56013588429839</v>
      </c>
      <c r="P138" s="80">
        <v>98.6</v>
      </c>
      <c r="Q138" s="81">
        <v>54191</v>
      </c>
      <c r="R138" s="80">
        <v>96.655000000000001</v>
      </c>
      <c r="S138" s="81">
        <v>10638</v>
      </c>
      <c r="T138" s="83">
        <v>2.5590000000000002</v>
      </c>
      <c r="U138" s="128">
        <v>97.623999999999995</v>
      </c>
    </row>
    <row r="139" spans="1:21">
      <c r="A139" s="1484"/>
      <c r="B139" s="1485" t="s">
        <v>69</v>
      </c>
      <c r="C139" s="89">
        <v>113.00375634481671</v>
      </c>
      <c r="D139" s="85">
        <v>1600.6</v>
      </c>
      <c r="E139" s="85">
        <v>120.89127100041912</v>
      </c>
      <c r="F139" s="85">
        <v>99.8</v>
      </c>
      <c r="G139" s="86">
        <v>50659</v>
      </c>
      <c r="H139" s="85">
        <v>90.524000000000001</v>
      </c>
      <c r="I139" s="86">
        <v>3043257</v>
      </c>
      <c r="J139" s="88">
        <v>2.528</v>
      </c>
      <c r="K139" s="129">
        <v>98.084000000000003</v>
      </c>
      <c r="M139" s="89">
        <v>113.00375634481671</v>
      </c>
      <c r="N139" s="85">
        <v>1677.9</v>
      </c>
      <c r="O139" s="85">
        <v>120.89127100041912</v>
      </c>
      <c r="P139" s="85">
        <v>99.7</v>
      </c>
      <c r="Q139" s="86">
        <v>51889</v>
      </c>
      <c r="R139" s="85">
        <v>90.524000000000001</v>
      </c>
      <c r="S139" s="86">
        <v>11301</v>
      </c>
      <c r="T139" s="88">
        <v>2.528</v>
      </c>
      <c r="U139" s="129">
        <v>98.084000000000003</v>
      </c>
    </row>
    <row r="140" spans="1:21">
      <c r="A140" s="1477" t="s">
        <v>79</v>
      </c>
      <c r="B140" s="1478" t="s">
        <v>58</v>
      </c>
      <c r="C140" s="84">
        <v>112.6818083210423</v>
      </c>
      <c r="D140" s="80">
        <v>1661.3</v>
      </c>
      <c r="E140" s="80">
        <v>113.50952172011324</v>
      </c>
      <c r="F140" s="80">
        <v>96.2</v>
      </c>
      <c r="G140" s="81">
        <v>49540</v>
      </c>
      <c r="H140" s="80">
        <v>88.587999999999994</v>
      </c>
      <c r="I140" s="81">
        <v>2852789</v>
      </c>
      <c r="J140" s="83">
        <v>2.5259999999999998</v>
      </c>
      <c r="K140" s="128">
        <v>97.697000000000003</v>
      </c>
      <c r="M140" s="84">
        <v>112.6818083210423</v>
      </c>
      <c r="N140" s="80">
        <v>1682.2</v>
      </c>
      <c r="O140" s="80">
        <v>113.50952172011324</v>
      </c>
      <c r="P140" s="80">
        <v>96.6</v>
      </c>
      <c r="Q140" s="81">
        <v>52522</v>
      </c>
      <c r="R140" s="80">
        <v>88.587999999999994</v>
      </c>
      <c r="S140" s="81">
        <v>10669</v>
      </c>
      <c r="T140" s="83">
        <v>2.5259999999999998</v>
      </c>
      <c r="U140" s="128">
        <v>97.697000000000003</v>
      </c>
    </row>
    <row r="141" spans="1:21">
      <c r="A141" s="1477">
        <v>2000</v>
      </c>
      <c r="B141" s="1478" t="s">
        <v>59</v>
      </c>
      <c r="C141" s="84">
        <v>111.17938421009507</v>
      </c>
      <c r="D141" s="80">
        <v>1728</v>
      </c>
      <c r="E141" s="80">
        <v>137.71197837685378</v>
      </c>
      <c r="F141" s="80">
        <v>96.8</v>
      </c>
      <c r="G141" s="81">
        <v>49673</v>
      </c>
      <c r="H141" s="80">
        <v>113.59399999999999</v>
      </c>
      <c r="I141" s="81">
        <v>9649050</v>
      </c>
      <c r="J141" s="83">
        <v>2.5249999999999999</v>
      </c>
      <c r="K141" s="128">
        <v>98.161000000000001</v>
      </c>
      <c r="M141" s="84">
        <v>111.17938421009507</v>
      </c>
      <c r="N141" s="80">
        <v>1732.1</v>
      </c>
      <c r="O141" s="80">
        <v>137.71197837685378</v>
      </c>
      <c r="P141" s="80">
        <v>97.3</v>
      </c>
      <c r="Q141" s="81">
        <v>52018</v>
      </c>
      <c r="R141" s="80">
        <v>113.59399999999999</v>
      </c>
      <c r="S141" s="81">
        <v>13888</v>
      </c>
      <c r="T141" s="83">
        <v>2.5249999999999999</v>
      </c>
      <c r="U141" s="128">
        <v>98.161000000000001</v>
      </c>
    </row>
    <row r="142" spans="1:21">
      <c r="A142" s="1477"/>
      <c r="B142" s="1478" t="s">
        <v>60</v>
      </c>
      <c r="C142" s="84">
        <v>111.17938421009507</v>
      </c>
      <c r="D142" s="80">
        <v>1678.1</v>
      </c>
      <c r="E142" s="80">
        <v>127.54694658102278</v>
      </c>
      <c r="F142" s="80">
        <v>97.2</v>
      </c>
      <c r="G142" s="81">
        <v>47654</v>
      </c>
      <c r="H142" s="80">
        <v>101.621</v>
      </c>
      <c r="I142" s="81">
        <v>2706886</v>
      </c>
      <c r="J142" s="83">
        <v>2.4990000000000001</v>
      </c>
      <c r="K142" s="128">
        <v>98.643000000000001</v>
      </c>
      <c r="M142" s="84">
        <v>111.17938421009507</v>
      </c>
      <c r="N142" s="80">
        <v>1679.9</v>
      </c>
      <c r="O142" s="80">
        <v>127.54694658102278</v>
      </c>
      <c r="P142" s="80">
        <v>98.3</v>
      </c>
      <c r="Q142" s="81">
        <v>51135</v>
      </c>
      <c r="R142" s="80">
        <v>101.621</v>
      </c>
      <c r="S142" s="81">
        <v>11303</v>
      </c>
      <c r="T142" s="83">
        <v>2.4990000000000001</v>
      </c>
      <c r="U142" s="128">
        <v>98.643000000000001</v>
      </c>
    </row>
    <row r="143" spans="1:21">
      <c r="A143" s="1477"/>
      <c r="B143" s="1478" t="s">
        <v>61</v>
      </c>
      <c r="C143" s="84">
        <v>111.82328025764389</v>
      </c>
      <c r="D143" s="80">
        <v>1676.4</v>
      </c>
      <c r="E143" s="80">
        <v>145.69878907357821</v>
      </c>
      <c r="F143" s="80">
        <v>96.8</v>
      </c>
      <c r="G143" s="81">
        <v>47087</v>
      </c>
      <c r="H143" s="80">
        <v>83.843000000000004</v>
      </c>
      <c r="I143" s="81">
        <v>4772059</v>
      </c>
      <c r="J143" s="83">
        <v>2.496</v>
      </c>
      <c r="K143" s="128">
        <v>98.256</v>
      </c>
      <c r="M143" s="84">
        <v>111.82328025764389</v>
      </c>
      <c r="N143" s="80">
        <v>1662.6</v>
      </c>
      <c r="O143" s="80">
        <v>145.69878907357821</v>
      </c>
      <c r="P143" s="80">
        <v>96.5</v>
      </c>
      <c r="Q143" s="81">
        <v>52016</v>
      </c>
      <c r="R143" s="80">
        <v>83.843000000000004</v>
      </c>
      <c r="S143" s="81">
        <v>9613</v>
      </c>
      <c r="T143" s="83">
        <v>2.496</v>
      </c>
      <c r="U143" s="128">
        <v>98.256</v>
      </c>
    </row>
    <row r="144" spans="1:21">
      <c r="A144" s="1477"/>
      <c r="B144" s="1478" t="s">
        <v>62</v>
      </c>
      <c r="C144" s="84">
        <v>111.60864824179428</v>
      </c>
      <c r="D144" s="80">
        <v>1735.5</v>
      </c>
      <c r="E144" s="80">
        <v>119.19709903444728</v>
      </c>
      <c r="F144" s="80">
        <v>96.6</v>
      </c>
      <c r="G144" s="81">
        <v>51366</v>
      </c>
      <c r="H144" s="80">
        <v>93.754000000000005</v>
      </c>
      <c r="I144" s="81">
        <v>41743810</v>
      </c>
      <c r="J144" s="83">
        <v>2.5049999999999999</v>
      </c>
      <c r="K144" s="128">
        <v>98.061999999999998</v>
      </c>
      <c r="M144" s="84">
        <v>111.60864824179428</v>
      </c>
      <c r="N144" s="80">
        <v>1685.9</v>
      </c>
      <c r="O144" s="80">
        <v>119.19709903444728</v>
      </c>
      <c r="P144" s="80">
        <v>96.4</v>
      </c>
      <c r="Q144" s="81">
        <v>50177</v>
      </c>
      <c r="R144" s="80">
        <v>93.754000000000005</v>
      </c>
      <c r="S144" s="81">
        <v>9642</v>
      </c>
      <c r="T144" s="83">
        <v>2.5049999999999999</v>
      </c>
      <c r="U144" s="128">
        <v>98.061999999999998</v>
      </c>
    </row>
    <row r="145" spans="1:21">
      <c r="A145" s="1477"/>
      <c r="B145" s="1478" t="s">
        <v>63</v>
      </c>
      <c r="C145" s="84">
        <v>110.85743618632065</v>
      </c>
      <c r="D145" s="80">
        <v>1718.2</v>
      </c>
      <c r="E145" s="80">
        <v>118.59203761802875</v>
      </c>
      <c r="F145" s="80">
        <v>96.6</v>
      </c>
      <c r="G145" s="81">
        <v>52600</v>
      </c>
      <c r="H145" s="80">
        <v>95.77</v>
      </c>
      <c r="I145" s="81">
        <v>8553473</v>
      </c>
      <c r="J145" s="83">
        <v>2.4969999999999999</v>
      </c>
      <c r="K145" s="128">
        <v>98.638000000000005</v>
      </c>
      <c r="M145" s="84">
        <v>110.85743618632065</v>
      </c>
      <c r="N145" s="80">
        <v>1667.5</v>
      </c>
      <c r="O145" s="80">
        <v>118.59203761802875</v>
      </c>
      <c r="P145" s="80">
        <v>96.2</v>
      </c>
      <c r="Q145" s="81">
        <v>50812</v>
      </c>
      <c r="R145" s="80">
        <v>95.77</v>
      </c>
      <c r="S145" s="81">
        <v>11108</v>
      </c>
      <c r="T145" s="83">
        <v>2.4969999999999999</v>
      </c>
      <c r="U145" s="128">
        <v>98.638000000000005</v>
      </c>
    </row>
    <row r="146" spans="1:21">
      <c r="A146" s="1518"/>
      <c r="B146" s="1478" t="s">
        <v>64</v>
      </c>
      <c r="C146" s="84">
        <v>109.56964409122304</v>
      </c>
      <c r="D146" s="80">
        <v>1690.2</v>
      </c>
      <c r="E146" s="80">
        <v>108.18498125563033</v>
      </c>
      <c r="F146" s="80">
        <v>96.9</v>
      </c>
      <c r="G146" s="81">
        <v>53469</v>
      </c>
      <c r="H146" s="80">
        <v>83.146000000000001</v>
      </c>
      <c r="I146" s="81">
        <v>3263128</v>
      </c>
      <c r="J146" s="83">
        <v>2.476</v>
      </c>
      <c r="K146" s="128">
        <v>98.539000000000001</v>
      </c>
      <c r="M146" s="84">
        <v>109.56964409122304</v>
      </c>
      <c r="N146" s="80">
        <v>1667.5</v>
      </c>
      <c r="O146" s="80">
        <v>108.18498125563033</v>
      </c>
      <c r="P146" s="80">
        <v>96.3</v>
      </c>
      <c r="Q146" s="81">
        <v>51039</v>
      </c>
      <c r="R146" s="80">
        <v>83.146000000000001</v>
      </c>
      <c r="S146" s="81">
        <v>10833</v>
      </c>
      <c r="T146" s="83">
        <v>2.476</v>
      </c>
      <c r="U146" s="128">
        <v>98.539000000000001</v>
      </c>
    </row>
    <row r="147" spans="1:21">
      <c r="A147" s="1477"/>
      <c r="B147" s="1478" t="s">
        <v>65</v>
      </c>
      <c r="C147" s="84">
        <v>111.50133223386948</v>
      </c>
      <c r="D147" s="80">
        <v>1692.8</v>
      </c>
      <c r="E147" s="80">
        <v>115.20369368608509</v>
      </c>
      <c r="F147" s="80">
        <v>96.4</v>
      </c>
      <c r="G147" s="81">
        <v>55214</v>
      </c>
      <c r="H147" s="80">
        <v>94.399000000000001</v>
      </c>
      <c r="I147" s="81">
        <v>7198384</v>
      </c>
      <c r="J147" s="83">
        <v>2.48</v>
      </c>
      <c r="K147" s="128">
        <v>98.447999999999993</v>
      </c>
      <c r="M147" s="84">
        <v>111.50133223386948</v>
      </c>
      <c r="N147" s="80">
        <v>1668.3</v>
      </c>
      <c r="O147" s="80">
        <v>115.20369368608509</v>
      </c>
      <c r="P147" s="80">
        <v>96.2</v>
      </c>
      <c r="Q147" s="81">
        <v>50275</v>
      </c>
      <c r="R147" s="80">
        <v>94.399000000000001</v>
      </c>
      <c r="S147" s="81">
        <v>10485</v>
      </c>
      <c r="T147" s="83">
        <v>2.48</v>
      </c>
      <c r="U147" s="128">
        <v>98.447999999999993</v>
      </c>
    </row>
    <row r="148" spans="1:21">
      <c r="A148" s="1477"/>
      <c r="B148" s="1478" t="s">
        <v>66</v>
      </c>
      <c r="C148" s="84">
        <v>112.25254428934309</v>
      </c>
      <c r="D148" s="80">
        <v>1682</v>
      </c>
      <c r="E148" s="80">
        <v>118.95507446787988</v>
      </c>
      <c r="F148" s="80">
        <v>95.7</v>
      </c>
      <c r="G148" s="81">
        <v>51872</v>
      </c>
      <c r="H148" s="80">
        <v>94.978999999999999</v>
      </c>
      <c r="I148" s="81">
        <v>2681327</v>
      </c>
      <c r="J148" s="83">
        <v>2.4969999999999999</v>
      </c>
      <c r="K148" s="128">
        <v>97.972999999999999</v>
      </c>
      <c r="M148" s="84">
        <v>112.25254428934309</v>
      </c>
      <c r="N148" s="80">
        <v>1670.4</v>
      </c>
      <c r="O148" s="80">
        <v>118.95507446787988</v>
      </c>
      <c r="P148" s="80">
        <v>95.6</v>
      </c>
      <c r="Q148" s="81">
        <v>50014</v>
      </c>
      <c r="R148" s="80">
        <v>94.978999999999999</v>
      </c>
      <c r="S148" s="81">
        <v>10433</v>
      </c>
      <c r="T148" s="83">
        <v>2.4969999999999999</v>
      </c>
      <c r="U148" s="128">
        <v>97.972999999999999</v>
      </c>
    </row>
    <row r="149" spans="1:21">
      <c r="A149" s="1477"/>
      <c r="B149" s="1478" t="s">
        <v>67</v>
      </c>
      <c r="C149" s="84">
        <v>112.78912432896711</v>
      </c>
      <c r="D149" s="80">
        <v>1668.2</v>
      </c>
      <c r="E149" s="80">
        <v>110.60522692130438</v>
      </c>
      <c r="F149" s="80">
        <v>95.9</v>
      </c>
      <c r="G149" s="81">
        <v>52936</v>
      </c>
      <c r="H149" s="80">
        <v>108.185</v>
      </c>
      <c r="I149" s="81">
        <v>4352165</v>
      </c>
      <c r="J149" s="83">
        <v>2.5169999999999999</v>
      </c>
      <c r="K149" s="128">
        <v>97.873999999999995</v>
      </c>
      <c r="M149" s="84">
        <v>112.78912432896711</v>
      </c>
      <c r="N149" s="80">
        <v>1685.2</v>
      </c>
      <c r="O149" s="80">
        <v>110.60522692130438</v>
      </c>
      <c r="P149" s="80">
        <v>95.8</v>
      </c>
      <c r="Q149" s="81">
        <v>50657</v>
      </c>
      <c r="R149" s="80">
        <v>108.185</v>
      </c>
      <c r="S149" s="81">
        <v>10242</v>
      </c>
      <c r="T149" s="83">
        <v>2.5169999999999999</v>
      </c>
      <c r="U149" s="128">
        <v>97.873999999999995</v>
      </c>
    </row>
    <row r="150" spans="1:21">
      <c r="A150" s="1477"/>
      <c r="B150" s="1478" t="s">
        <v>68</v>
      </c>
      <c r="C150" s="84">
        <v>114.07691642406472</v>
      </c>
      <c r="D150" s="80">
        <v>1659.5</v>
      </c>
      <c r="E150" s="80">
        <v>117.13989021862432</v>
      </c>
      <c r="F150" s="80">
        <v>96.1</v>
      </c>
      <c r="G150" s="81">
        <v>51639</v>
      </c>
      <c r="H150" s="80">
        <v>97.885000000000005</v>
      </c>
      <c r="I150" s="81">
        <v>32783932</v>
      </c>
      <c r="J150" s="83">
        <v>2.5139999999999998</v>
      </c>
      <c r="K150" s="128">
        <v>98.539000000000001</v>
      </c>
      <c r="M150" s="84">
        <v>114.07691642406472</v>
      </c>
      <c r="N150" s="80">
        <v>1707.5</v>
      </c>
      <c r="O150" s="80">
        <v>117.13989021862432</v>
      </c>
      <c r="P150" s="80">
        <v>96</v>
      </c>
      <c r="Q150" s="81">
        <v>50627</v>
      </c>
      <c r="R150" s="80">
        <v>97.885000000000005</v>
      </c>
      <c r="S150" s="81">
        <v>10060</v>
      </c>
      <c r="T150" s="83">
        <v>2.5139999999999998</v>
      </c>
      <c r="U150" s="128">
        <v>98.539000000000001</v>
      </c>
    </row>
    <row r="151" spans="1:21">
      <c r="A151" s="1477"/>
      <c r="B151" s="1478" t="s">
        <v>69</v>
      </c>
      <c r="C151" s="84">
        <v>114.61349646368875</v>
      </c>
      <c r="D151" s="80">
        <v>1639.6</v>
      </c>
      <c r="E151" s="80">
        <v>108.54801810548142</v>
      </c>
      <c r="F151" s="80">
        <v>95.9</v>
      </c>
      <c r="G151" s="81">
        <v>49434</v>
      </c>
      <c r="H151" s="80">
        <v>110.146</v>
      </c>
      <c r="I151" s="81">
        <v>2671367</v>
      </c>
      <c r="J151" s="83">
        <v>2.5179999999999998</v>
      </c>
      <c r="K151" s="128">
        <v>98.926000000000002</v>
      </c>
      <c r="M151" s="84">
        <v>114.61349646368875</v>
      </c>
      <c r="N151" s="80">
        <v>1714.9</v>
      </c>
      <c r="O151" s="80">
        <v>108.54801810548142</v>
      </c>
      <c r="P151" s="80">
        <v>95.9</v>
      </c>
      <c r="Q151" s="81">
        <v>52331</v>
      </c>
      <c r="R151" s="80">
        <v>110.146</v>
      </c>
      <c r="S151" s="81">
        <v>10108</v>
      </c>
      <c r="T151" s="83">
        <v>2.5179999999999998</v>
      </c>
      <c r="U151" s="128">
        <v>98.926000000000002</v>
      </c>
    </row>
    <row r="152" spans="1:21">
      <c r="A152" s="1520" t="s">
        <v>80</v>
      </c>
      <c r="B152" s="1504" t="s">
        <v>58</v>
      </c>
      <c r="C152" s="94">
        <v>114.93544448746314</v>
      </c>
      <c r="D152" s="90">
        <v>1701.1</v>
      </c>
      <c r="E152" s="90">
        <v>106.61182157294216</v>
      </c>
      <c r="F152" s="90">
        <v>95.3</v>
      </c>
      <c r="G152" s="91">
        <v>49202</v>
      </c>
      <c r="H152" s="90">
        <v>109.414</v>
      </c>
      <c r="I152" s="91">
        <v>2954318</v>
      </c>
      <c r="J152" s="93">
        <v>2.5129999999999999</v>
      </c>
      <c r="K152" s="130">
        <v>99.606999999999999</v>
      </c>
      <c r="M152" s="94">
        <v>114.93544448746314</v>
      </c>
      <c r="N152" s="90">
        <v>1720.2</v>
      </c>
      <c r="O152" s="90">
        <v>106.61182157294216</v>
      </c>
      <c r="P152" s="90">
        <v>95.6</v>
      </c>
      <c r="Q152" s="91">
        <v>50596</v>
      </c>
      <c r="R152" s="90">
        <v>109.414</v>
      </c>
      <c r="S152" s="91">
        <v>11094</v>
      </c>
      <c r="T152" s="93">
        <v>2.5129999999999999</v>
      </c>
      <c r="U152" s="130">
        <v>99.606999999999999</v>
      </c>
    </row>
    <row r="153" spans="1:21">
      <c r="A153" s="1477">
        <v>2001</v>
      </c>
      <c r="B153" s="1478" t="s">
        <v>59</v>
      </c>
      <c r="C153" s="84">
        <v>114.72081247161356</v>
      </c>
      <c r="D153" s="80">
        <v>1725.7</v>
      </c>
      <c r="E153" s="80">
        <v>110.48421463802066</v>
      </c>
      <c r="F153" s="80">
        <v>94.9</v>
      </c>
      <c r="G153" s="81">
        <v>48604</v>
      </c>
      <c r="H153" s="80">
        <v>97.894000000000005</v>
      </c>
      <c r="I153" s="81">
        <v>7064018</v>
      </c>
      <c r="J153" s="83">
        <v>2.5030000000000001</v>
      </c>
      <c r="K153" s="128">
        <v>99.605999999999995</v>
      </c>
      <c r="M153" s="84">
        <v>114.72081247161356</v>
      </c>
      <c r="N153" s="80">
        <v>1734.9</v>
      </c>
      <c r="O153" s="80">
        <v>110.48421463802066</v>
      </c>
      <c r="P153" s="80">
        <v>95.3</v>
      </c>
      <c r="Q153" s="81">
        <v>51501</v>
      </c>
      <c r="R153" s="80">
        <v>97.894000000000005</v>
      </c>
      <c r="S153" s="81">
        <v>10075</v>
      </c>
      <c r="T153" s="83">
        <v>2.5030000000000001</v>
      </c>
      <c r="U153" s="128">
        <v>99.605999999999995</v>
      </c>
    </row>
    <row r="154" spans="1:21">
      <c r="A154" s="1477"/>
      <c r="B154" s="1478" t="s">
        <v>60</v>
      </c>
      <c r="C154" s="84">
        <v>115.25739251123755</v>
      </c>
      <c r="D154" s="80">
        <v>1781.7</v>
      </c>
      <c r="E154" s="80">
        <v>112.29939888727621</v>
      </c>
      <c r="F154" s="80">
        <v>94.1</v>
      </c>
      <c r="G154" s="81">
        <v>47907</v>
      </c>
      <c r="H154" s="80">
        <v>81.122</v>
      </c>
      <c r="I154" s="81">
        <v>1928097</v>
      </c>
      <c r="J154" s="83">
        <v>2.4710000000000001</v>
      </c>
      <c r="K154" s="128">
        <v>99.018000000000001</v>
      </c>
      <c r="M154" s="84">
        <v>115.25739251123755</v>
      </c>
      <c r="N154" s="80">
        <v>1794.5</v>
      </c>
      <c r="O154" s="80">
        <v>112.29939888727621</v>
      </c>
      <c r="P154" s="80">
        <v>95.1</v>
      </c>
      <c r="Q154" s="81">
        <v>52241</v>
      </c>
      <c r="R154" s="80">
        <v>81.122</v>
      </c>
      <c r="S154" s="81">
        <v>8266</v>
      </c>
      <c r="T154" s="83">
        <v>2.4710000000000001</v>
      </c>
      <c r="U154" s="128">
        <v>99.018000000000001</v>
      </c>
    </row>
    <row r="155" spans="1:21">
      <c r="A155" s="1477"/>
      <c r="B155" s="1478" t="s">
        <v>61</v>
      </c>
      <c r="C155" s="84">
        <v>117.18908065388401</v>
      </c>
      <c r="D155" s="80">
        <v>1777.7</v>
      </c>
      <c r="E155" s="80">
        <v>102.13436709144518</v>
      </c>
      <c r="F155" s="80">
        <v>94.7</v>
      </c>
      <c r="G155" s="81">
        <v>48620</v>
      </c>
      <c r="H155" s="80">
        <v>97.674000000000007</v>
      </c>
      <c r="I155" s="81">
        <v>5478505</v>
      </c>
      <c r="J155" s="83">
        <v>2.4550000000000001</v>
      </c>
      <c r="K155" s="128">
        <v>98.619</v>
      </c>
      <c r="M155" s="84">
        <v>117.18908065388401</v>
      </c>
      <c r="N155" s="80">
        <v>1759.3</v>
      </c>
      <c r="O155" s="80">
        <v>102.13436709144518</v>
      </c>
      <c r="P155" s="80">
        <v>94.4</v>
      </c>
      <c r="Q155" s="81">
        <v>53327</v>
      </c>
      <c r="R155" s="80">
        <v>97.674000000000007</v>
      </c>
      <c r="S155" s="81">
        <v>10677</v>
      </c>
      <c r="T155" s="83">
        <v>2.4550000000000001</v>
      </c>
      <c r="U155" s="128">
        <v>98.619</v>
      </c>
    </row>
    <row r="156" spans="1:21">
      <c r="A156" s="1477"/>
      <c r="B156" s="1478" t="s">
        <v>62</v>
      </c>
      <c r="C156" s="84">
        <v>117.18908065388401</v>
      </c>
      <c r="D156" s="80">
        <v>1785.1</v>
      </c>
      <c r="E156" s="80">
        <v>107.45890755592809</v>
      </c>
      <c r="F156" s="80">
        <v>94.3</v>
      </c>
      <c r="G156" s="81">
        <v>54405</v>
      </c>
      <c r="H156" s="80">
        <v>92.653000000000006</v>
      </c>
      <c r="I156" s="81">
        <v>48569464</v>
      </c>
      <c r="J156" s="83">
        <v>2.4369999999999998</v>
      </c>
      <c r="K156" s="128">
        <v>98.813999999999993</v>
      </c>
      <c r="M156" s="84">
        <v>117.18908065388401</v>
      </c>
      <c r="N156" s="80">
        <v>1736.8</v>
      </c>
      <c r="O156" s="80">
        <v>107.45890755592809</v>
      </c>
      <c r="P156" s="80">
        <v>94.1</v>
      </c>
      <c r="Q156" s="81">
        <v>52926</v>
      </c>
      <c r="R156" s="80">
        <v>92.653000000000006</v>
      </c>
      <c r="S156" s="81">
        <v>11168</v>
      </c>
      <c r="T156" s="83">
        <v>2.4369999999999998</v>
      </c>
      <c r="U156" s="128">
        <v>98.813999999999993</v>
      </c>
    </row>
    <row r="157" spans="1:21">
      <c r="A157" s="1477"/>
      <c r="B157" s="1478" t="s">
        <v>63</v>
      </c>
      <c r="C157" s="84">
        <v>119.01345278860563</v>
      </c>
      <c r="D157" s="80">
        <v>1792.4</v>
      </c>
      <c r="E157" s="80">
        <v>104.91764960697034</v>
      </c>
      <c r="F157" s="80">
        <v>94.4</v>
      </c>
      <c r="G157" s="81">
        <v>52722</v>
      </c>
      <c r="H157" s="80">
        <v>98.277000000000001</v>
      </c>
      <c r="I157" s="81">
        <v>8400803</v>
      </c>
      <c r="J157" s="83">
        <v>2.3460000000000001</v>
      </c>
      <c r="K157" s="128">
        <v>98.224999999999994</v>
      </c>
      <c r="M157" s="84">
        <v>119.01345278860563</v>
      </c>
      <c r="N157" s="80">
        <v>1741.9</v>
      </c>
      <c r="O157" s="80">
        <v>104.91764960697034</v>
      </c>
      <c r="P157" s="80">
        <v>94.1</v>
      </c>
      <c r="Q157" s="81">
        <v>51655</v>
      </c>
      <c r="R157" s="80">
        <v>98.277000000000001</v>
      </c>
      <c r="S157" s="81">
        <v>11335</v>
      </c>
      <c r="T157" s="83">
        <v>2.3460000000000001</v>
      </c>
      <c r="U157" s="128">
        <v>98.224999999999994</v>
      </c>
    </row>
    <row r="158" spans="1:21">
      <c r="A158" s="1477"/>
      <c r="B158" s="1478" t="s">
        <v>64</v>
      </c>
      <c r="C158" s="84">
        <v>118.04760871728242</v>
      </c>
      <c r="D158" s="80">
        <v>1734.5</v>
      </c>
      <c r="E158" s="80">
        <v>111.4523129042903</v>
      </c>
      <c r="F158" s="80">
        <v>94.2</v>
      </c>
      <c r="G158" s="81">
        <v>55197</v>
      </c>
      <c r="H158" s="80">
        <v>121.578</v>
      </c>
      <c r="I158" s="81">
        <v>3125933</v>
      </c>
      <c r="J158" s="83">
        <v>2.3250000000000002</v>
      </c>
      <c r="K158" s="128">
        <v>98.221000000000004</v>
      </c>
      <c r="M158" s="84">
        <v>118.04760871728242</v>
      </c>
      <c r="N158" s="80">
        <v>1712.6</v>
      </c>
      <c r="O158" s="80">
        <v>111.4523129042903</v>
      </c>
      <c r="P158" s="80">
        <v>93.7</v>
      </c>
      <c r="Q158" s="81">
        <v>51616</v>
      </c>
      <c r="R158" s="80">
        <v>121.578</v>
      </c>
      <c r="S158" s="81">
        <v>10301</v>
      </c>
      <c r="T158" s="83">
        <v>2.3250000000000002</v>
      </c>
      <c r="U158" s="128">
        <v>98.221000000000004</v>
      </c>
    </row>
    <row r="159" spans="1:21">
      <c r="A159" s="1477"/>
      <c r="B159" s="1478" t="s">
        <v>65</v>
      </c>
      <c r="C159" s="84">
        <v>117.08176464595918</v>
      </c>
      <c r="D159" s="80">
        <v>1730</v>
      </c>
      <c r="E159" s="80">
        <v>92.81642127860006</v>
      </c>
      <c r="F159" s="80">
        <v>93.7</v>
      </c>
      <c r="G159" s="81">
        <v>55923</v>
      </c>
      <c r="H159" s="80">
        <v>93.674999999999997</v>
      </c>
      <c r="I159" s="81">
        <v>6168593</v>
      </c>
      <c r="J159" s="83">
        <v>2.3180000000000001</v>
      </c>
      <c r="K159" s="128">
        <v>98.128</v>
      </c>
      <c r="M159" s="84">
        <v>117.08176464595918</v>
      </c>
      <c r="N159" s="80">
        <v>1710.7</v>
      </c>
      <c r="O159" s="80">
        <v>92.81642127860006</v>
      </c>
      <c r="P159" s="80">
        <v>93.6</v>
      </c>
      <c r="Q159" s="81">
        <v>51148</v>
      </c>
      <c r="R159" s="80">
        <v>93.674999999999997</v>
      </c>
      <c r="S159" s="81">
        <v>8924</v>
      </c>
      <c r="T159" s="83">
        <v>2.3180000000000001</v>
      </c>
      <c r="U159" s="128">
        <v>98.128</v>
      </c>
    </row>
    <row r="160" spans="1:21">
      <c r="A160" s="1477"/>
      <c r="B160" s="1478" t="s">
        <v>66</v>
      </c>
      <c r="C160" s="84">
        <v>116.11592057463598</v>
      </c>
      <c r="D160" s="80">
        <v>1722.9</v>
      </c>
      <c r="E160" s="80">
        <v>90.517187896209691</v>
      </c>
      <c r="F160" s="80">
        <v>93.5</v>
      </c>
      <c r="G160" s="81">
        <v>53647</v>
      </c>
      <c r="H160" s="80">
        <v>113.345</v>
      </c>
      <c r="I160" s="81">
        <v>2478831</v>
      </c>
      <c r="J160" s="83">
        <v>2.3010000000000002</v>
      </c>
      <c r="K160" s="128">
        <v>97.832999999999998</v>
      </c>
      <c r="M160" s="84">
        <v>116.11592057463598</v>
      </c>
      <c r="N160" s="80">
        <v>1710.3</v>
      </c>
      <c r="O160" s="80">
        <v>90.517187896209691</v>
      </c>
      <c r="P160" s="80">
        <v>93.5</v>
      </c>
      <c r="Q160" s="81">
        <v>51968</v>
      </c>
      <c r="R160" s="80">
        <v>113.345</v>
      </c>
      <c r="S160" s="81">
        <v>9890</v>
      </c>
      <c r="T160" s="83">
        <v>2.3010000000000002</v>
      </c>
      <c r="U160" s="128">
        <v>97.832999999999998</v>
      </c>
    </row>
    <row r="161" spans="1:21">
      <c r="A161" s="1477"/>
      <c r="B161" s="1478" t="s">
        <v>67</v>
      </c>
      <c r="C161" s="84">
        <v>114.72081247161356</v>
      </c>
      <c r="D161" s="80">
        <v>1689.9</v>
      </c>
      <c r="E161" s="80">
        <v>91.727310729046735</v>
      </c>
      <c r="F161" s="80">
        <v>93.5</v>
      </c>
      <c r="G161" s="81">
        <v>55601</v>
      </c>
      <c r="H161" s="80">
        <v>95.397000000000006</v>
      </c>
      <c r="I161" s="81">
        <v>4528578</v>
      </c>
      <c r="J161" s="83">
        <v>2.2949999999999999</v>
      </c>
      <c r="K161" s="128">
        <v>97.927000000000007</v>
      </c>
      <c r="M161" s="84">
        <v>114.72081247161356</v>
      </c>
      <c r="N161" s="80">
        <v>1696</v>
      </c>
      <c r="O161" s="80">
        <v>91.727310729046735</v>
      </c>
      <c r="P161" s="80">
        <v>93.5</v>
      </c>
      <c r="Q161" s="81">
        <v>52251</v>
      </c>
      <c r="R161" s="80">
        <v>95.397000000000006</v>
      </c>
      <c r="S161" s="81">
        <v>10279</v>
      </c>
      <c r="T161" s="83">
        <v>2.2949999999999999</v>
      </c>
      <c r="U161" s="128">
        <v>97.927000000000007</v>
      </c>
    </row>
    <row r="162" spans="1:21">
      <c r="A162" s="1477"/>
      <c r="B162" s="1478" t="s">
        <v>68</v>
      </c>
      <c r="C162" s="84">
        <v>114.50618045576395</v>
      </c>
      <c r="D162" s="80">
        <v>1630.3</v>
      </c>
      <c r="E162" s="80">
        <v>89.549089629940084</v>
      </c>
      <c r="F162" s="80">
        <v>93.2</v>
      </c>
      <c r="G162" s="81">
        <v>53569</v>
      </c>
      <c r="H162" s="80">
        <v>98.866</v>
      </c>
      <c r="I162" s="81">
        <v>31085815</v>
      </c>
      <c r="J162" s="83">
        <v>2.294</v>
      </c>
      <c r="K162" s="128">
        <v>97.53</v>
      </c>
      <c r="M162" s="84">
        <v>114.50618045576395</v>
      </c>
      <c r="N162" s="80">
        <v>1664.3</v>
      </c>
      <c r="O162" s="80">
        <v>89.549089629940084</v>
      </c>
      <c r="P162" s="80">
        <v>93.1</v>
      </c>
      <c r="Q162" s="81">
        <v>52923</v>
      </c>
      <c r="R162" s="80">
        <v>98.866</v>
      </c>
      <c r="S162" s="81">
        <v>9659</v>
      </c>
      <c r="T162" s="83">
        <v>2.294</v>
      </c>
      <c r="U162" s="128">
        <v>97.53</v>
      </c>
    </row>
    <row r="163" spans="1:21">
      <c r="A163" s="1521"/>
      <c r="B163" s="1485" t="s">
        <v>69</v>
      </c>
      <c r="C163" s="89">
        <v>113.00375634481671</v>
      </c>
      <c r="D163" s="85">
        <v>1572.4</v>
      </c>
      <c r="E163" s="85">
        <v>93.058445845167469</v>
      </c>
      <c r="F163" s="85">
        <v>93.2</v>
      </c>
      <c r="G163" s="86">
        <v>51065</v>
      </c>
      <c r="H163" s="85">
        <v>86.531999999999996</v>
      </c>
      <c r="I163" s="86">
        <v>2388426</v>
      </c>
      <c r="J163" s="88">
        <v>2.2810000000000001</v>
      </c>
      <c r="K163" s="129">
        <v>97.236000000000004</v>
      </c>
      <c r="M163" s="89">
        <v>113.00375634481671</v>
      </c>
      <c r="N163" s="85">
        <v>1640.9</v>
      </c>
      <c r="O163" s="85">
        <v>93.058445845167469</v>
      </c>
      <c r="P163" s="85">
        <v>93.2</v>
      </c>
      <c r="Q163" s="86">
        <v>53958</v>
      </c>
      <c r="R163" s="85">
        <v>86.531999999999996</v>
      </c>
      <c r="S163" s="86">
        <v>9205</v>
      </c>
      <c r="T163" s="88">
        <v>2.2810000000000001</v>
      </c>
      <c r="U163" s="129">
        <v>97.236000000000004</v>
      </c>
    </row>
    <row r="164" spans="1:21">
      <c r="A164" s="1522" t="s">
        <v>81</v>
      </c>
      <c r="B164" s="1478" t="s">
        <v>58</v>
      </c>
      <c r="C164" s="84">
        <v>109.24769606744863</v>
      </c>
      <c r="D164" s="80">
        <v>1588.7</v>
      </c>
      <c r="E164" s="80">
        <v>92.81642127860006</v>
      </c>
      <c r="F164" s="80">
        <v>93</v>
      </c>
      <c r="G164" s="81">
        <v>51264</v>
      </c>
      <c r="H164" s="80">
        <v>91.840999999999994</v>
      </c>
      <c r="I164" s="81">
        <v>2525923</v>
      </c>
      <c r="J164" s="83">
        <v>2.286</v>
      </c>
      <c r="K164" s="128">
        <v>96.942999999999998</v>
      </c>
      <c r="M164" s="84">
        <v>109.24769606744863</v>
      </c>
      <c r="N164" s="80">
        <v>1607.8</v>
      </c>
      <c r="O164" s="80">
        <v>92.81642127860006</v>
      </c>
      <c r="P164" s="80">
        <v>93.3</v>
      </c>
      <c r="Q164" s="81">
        <v>52668</v>
      </c>
      <c r="R164" s="80">
        <v>91.840999999999994</v>
      </c>
      <c r="S164" s="81">
        <v>9672</v>
      </c>
      <c r="T164" s="83">
        <v>2.286</v>
      </c>
      <c r="U164" s="128">
        <v>96.942999999999998</v>
      </c>
    </row>
    <row r="165" spans="1:21">
      <c r="A165" s="1477">
        <v>2002</v>
      </c>
      <c r="B165" s="1478" t="s">
        <v>59</v>
      </c>
      <c r="C165" s="84">
        <v>112.1452282814183</v>
      </c>
      <c r="D165" s="80">
        <v>1622.5</v>
      </c>
      <c r="E165" s="80">
        <v>87.975929947251956</v>
      </c>
      <c r="F165" s="80">
        <v>92.9</v>
      </c>
      <c r="G165" s="81">
        <v>49083</v>
      </c>
      <c r="H165" s="80">
        <v>90.424999999999997</v>
      </c>
      <c r="I165" s="81">
        <v>6195875</v>
      </c>
      <c r="J165" s="83">
        <v>2.2879999999999998</v>
      </c>
      <c r="K165" s="128">
        <v>96.337000000000003</v>
      </c>
      <c r="M165" s="84">
        <v>112.1452282814183</v>
      </c>
      <c r="N165" s="80">
        <v>1638</v>
      </c>
      <c r="O165" s="80">
        <v>87.975929947251956</v>
      </c>
      <c r="P165" s="80">
        <v>93.2</v>
      </c>
      <c r="Q165" s="81">
        <v>52337</v>
      </c>
      <c r="R165" s="80">
        <v>90.424999999999997</v>
      </c>
      <c r="S165" s="81">
        <v>8735</v>
      </c>
      <c r="T165" s="83">
        <v>2.2879999999999998</v>
      </c>
      <c r="U165" s="128">
        <v>96.337000000000003</v>
      </c>
    </row>
    <row r="166" spans="1:21">
      <c r="A166" s="1477"/>
      <c r="B166" s="1478" t="s">
        <v>60</v>
      </c>
      <c r="C166" s="84">
        <v>111.60864824179428</v>
      </c>
      <c r="D166" s="80">
        <v>1692</v>
      </c>
      <c r="E166" s="80">
        <v>104.67562504040293</v>
      </c>
      <c r="F166" s="80">
        <v>92</v>
      </c>
      <c r="G166" s="81">
        <v>45410</v>
      </c>
      <c r="H166" s="80">
        <v>84.691999999999993</v>
      </c>
      <c r="I166" s="81">
        <v>1805014</v>
      </c>
      <c r="J166" s="83">
        <v>2.2570000000000001</v>
      </c>
      <c r="K166" s="128">
        <v>96.825000000000003</v>
      </c>
      <c r="M166" s="84">
        <v>111.60864824179428</v>
      </c>
      <c r="N166" s="80">
        <v>1716.7</v>
      </c>
      <c r="O166" s="80">
        <v>104.67562504040293</v>
      </c>
      <c r="P166" s="80">
        <v>92.9</v>
      </c>
      <c r="Q166" s="81">
        <v>50587</v>
      </c>
      <c r="R166" s="80">
        <v>84.691999999999993</v>
      </c>
      <c r="S166" s="81">
        <v>8026</v>
      </c>
      <c r="T166" s="83">
        <v>2.2570000000000001</v>
      </c>
      <c r="U166" s="128">
        <v>96.825000000000003</v>
      </c>
    </row>
    <row r="167" spans="1:21">
      <c r="A167" s="1477"/>
      <c r="B167" s="1478" t="s">
        <v>61</v>
      </c>
      <c r="C167" s="84">
        <v>104.63310772668214</v>
      </c>
      <c r="D167" s="80">
        <v>1649.8</v>
      </c>
      <c r="E167" s="80">
        <v>91.122249312628213</v>
      </c>
      <c r="F167" s="80">
        <v>93.3</v>
      </c>
      <c r="G167" s="81">
        <v>46571</v>
      </c>
      <c r="H167" s="80">
        <v>90.62</v>
      </c>
      <c r="I167" s="81">
        <v>4742373</v>
      </c>
      <c r="J167" s="83">
        <v>2.2639999999999998</v>
      </c>
      <c r="K167" s="128">
        <v>98.2</v>
      </c>
      <c r="M167" s="84">
        <v>104.63310772668214</v>
      </c>
      <c r="N167" s="80">
        <v>1631.9</v>
      </c>
      <c r="O167" s="80">
        <v>91.122249312628213</v>
      </c>
      <c r="P167" s="80">
        <v>93</v>
      </c>
      <c r="Q167" s="81">
        <v>50439</v>
      </c>
      <c r="R167" s="80">
        <v>90.62</v>
      </c>
      <c r="S167" s="81">
        <v>9058</v>
      </c>
      <c r="T167" s="83">
        <v>2.2639999999999998</v>
      </c>
      <c r="U167" s="128">
        <v>98.2</v>
      </c>
    </row>
    <row r="168" spans="1:21">
      <c r="A168" s="1477"/>
      <c r="B168" s="1478" t="s">
        <v>62</v>
      </c>
      <c r="C168" s="84">
        <v>103.13068361573491</v>
      </c>
      <c r="D168" s="80">
        <v>1646.7</v>
      </c>
      <c r="E168" s="80">
        <v>87.975929947251956</v>
      </c>
      <c r="F168" s="80">
        <v>93.2</v>
      </c>
      <c r="G168" s="81">
        <v>52372</v>
      </c>
      <c r="H168" s="80">
        <v>92.325999999999993</v>
      </c>
      <c r="I168" s="81">
        <v>33143282</v>
      </c>
      <c r="J168" s="83">
        <v>2.2690000000000001</v>
      </c>
      <c r="K168" s="128">
        <v>97.8</v>
      </c>
      <c r="M168" s="84">
        <v>103.13068361573491</v>
      </c>
      <c r="N168" s="80">
        <v>1606.9</v>
      </c>
      <c r="O168" s="80">
        <v>87.975929947251956</v>
      </c>
      <c r="P168" s="80">
        <v>92.9</v>
      </c>
      <c r="Q168" s="81">
        <v>51411</v>
      </c>
      <c r="R168" s="80">
        <v>92.325999999999993</v>
      </c>
      <c r="S168" s="81">
        <v>7458</v>
      </c>
      <c r="T168" s="83">
        <v>2.2690000000000001</v>
      </c>
      <c r="U168" s="128">
        <v>97.8</v>
      </c>
    </row>
    <row r="169" spans="1:21">
      <c r="A169" s="1477"/>
      <c r="B169" s="1478" t="s">
        <v>63</v>
      </c>
      <c r="C169" s="84">
        <v>103.34531563158451</v>
      </c>
      <c r="D169" s="80">
        <v>1661.2</v>
      </c>
      <c r="E169" s="80">
        <v>91.96933529561413</v>
      </c>
      <c r="F169" s="80">
        <v>93.2</v>
      </c>
      <c r="G169" s="81">
        <v>51584</v>
      </c>
      <c r="H169" s="80">
        <v>93.498000000000005</v>
      </c>
      <c r="I169" s="81">
        <v>7285298</v>
      </c>
      <c r="J169" s="83">
        <v>2.2730000000000001</v>
      </c>
      <c r="K169" s="128">
        <v>98.091999999999999</v>
      </c>
      <c r="M169" s="84">
        <v>103.34531563158451</v>
      </c>
      <c r="N169" s="80">
        <v>1615.2</v>
      </c>
      <c r="O169" s="80">
        <v>91.96933529561413</v>
      </c>
      <c r="P169" s="80">
        <v>93</v>
      </c>
      <c r="Q169" s="81">
        <v>50894</v>
      </c>
      <c r="R169" s="80">
        <v>93.498000000000005</v>
      </c>
      <c r="S169" s="81">
        <v>10564</v>
      </c>
      <c r="T169" s="83">
        <v>2.2730000000000001</v>
      </c>
      <c r="U169" s="128">
        <v>98.091999999999999</v>
      </c>
    </row>
    <row r="170" spans="1:21">
      <c r="A170" s="1477"/>
      <c r="B170" s="1478" t="s">
        <v>64</v>
      </c>
      <c r="C170" s="84">
        <v>103.34531563158451</v>
      </c>
      <c r="D170" s="80">
        <v>1621.9</v>
      </c>
      <c r="E170" s="80">
        <v>93.179458128451174</v>
      </c>
      <c r="F170" s="80">
        <v>93.4</v>
      </c>
      <c r="G170" s="81">
        <v>55320</v>
      </c>
      <c r="H170" s="80">
        <v>94.944999999999993</v>
      </c>
      <c r="I170" s="81">
        <v>2735453</v>
      </c>
      <c r="J170" s="83">
        <v>2.2690000000000001</v>
      </c>
      <c r="K170" s="128">
        <v>97.686000000000007</v>
      </c>
      <c r="M170" s="84">
        <v>103.34531563158451</v>
      </c>
      <c r="N170" s="80">
        <v>1600.4</v>
      </c>
      <c r="O170" s="80">
        <v>93.179458128451174</v>
      </c>
      <c r="P170" s="80">
        <v>92.9</v>
      </c>
      <c r="Q170" s="81">
        <v>50772</v>
      </c>
      <c r="R170" s="80">
        <v>94.944999999999993</v>
      </c>
      <c r="S170" s="81">
        <v>9179</v>
      </c>
      <c r="T170" s="83">
        <v>2.2690000000000001</v>
      </c>
      <c r="U170" s="128">
        <v>97.686000000000007</v>
      </c>
    </row>
    <row r="171" spans="1:21">
      <c r="A171" s="1477"/>
      <c r="B171" s="1478" t="s">
        <v>65</v>
      </c>
      <c r="C171" s="84">
        <v>103.13068361573491</v>
      </c>
      <c r="D171" s="80">
        <v>1571.5</v>
      </c>
      <c r="E171" s="80">
        <v>96.325777493827445</v>
      </c>
      <c r="F171" s="80">
        <v>92.8</v>
      </c>
      <c r="G171" s="81">
        <v>54514</v>
      </c>
      <c r="H171" s="80">
        <v>93.17</v>
      </c>
      <c r="I171" s="81">
        <v>6766896</v>
      </c>
      <c r="J171" s="83">
        <v>2.2629999999999999</v>
      </c>
      <c r="K171" s="128">
        <v>98.091999999999999</v>
      </c>
      <c r="M171" s="84">
        <v>103.13068361573491</v>
      </c>
      <c r="N171" s="80">
        <v>1554.5</v>
      </c>
      <c r="O171" s="80">
        <v>96.325777493827445</v>
      </c>
      <c r="P171" s="80">
        <v>92.7</v>
      </c>
      <c r="Q171" s="81">
        <v>50099</v>
      </c>
      <c r="R171" s="80">
        <v>93.17</v>
      </c>
      <c r="S171" s="81">
        <v>9804</v>
      </c>
      <c r="T171" s="83">
        <v>2.2629999999999999</v>
      </c>
      <c r="U171" s="128">
        <v>98.091999999999999</v>
      </c>
    </row>
    <row r="172" spans="1:21">
      <c r="A172" s="1477"/>
      <c r="B172" s="1478" t="s">
        <v>66</v>
      </c>
      <c r="C172" s="84">
        <v>103.45263163950932</v>
      </c>
      <c r="D172" s="80">
        <v>1606</v>
      </c>
      <c r="E172" s="80">
        <v>88.096942230535646</v>
      </c>
      <c r="F172" s="80">
        <v>92.8</v>
      </c>
      <c r="G172" s="81">
        <v>52583</v>
      </c>
      <c r="H172" s="80">
        <v>82.254000000000005</v>
      </c>
      <c r="I172" s="81">
        <v>2093558</v>
      </c>
      <c r="J172" s="83">
        <v>2.2370000000000001</v>
      </c>
      <c r="K172" s="128">
        <v>98.186999999999998</v>
      </c>
      <c r="M172" s="84">
        <v>103.45263163950932</v>
      </c>
      <c r="N172" s="80">
        <v>1593.8</v>
      </c>
      <c r="O172" s="80">
        <v>88.096942230535646</v>
      </c>
      <c r="P172" s="80">
        <v>92.8</v>
      </c>
      <c r="Q172" s="81">
        <v>50027</v>
      </c>
      <c r="R172" s="80">
        <v>82.254000000000005</v>
      </c>
      <c r="S172" s="81">
        <v>8608</v>
      </c>
      <c r="T172" s="83">
        <v>2.2370000000000001</v>
      </c>
      <c r="U172" s="128">
        <v>98.186999999999998</v>
      </c>
    </row>
    <row r="173" spans="1:21">
      <c r="A173" s="1477"/>
      <c r="B173" s="1478" t="s">
        <v>67</v>
      </c>
      <c r="C173" s="84">
        <v>102.27215555233649</v>
      </c>
      <c r="D173" s="80">
        <v>1570.4</v>
      </c>
      <c r="E173" s="80">
        <v>110.72623920458807</v>
      </c>
      <c r="F173" s="80">
        <v>92.2</v>
      </c>
      <c r="G173" s="81">
        <v>53262</v>
      </c>
      <c r="H173" s="80">
        <v>90.7</v>
      </c>
      <c r="I173" s="81">
        <v>3798320</v>
      </c>
      <c r="J173" s="83">
        <v>2.2349999999999999</v>
      </c>
      <c r="K173" s="128">
        <v>98.185000000000002</v>
      </c>
      <c r="M173" s="84">
        <v>102.27215555233649</v>
      </c>
      <c r="N173" s="80">
        <v>1564.3</v>
      </c>
      <c r="O173" s="80">
        <v>110.72623920458807</v>
      </c>
      <c r="P173" s="80">
        <v>92.3</v>
      </c>
      <c r="Q173" s="81">
        <v>49739</v>
      </c>
      <c r="R173" s="80">
        <v>90.7</v>
      </c>
      <c r="S173" s="81">
        <v>8439</v>
      </c>
      <c r="T173" s="83">
        <v>2.2349999999999999</v>
      </c>
      <c r="U173" s="128">
        <v>98.185000000000002</v>
      </c>
    </row>
    <row r="174" spans="1:21">
      <c r="A174" s="1477"/>
      <c r="B174" s="1478" t="s">
        <v>68</v>
      </c>
      <c r="C174" s="84">
        <v>100.66241543346446</v>
      </c>
      <c r="D174" s="80">
        <v>1552.2</v>
      </c>
      <c r="E174" s="80">
        <v>105.76473558995627</v>
      </c>
      <c r="F174" s="80">
        <v>92.6</v>
      </c>
      <c r="G174" s="81">
        <v>48055</v>
      </c>
      <c r="H174" s="80">
        <v>107.952</v>
      </c>
      <c r="I174" s="81">
        <v>27824263</v>
      </c>
      <c r="J174" s="83">
        <v>2.2029999999999998</v>
      </c>
      <c r="K174" s="128">
        <v>98.784000000000006</v>
      </c>
      <c r="M174" s="84">
        <v>100.66241543346446</v>
      </c>
      <c r="N174" s="80">
        <v>1574.9</v>
      </c>
      <c r="O174" s="80">
        <v>105.76473558995627</v>
      </c>
      <c r="P174" s="80">
        <v>92.6</v>
      </c>
      <c r="Q174" s="81">
        <v>48456</v>
      </c>
      <c r="R174" s="80">
        <v>107.952</v>
      </c>
      <c r="S174" s="81">
        <v>8732</v>
      </c>
      <c r="T174" s="83">
        <v>2.2029999999999998</v>
      </c>
      <c r="U174" s="128">
        <v>98.784000000000006</v>
      </c>
    </row>
    <row r="175" spans="1:21">
      <c r="A175" s="1477"/>
      <c r="B175" s="1478" t="s">
        <v>69</v>
      </c>
      <c r="C175" s="84">
        <v>101.95020752856209</v>
      </c>
      <c r="D175" s="80">
        <v>1518.9</v>
      </c>
      <c r="E175" s="80">
        <v>115.4457182526525</v>
      </c>
      <c r="F175" s="80">
        <v>91.3</v>
      </c>
      <c r="G175" s="81">
        <v>46282</v>
      </c>
      <c r="H175" s="80">
        <v>109.94199999999999</v>
      </c>
      <c r="I175" s="81">
        <v>2459888</v>
      </c>
      <c r="J175" s="83">
        <v>2.2160000000000002</v>
      </c>
      <c r="K175" s="128">
        <v>98.882999999999996</v>
      </c>
      <c r="M175" s="84">
        <v>101.95020752856209</v>
      </c>
      <c r="N175" s="80">
        <v>1581.8</v>
      </c>
      <c r="O175" s="80">
        <v>115.4457182526525</v>
      </c>
      <c r="P175" s="80">
        <v>91.3</v>
      </c>
      <c r="Q175" s="81">
        <v>48167</v>
      </c>
      <c r="R175" s="80">
        <v>109.94199999999999</v>
      </c>
      <c r="S175" s="81">
        <v>9844</v>
      </c>
      <c r="T175" s="83">
        <v>2.2160000000000002</v>
      </c>
      <c r="U175" s="128">
        <v>98.882999999999996</v>
      </c>
    </row>
    <row r="176" spans="1:21">
      <c r="A176" s="1520" t="s">
        <v>82</v>
      </c>
      <c r="B176" s="1504" t="s">
        <v>58</v>
      </c>
      <c r="C176" s="94">
        <v>106.88674389310297</v>
      </c>
      <c r="D176" s="90">
        <v>1562.021</v>
      </c>
      <c r="E176" s="90">
        <v>111.573325187574</v>
      </c>
      <c r="F176" s="90">
        <v>91.8</v>
      </c>
      <c r="G176" s="91">
        <v>45706</v>
      </c>
      <c r="H176" s="90">
        <v>102.92100000000001</v>
      </c>
      <c r="I176" s="91">
        <v>1958312</v>
      </c>
      <c r="J176" s="93">
        <v>2.4300000000000002</v>
      </c>
      <c r="K176" s="130">
        <v>98.474000000000004</v>
      </c>
      <c r="M176" s="94">
        <v>106.88674389310297</v>
      </c>
      <c r="N176" s="90">
        <v>1584.2</v>
      </c>
      <c r="O176" s="90">
        <v>111.573325187574</v>
      </c>
      <c r="P176" s="90">
        <v>92.1</v>
      </c>
      <c r="Q176" s="91">
        <v>47562</v>
      </c>
      <c r="R176" s="90">
        <v>102.92100000000001</v>
      </c>
      <c r="S176" s="91">
        <v>7718</v>
      </c>
      <c r="T176" s="93">
        <v>2.4300000000000002</v>
      </c>
      <c r="U176" s="130">
        <v>98.474000000000004</v>
      </c>
    </row>
    <row r="177" spans="1:21">
      <c r="A177" s="1477">
        <v>2003</v>
      </c>
      <c r="B177" s="1478" t="s">
        <v>59</v>
      </c>
      <c r="C177" s="84">
        <v>107.10137590895258</v>
      </c>
      <c r="D177" s="80">
        <v>1509.752</v>
      </c>
      <c r="E177" s="80">
        <v>106.61182157294216</v>
      </c>
      <c r="F177" s="80">
        <v>91.6</v>
      </c>
      <c r="G177" s="81">
        <v>43467</v>
      </c>
      <c r="H177" s="80">
        <v>97</v>
      </c>
      <c r="I177" s="81">
        <v>6052791</v>
      </c>
      <c r="J177" s="83">
        <v>2.4380000000000002</v>
      </c>
      <c r="K177" s="128">
        <v>99.382999999999996</v>
      </c>
      <c r="M177" s="84">
        <v>107.10137590895258</v>
      </c>
      <c r="N177" s="80">
        <v>1531.3</v>
      </c>
      <c r="O177" s="80">
        <v>106.61182157294216</v>
      </c>
      <c r="P177" s="80">
        <v>91.9</v>
      </c>
      <c r="Q177" s="81">
        <v>46606</v>
      </c>
      <c r="R177" s="80">
        <v>97</v>
      </c>
      <c r="S177" s="81">
        <v>8307</v>
      </c>
      <c r="T177" s="83">
        <v>2.4380000000000002</v>
      </c>
      <c r="U177" s="128">
        <v>99.382999999999996</v>
      </c>
    </row>
    <row r="178" spans="1:21">
      <c r="A178" s="1477"/>
      <c r="B178" s="1478" t="s">
        <v>60</v>
      </c>
      <c r="C178" s="84">
        <v>107.2086919168774</v>
      </c>
      <c r="D178" s="80">
        <v>1476.029</v>
      </c>
      <c r="E178" s="80">
        <v>109.39510408846735</v>
      </c>
      <c r="F178" s="80">
        <v>90.8</v>
      </c>
      <c r="G178" s="81">
        <v>42189</v>
      </c>
      <c r="H178" s="80">
        <v>111.81399999999999</v>
      </c>
      <c r="I178" s="81">
        <v>2175017</v>
      </c>
      <c r="J178" s="83">
        <v>2.427</v>
      </c>
      <c r="K178" s="128">
        <v>99.283000000000001</v>
      </c>
      <c r="M178" s="84">
        <v>107.2086919168774</v>
      </c>
      <c r="N178" s="80">
        <v>1510.4</v>
      </c>
      <c r="O178" s="80">
        <v>109.39510408846735</v>
      </c>
      <c r="P178" s="80">
        <v>91.5</v>
      </c>
      <c r="Q178" s="81">
        <v>46996</v>
      </c>
      <c r="R178" s="80">
        <v>111.81399999999999</v>
      </c>
      <c r="S178" s="81">
        <v>9994</v>
      </c>
      <c r="T178" s="83">
        <v>2.427</v>
      </c>
      <c r="U178" s="128">
        <v>99.283000000000001</v>
      </c>
    </row>
    <row r="179" spans="1:21">
      <c r="A179" s="1477"/>
      <c r="B179" s="1478" t="s">
        <v>61</v>
      </c>
      <c r="C179" s="84">
        <v>106.13553183762939</v>
      </c>
      <c r="D179" s="80">
        <v>1496.6469999999999</v>
      </c>
      <c r="E179" s="80">
        <v>102.98145307443109</v>
      </c>
      <c r="F179" s="80">
        <v>91.9</v>
      </c>
      <c r="G179" s="81">
        <v>41526</v>
      </c>
      <c r="H179" s="80">
        <v>110.10899999999999</v>
      </c>
      <c r="I179" s="81">
        <v>4922158</v>
      </c>
      <c r="J179" s="83">
        <v>2.4159999999999999</v>
      </c>
      <c r="K179" s="128">
        <v>99.185000000000002</v>
      </c>
      <c r="M179" s="84">
        <v>106.13553183762939</v>
      </c>
      <c r="N179" s="80">
        <v>1479.4</v>
      </c>
      <c r="O179" s="80">
        <v>102.98145307443109</v>
      </c>
      <c r="P179" s="80">
        <v>91.5</v>
      </c>
      <c r="Q179" s="81">
        <v>45347</v>
      </c>
      <c r="R179" s="80">
        <v>110.10899999999999</v>
      </c>
      <c r="S179" s="81">
        <v>9358</v>
      </c>
      <c r="T179" s="83">
        <v>2.4159999999999999</v>
      </c>
      <c r="U179" s="128">
        <v>99.185000000000002</v>
      </c>
    </row>
    <row r="180" spans="1:21">
      <c r="A180" s="1477"/>
      <c r="B180" s="1478" t="s">
        <v>62</v>
      </c>
      <c r="C180" s="84">
        <v>104.95505575045655</v>
      </c>
      <c r="D180" s="80">
        <v>1485.6030000000001</v>
      </c>
      <c r="E180" s="80">
        <v>108.66903038876512</v>
      </c>
      <c r="F180" s="80">
        <v>91.7</v>
      </c>
      <c r="G180" s="81">
        <v>44763</v>
      </c>
      <c r="H180" s="80">
        <v>116.89400000000001</v>
      </c>
      <c r="I180" s="81">
        <v>37725492</v>
      </c>
      <c r="J180" s="83">
        <v>2.41</v>
      </c>
      <c r="K180" s="128">
        <v>99.692999999999998</v>
      </c>
      <c r="M180" s="84">
        <v>104.95505575045655</v>
      </c>
      <c r="N180" s="80">
        <v>1451.2</v>
      </c>
      <c r="O180" s="80">
        <v>108.66903038876512</v>
      </c>
      <c r="P180" s="80">
        <v>91.3</v>
      </c>
      <c r="Q180" s="81">
        <v>44484</v>
      </c>
      <c r="R180" s="80">
        <v>116.89400000000001</v>
      </c>
      <c r="S180" s="81">
        <v>8333</v>
      </c>
      <c r="T180" s="83">
        <v>2.41</v>
      </c>
      <c r="U180" s="128">
        <v>99.692999999999998</v>
      </c>
    </row>
    <row r="181" spans="1:21">
      <c r="A181" s="1477"/>
      <c r="B181" s="1478" t="s">
        <v>63</v>
      </c>
      <c r="C181" s="84">
        <v>105.49163579008055</v>
      </c>
      <c r="D181" s="80">
        <v>1530.91</v>
      </c>
      <c r="E181" s="80">
        <v>116.89786565205691</v>
      </c>
      <c r="F181" s="80">
        <v>90.8</v>
      </c>
      <c r="G181" s="81">
        <v>44800</v>
      </c>
      <c r="H181" s="80">
        <v>113.05200000000001</v>
      </c>
      <c r="I181" s="81">
        <v>3428135</v>
      </c>
      <c r="J181" s="83">
        <v>2.3980000000000001</v>
      </c>
      <c r="K181" s="128">
        <v>99.590999999999994</v>
      </c>
      <c r="M181" s="84">
        <v>105.49163579008055</v>
      </c>
      <c r="N181" s="80">
        <v>1488.4</v>
      </c>
      <c r="O181" s="80">
        <v>116.89786565205691</v>
      </c>
      <c r="P181" s="80">
        <v>90.7</v>
      </c>
      <c r="Q181" s="81">
        <v>43523</v>
      </c>
      <c r="R181" s="80">
        <v>113.05200000000001</v>
      </c>
      <c r="S181" s="81">
        <v>5461</v>
      </c>
      <c r="T181" s="83">
        <v>2.3980000000000001</v>
      </c>
      <c r="U181" s="128">
        <v>99.590999999999994</v>
      </c>
    </row>
    <row r="182" spans="1:21">
      <c r="A182" s="1477"/>
      <c r="B182" s="1478" t="s">
        <v>64</v>
      </c>
      <c r="C182" s="84">
        <v>104.95505575045655</v>
      </c>
      <c r="D182" s="80">
        <v>1556.4</v>
      </c>
      <c r="E182" s="80">
        <v>98.74602315950149</v>
      </c>
      <c r="F182" s="80">
        <v>91.4</v>
      </c>
      <c r="G182" s="81">
        <v>46567</v>
      </c>
      <c r="H182" s="80">
        <v>88.156999999999996</v>
      </c>
      <c r="I182" s="81">
        <v>3259261</v>
      </c>
      <c r="J182" s="83">
        <v>2.3919999999999999</v>
      </c>
      <c r="K182" s="128">
        <v>100.10299999999999</v>
      </c>
      <c r="M182" s="84">
        <v>104.95505575045655</v>
      </c>
      <c r="N182" s="80">
        <v>1536.4</v>
      </c>
      <c r="O182" s="80">
        <v>98.74602315950149</v>
      </c>
      <c r="P182" s="80">
        <v>91</v>
      </c>
      <c r="Q182" s="81">
        <v>42370</v>
      </c>
      <c r="R182" s="80">
        <v>88.156999999999996</v>
      </c>
      <c r="S182" s="81">
        <v>11299</v>
      </c>
      <c r="T182" s="83">
        <v>2.3919999999999999</v>
      </c>
      <c r="U182" s="128">
        <v>100.10299999999999</v>
      </c>
    </row>
    <row r="183" spans="1:21">
      <c r="A183" s="1477"/>
      <c r="B183" s="1478" t="s">
        <v>65</v>
      </c>
      <c r="C183" s="84">
        <v>105.06237175838135</v>
      </c>
      <c r="D183" s="80">
        <v>1548.8</v>
      </c>
      <c r="E183" s="80">
        <v>88.580991363670464</v>
      </c>
      <c r="F183" s="80">
        <v>89.4</v>
      </c>
      <c r="G183" s="81">
        <v>44732</v>
      </c>
      <c r="H183" s="80">
        <v>109.824</v>
      </c>
      <c r="I183" s="81">
        <v>5123426</v>
      </c>
      <c r="J183" s="83">
        <v>2.403</v>
      </c>
      <c r="K183" s="128">
        <v>99.488</v>
      </c>
      <c r="M183" s="84">
        <v>105.06237175838135</v>
      </c>
      <c r="N183" s="80">
        <v>1529</v>
      </c>
      <c r="O183" s="80">
        <v>88.580991363670464</v>
      </c>
      <c r="P183" s="80">
        <v>89.2</v>
      </c>
      <c r="Q183" s="81">
        <v>41445</v>
      </c>
      <c r="R183" s="80">
        <v>109.824</v>
      </c>
      <c r="S183" s="81">
        <v>7279</v>
      </c>
      <c r="T183" s="83">
        <v>2.403</v>
      </c>
      <c r="U183" s="128">
        <v>99.488</v>
      </c>
    </row>
    <row r="184" spans="1:21">
      <c r="A184" s="1477"/>
      <c r="B184" s="1478" t="s">
        <v>66</v>
      </c>
      <c r="C184" s="84">
        <v>106.13553183762939</v>
      </c>
      <c r="D184" s="80">
        <v>1550.4</v>
      </c>
      <c r="E184" s="80">
        <v>87.733905380684547</v>
      </c>
      <c r="F184" s="80">
        <v>89.1</v>
      </c>
      <c r="G184" s="81">
        <v>43975</v>
      </c>
      <c r="H184" s="80">
        <v>94.405000000000001</v>
      </c>
      <c r="I184" s="81">
        <v>2073952</v>
      </c>
      <c r="J184" s="83">
        <v>2.3919999999999999</v>
      </c>
      <c r="K184" s="128">
        <v>100.205</v>
      </c>
      <c r="M184" s="84">
        <v>106.13553183762939</v>
      </c>
      <c r="N184" s="80">
        <v>1536.7</v>
      </c>
      <c r="O184" s="80">
        <v>87.733905380684547</v>
      </c>
      <c r="P184" s="80">
        <v>89</v>
      </c>
      <c r="Q184" s="81">
        <v>40831</v>
      </c>
      <c r="R184" s="80">
        <v>94.405000000000001</v>
      </c>
      <c r="S184" s="81">
        <v>8820</v>
      </c>
      <c r="T184" s="83">
        <v>2.3919999999999999</v>
      </c>
      <c r="U184" s="128">
        <v>100.205</v>
      </c>
    </row>
    <row r="185" spans="1:21">
      <c r="A185" s="1477"/>
      <c r="B185" s="1478" t="s">
        <v>67</v>
      </c>
      <c r="C185" s="84">
        <v>103.55994764743413</v>
      </c>
      <c r="D185" s="80">
        <v>1568.8</v>
      </c>
      <c r="E185" s="80">
        <v>99.95614599233852</v>
      </c>
      <c r="F185" s="80">
        <v>89.1</v>
      </c>
      <c r="G185" s="81">
        <v>41942</v>
      </c>
      <c r="H185" s="80">
        <v>96.825999999999993</v>
      </c>
      <c r="I185" s="81">
        <v>4241003</v>
      </c>
      <c r="J185" s="83">
        <v>2.4089999999999998</v>
      </c>
      <c r="K185" s="128">
        <v>100</v>
      </c>
      <c r="M185" s="84">
        <v>103.55994764743413</v>
      </c>
      <c r="N185" s="80">
        <v>1553.7</v>
      </c>
      <c r="O185" s="80">
        <v>99.95614599233852</v>
      </c>
      <c r="P185" s="80">
        <v>89.3</v>
      </c>
      <c r="Q185" s="81">
        <v>39520</v>
      </c>
      <c r="R185" s="80">
        <v>96.825999999999993</v>
      </c>
      <c r="S185" s="81">
        <v>9434</v>
      </c>
      <c r="T185" s="83">
        <v>2.4089999999999998</v>
      </c>
      <c r="U185" s="128">
        <v>100</v>
      </c>
    </row>
    <row r="186" spans="1:21">
      <c r="A186" s="1477"/>
      <c r="B186" s="1478" t="s">
        <v>68</v>
      </c>
      <c r="C186" s="84">
        <v>103.13068361573491</v>
      </c>
      <c r="D186" s="80">
        <v>1541.9</v>
      </c>
      <c r="E186" s="80">
        <v>93.421482695018582</v>
      </c>
      <c r="F186" s="80">
        <v>87.4</v>
      </c>
      <c r="G186" s="81">
        <v>37455</v>
      </c>
      <c r="H186" s="80">
        <v>88.373000000000005</v>
      </c>
      <c r="I186" s="81">
        <v>28299213</v>
      </c>
      <c r="J186" s="83">
        <v>2.403</v>
      </c>
      <c r="K186" s="128">
        <v>99.59</v>
      </c>
      <c r="M186" s="84">
        <v>103.13068361573491</v>
      </c>
      <c r="N186" s="80">
        <v>1557.7</v>
      </c>
      <c r="O186" s="80">
        <v>93.421482695018582</v>
      </c>
      <c r="P186" s="80">
        <v>87.4</v>
      </c>
      <c r="Q186" s="81">
        <v>38322</v>
      </c>
      <c r="R186" s="80">
        <v>88.373000000000005</v>
      </c>
      <c r="S186" s="81">
        <v>8881</v>
      </c>
      <c r="T186" s="83">
        <v>2.403</v>
      </c>
      <c r="U186" s="128">
        <v>99.59</v>
      </c>
    </row>
    <row r="187" spans="1:21">
      <c r="A187" s="1484"/>
      <c r="B187" s="1485" t="s">
        <v>69</v>
      </c>
      <c r="C187" s="89">
        <v>102.27215555233649</v>
      </c>
      <c r="D187" s="85">
        <v>1481.5</v>
      </c>
      <c r="E187" s="85">
        <v>93.542494978302273</v>
      </c>
      <c r="F187" s="85">
        <v>86.7</v>
      </c>
      <c r="G187" s="86">
        <v>36461</v>
      </c>
      <c r="H187" s="85">
        <v>86.447999999999993</v>
      </c>
      <c r="I187" s="86">
        <v>2194477</v>
      </c>
      <c r="J187" s="88">
        <v>2.3980000000000001</v>
      </c>
      <c r="K187" s="129">
        <v>100</v>
      </c>
      <c r="M187" s="89">
        <v>102.27215555233649</v>
      </c>
      <c r="N187" s="85">
        <v>1538.3</v>
      </c>
      <c r="O187" s="85">
        <v>93.542494978302273</v>
      </c>
      <c r="P187" s="85">
        <v>86.8</v>
      </c>
      <c r="Q187" s="86">
        <v>37441</v>
      </c>
      <c r="R187" s="85">
        <v>86.447999999999993</v>
      </c>
      <c r="S187" s="86">
        <v>9233</v>
      </c>
      <c r="T187" s="88">
        <v>2.3980000000000001</v>
      </c>
      <c r="U187" s="129">
        <v>100</v>
      </c>
    </row>
    <row r="188" spans="1:21">
      <c r="A188" s="1522" t="s">
        <v>83</v>
      </c>
      <c r="B188" s="1478" t="s">
        <v>58</v>
      </c>
      <c r="C188" s="84">
        <v>102.16483954441169</v>
      </c>
      <c r="D188" s="80">
        <v>1563.4</v>
      </c>
      <c r="E188" s="80">
        <v>98.261974026366701</v>
      </c>
      <c r="F188" s="80">
        <v>90.9</v>
      </c>
      <c r="G188" s="81">
        <v>34486</v>
      </c>
      <c r="H188" s="80">
        <v>106.65900000000001</v>
      </c>
      <c r="I188" s="81">
        <v>2497260</v>
      </c>
      <c r="J188" s="83">
        <v>2.395</v>
      </c>
      <c r="K188" s="128">
        <v>100.10299999999999</v>
      </c>
      <c r="M188" s="84">
        <v>102.16483954441169</v>
      </c>
      <c r="N188" s="80">
        <v>1593</v>
      </c>
      <c r="O188" s="80">
        <v>98.261974026366701</v>
      </c>
      <c r="P188" s="80">
        <v>91.2</v>
      </c>
      <c r="Q188" s="81">
        <v>36487</v>
      </c>
      <c r="R188" s="80">
        <v>106.65900000000001</v>
      </c>
      <c r="S188" s="81">
        <v>10352</v>
      </c>
      <c r="T188" s="83">
        <v>2.395</v>
      </c>
      <c r="U188" s="128">
        <v>100.10299999999999</v>
      </c>
    </row>
    <row r="189" spans="1:21">
      <c r="A189" s="1477">
        <v>2004</v>
      </c>
      <c r="B189" s="1478" t="s">
        <v>59</v>
      </c>
      <c r="C189" s="84">
        <v>102.91605159988531</v>
      </c>
      <c r="D189" s="80">
        <v>1540.1</v>
      </c>
      <c r="E189" s="80">
        <v>120.16519730071688</v>
      </c>
      <c r="F189" s="80">
        <v>90.8</v>
      </c>
      <c r="G189" s="81">
        <v>33037</v>
      </c>
      <c r="H189" s="80">
        <v>115.84399999999999</v>
      </c>
      <c r="I189" s="81">
        <v>7638959</v>
      </c>
      <c r="J189" s="83">
        <v>2.38</v>
      </c>
      <c r="K189" s="128">
        <v>100.31</v>
      </c>
      <c r="M189" s="84">
        <v>102.91605159988531</v>
      </c>
      <c r="N189" s="80">
        <v>1569.4</v>
      </c>
      <c r="O189" s="80">
        <v>120.16519730071688</v>
      </c>
      <c r="P189" s="80">
        <v>91.1</v>
      </c>
      <c r="Q189" s="81">
        <v>36021</v>
      </c>
      <c r="R189" s="80">
        <v>115.84399999999999</v>
      </c>
      <c r="S189" s="81">
        <v>10341</v>
      </c>
      <c r="T189" s="83">
        <v>2.38</v>
      </c>
      <c r="U189" s="128">
        <v>100.31</v>
      </c>
    </row>
    <row r="190" spans="1:21">
      <c r="A190" s="1477"/>
      <c r="B190" s="1478" t="s">
        <v>60</v>
      </c>
      <c r="C190" s="84">
        <v>102.7014195840357</v>
      </c>
      <c r="D190" s="80">
        <v>1515.1</v>
      </c>
      <c r="E190" s="80">
        <v>96.567802060394854</v>
      </c>
      <c r="F190" s="80">
        <v>91.3</v>
      </c>
      <c r="G190" s="81">
        <v>32665</v>
      </c>
      <c r="H190" s="80">
        <v>106.41800000000001</v>
      </c>
      <c r="I190" s="81">
        <v>1218907</v>
      </c>
      <c r="J190" s="83">
        <v>2.363</v>
      </c>
      <c r="K190" s="128">
        <v>100.206</v>
      </c>
      <c r="M190" s="84">
        <v>102.7014195840357</v>
      </c>
      <c r="N190" s="80">
        <v>1563.3</v>
      </c>
      <c r="O190" s="80">
        <v>96.567802060394854</v>
      </c>
      <c r="P190" s="80">
        <v>92</v>
      </c>
      <c r="Q190" s="81">
        <v>35318</v>
      </c>
      <c r="R190" s="80">
        <v>106.41800000000001</v>
      </c>
      <c r="S190" s="81">
        <v>5747</v>
      </c>
      <c r="T190" s="83">
        <v>2.363</v>
      </c>
      <c r="U190" s="128">
        <v>100.206</v>
      </c>
    </row>
    <row r="191" spans="1:21">
      <c r="A191" s="1477"/>
      <c r="B191" s="1478" t="s">
        <v>61</v>
      </c>
      <c r="C191" s="84">
        <v>102.16483954441169</v>
      </c>
      <c r="D191" s="80">
        <v>1657</v>
      </c>
      <c r="E191" s="80">
        <v>103.2234776409985</v>
      </c>
      <c r="F191" s="80">
        <v>90.7</v>
      </c>
      <c r="G191" s="81">
        <v>32302</v>
      </c>
      <c r="H191" s="80">
        <v>98.933999999999997</v>
      </c>
      <c r="I191" s="81">
        <v>5252015</v>
      </c>
      <c r="J191" s="83">
        <v>2.37</v>
      </c>
      <c r="K191" s="128">
        <v>99.691999999999993</v>
      </c>
      <c r="M191" s="84">
        <v>102.16483954441169</v>
      </c>
      <c r="N191" s="80">
        <v>1640.6</v>
      </c>
      <c r="O191" s="80">
        <v>103.2234776409985</v>
      </c>
      <c r="P191" s="80">
        <v>90.3</v>
      </c>
      <c r="Q191" s="81">
        <v>35726</v>
      </c>
      <c r="R191" s="80">
        <v>98.933999999999997</v>
      </c>
      <c r="S191" s="81">
        <v>10150</v>
      </c>
      <c r="T191" s="83">
        <v>2.37</v>
      </c>
      <c r="U191" s="128">
        <v>99.691999999999993</v>
      </c>
    </row>
    <row r="192" spans="1:21">
      <c r="A192" s="1477"/>
      <c r="B192" s="1478" t="s">
        <v>62</v>
      </c>
      <c r="C192" s="84">
        <v>103.0233676078101</v>
      </c>
      <c r="D192" s="80">
        <v>1688</v>
      </c>
      <c r="E192" s="80">
        <v>99.472096859203731</v>
      </c>
      <c r="F192" s="80">
        <v>90.8</v>
      </c>
      <c r="G192" s="81">
        <v>32323</v>
      </c>
      <c r="H192" s="80">
        <v>79.822000000000003</v>
      </c>
      <c r="I192" s="81">
        <v>48136135</v>
      </c>
      <c r="J192" s="83">
        <v>2.38</v>
      </c>
      <c r="K192" s="128">
        <v>99.795000000000002</v>
      </c>
      <c r="M192" s="84">
        <v>103.0233676078101</v>
      </c>
      <c r="N192" s="80">
        <v>1646.8</v>
      </c>
      <c r="O192" s="80">
        <v>99.472096859203731</v>
      </c>
      <c r="P192" s="80">
        <v>90.3</v>
      </c>
      <c r="Q192" s="81">
        <v>32608</v>
      </c>
      <c r="R192" s="80">
        <v>79.822000000000003</v>
      </c>
      <c r="S192" s="81">
        <v>10391</v>
      </c>
      <c r="T192" s="83">
        <v>2.38</v>
      </c>
      <c r="U192" s="128">
        <v>99.795000000000002</v>
      </c>
    </row>
    <row r="193" spans="1:21">
      <c r="A193" s="1477"/>
      <c r="B193" s="1478" t="s">
        <v>63</v>
      </c>
      <c r="C193" s="84">
        <v>101.62825950478768</v>
      </c>
      <c r="D193" s="80">
        <v>1701</v>
      </c>
      <c r="E193" s="80">
        <v>98.988047726068899</v>
      </c>
      <c r="F193" s="80">
        <v>90.2</v>
      </c>
      <c r="G193" s="81">
        <v>36100</v>
      </c>
      <c r="H193" s="80">
        <v>74.338999999999999</v>
      </c>
      <c r="I193" s="81">
        <v>4138694</v>
      </c>
      <c r="J193" s="83">
        <v>2.375</v>
      </c>
      <c r="K193" s="128">
        <v>100.30800000000001</v>
      </c>
      <c r="M193" s="84">
        <v>101.62825950478768</v>
      </c>
      <c r="N193" s="80">
        <v>1650.9</v>
      </c>
      <c r="O193" s="80">
        <v>98.988047726068899</v>
      </c>
      <c r="P193" s="80">
        <v>90</v>
      </c>
      <c r="Q193" s="81">
        <v>34252</v>
      </c>
      <c r="R193" s="80">
        <v>74.338999999999999</v>
      </c>
      <c r="S193" s="81">
        <v>7352</v>
      </c>
      <c r="T193" s="83">
        <v>2.375</v>
      </c>
      <c r="U193" s="128">
        <v>100.30800000000001</v>
      </c>
    </row>
    <row r="194" spans="1:21">
      <c r="A194" s="1477"/>
      <c r="B194" s="1478" t="s">
        <v>64</v>
      </c>
      <c r="C194" s="84">
        <v>101.62825950478768</v>
      </c>
      <c r="D194" s="80">
        <v>1659</v>
      </c>
      <c r="E194" s="80">
        <v>114.71964455295027</v>
      </c>
      <c r="F194" s="80">
        <v>90.6</v>
      </c>
      <c r="G194" s="81">
        <v>36484</v>
      </c>
      <c r="H194" s="80">
        <v>92.867000000000004</v>
      </c>
      <c r="I194" s="81">
        <v>2903960</v>
      </c>
      <c r="J194" s="83">
        <v>2.379</v>
      </c>
      <c r="K194" s="128">
        <v>100.10299999999999</v>
      </c>
      <c r="M194" s="84">
        <v>101.62825950478768</v>
      </c>
      <c r="N194" s="80">
        <v>1635.6</v>
      </c>
      <c r="O194" s="80">
        <v>114.71964455295027</v>
      </c>
      <c r="P194" s="80">
        <v>90.3</v>
      </c>
      <c r="Q194" s="81">
        <v>33783</v>
      </c>
      <c r="R194" s="80">
        <v>92.867000000000004</v>
      </c>
      <c r="S194" s="81">
        <v>10477</v>
      </c>
      <c r="T194" s="83">
        <v>2.379</v>
      </c>
      <c r="U194" s="128">
        <v>100.10299999999999</v>
      </c>
    </row>
    <row r="195" spans="1:21">
      <c r="A195" s="1477"/>
      <c r="B195" s="1478" t="s">
        <v>65</v>
      </c>
      <c r="C195" s="84">
        <v>102.05752353648688</v>
      </c>
      <c r="D195" s="80">
        <v>1599</v>
      </c>
      <c r="E195" s="80">
        <v>104.55461275711924</v>
      </c>
      <c r="F195" s="80">
        <v>90.2</v>
      </c>
      <c r="G195" s="81">
        <v>37270</v>
      </c>
      <c r="H195" s="80">
        <v>80.134</v>
      </c>
      <c r="I195" s="81">
        <v>7972673</v>
      </c>
      <c r="J195" s="83">
        <v>2.3769999999999998</v>
      </c>
      <c r="K195" s="128">
        <v>100.309</v>
      </c>
      <c r="M195" s="84">
        <v>102.05752353648688</v>
      </c>
      <c r="N195" s="80">
        <v>1568.6</v>
      </c>
      <c r="O195" s="80">
        <v>104.55461275711924</v>
      </c>
      <c r="P195" s="80">
        <v>90</v>
      </c>
      <c r="Q195" s="81">
        <v>33516</v>
      </c>
      <c r="R195" s="80">
        <v>80.134</v>
      </c>
      <c r="S195" s="81">
        <v>11312</v>
      </c>
      <c r="T195" s="83">
        <v>2.3769999999999998</v>
      </c>
      <c r="U195" s="128">
        <v>100.309</v>
      </c>
    </row>
    <row r="196" spans="1:21">
      <c r="A196" s="1477"/>
      <c r="B196" s="1478" t="s">
        <v>66</v>
      </c>
      <c r="C196" s="84">
        <v>101.09167946516366</v>
      </c>
      <c r="D196" s="80">
        <v>1671</v>
      </c>
      <c r="E196" s="80">
        <v>108.54801810548142</v>
      </c>
      <c r="F196" s="80">
        <v>89.1</v>
      </c>
      <c r="G196" s="81">
        <v>35781</v>
      </c>
      <c r="H196" s="80">
        <v>99.534999999999997</v>
      </c>
      <c r="I196" s="81">
        <v>2553960</v>
      </c>
      <c r="J196" s="83">
        <v>2.3519999999999999</v>
      </c>
      <c r="K196" s="128">
        <v>100.512</v>
      </c>
      <c r="M196" s="84">
        <v>101.09167946516366</v>
      </c>
      <c r="N196" s="80">
        <v>1655.3</v>
      </c>
      <c r="O196" s="80">
        <v>108.54801810548142</v>
      </c>
      <c r="P196" s="80">
        <v>89</v>
      </c>
      <c r="Q196" s="81">
        <v>33124</v>
      </c>
      <c r="R196" s="80">
        <v>99.534999999999997</v>
      </c>
      <c r="S196" s="81">
        <v>11267</v>
      </c>
      <c r="T196" s="83">
        <v>2.3519999999999999</v>
      </c>
      <c r="U196" s="128">
        <v>100.512</v>
      </c>
    </row>
    <row r="197" spans="1:21">
      <c r="A197" s="1477"/>
      <c r="B197" s="1478" t="s">
        <v>67</v>
      </c>
      <c r="C197" s="84">
        <v>101.41362748893808</v>
      </c>
      <c r="D197" s="80">
        <v>1727</v>
      </c>
      <c r="E197" s="80">
        <v>107.57991983921181</v>
      </c>
      <c r="F197" s="80">
        <v>89.6</v>
      </c>
      <c r="G197" s="81">
        <v>32982</v>
      </c>
      <c r="H197" s="80">
        <v>86.899000000000001</v>
      </c>
      <c r="I197" s="81">
        <v>5246238</v>
      </c>
      <c r="J197" s="83">
        <v>2.3460000000000001</v>
      </c>
      <c r="K197" s="128">
        <v>101.643</v>
      </c>
      <c r="M197" s="84">
        <v>101.41362748893808</v>
      </c>
      <c r="N197" s="80">
        <v>1704.7</v>
      </c>
      <c r="O197" s="80">
        <v>107.57991983921181</v>
      </c>
      <c r="P197" s="80">
        <v>89.8</v>
      </c>
      <c r="Q197" s="81">
        <v>32114</v>
      </c>
      <c r="R197" s="80">
        <v>86.899000000000001</v>
      </c>
      <c r="S197" s="81">
        <v>11866</v>
      </c>
      <c r="T197" s="83">
        <v>2.3460000000000001</v>
      </c>
      <c r="U197" s="128">
        <v>101.643</v>
      </c>
    </row>
    <row r="198" spans="1:21">
      <c r="A198" s="1477"/>
      <c r="B198" s="1478" t="s">
        <v>68</v>
      </c>
      <c r="C198" s="84">
        <v>102.37947156026131</v>
      </c>
      <c r="D198" s="80">
        <v>1731</v>
      </c>
      <c r="E198" s="80">
        <v>114.84065683623399</v>
      </c>
      <c r="F198" s="80">
        <v>90</v>
      </c>
      <c r="G198" s="81">
        <v>31771</v>
      </c>
      <c r="H198" s="80">
        <v>88.694999999999993</v>
      </c>
      <c r="I198" s="81">
        <v>34978533</v>
      </c>
      <c r="J198" s="83">
        <v>2.3380000000000001</v>
      </c>
      <c r="K198" s="128">
        <v>101.751</v>
      </c>
      <c r="M198" s="84">
        <v>102.37947156026131</v>
      </c>
      <c r="N198" s="80">
        <v>1748.6</v>
      </c>
      <c r="O198" s="80">
        <v>114.84065683623399</v>
      </c>
      <c r="P198" s="80">
        <v>90.1</v>
      </c>
      <c r="Q198" s="81">
        <v>31621</v>
      </c>
      <c r="R198" s="80">
        <v>88.694999999999993</v>
      </c>
      <c r="S198" s="81">
        <v>10864</v>
      </c>
      <c r="T198" s="83">
        <v>2.3380000000000001</v>
      </c>
      <c r="U198" s="128">
        <v>101.751</v>
      </c>
    </row>
    <row r="199" spans="1:21">
      <c r="A199" s="1477"/>
      <c r="B199" s="1478" t="s">
        <v>69</v>
      </c>
      <c r="C199" s="84">
        <v>103.34531563158451</v>
      </c>
      <c r="D199" s="80">
        <v>1665</v>
      </c>
      <c r="E199" s="80">
        <v>112.29939888727621</v>
      </c>
      <c r="F199" s="80">
        <v>90.2</v>
      </c>
      <c r="G199" s="81">
        <v>30074</v>
      </c>
      <c r="H199" s="80">
        <v>86.295000000000002</v>
      </c>
      <c r="I199" s="81">
        <v>2651551</v>
      </c>
      <c r="J199" s="83">
        <v>2.3180000000000001</v>
      </c>
      <c r="K199" s="128">
        <v>100.71899999999999</v>
      </c>
      <c r="M199" s="84">
        <v>103.34531563158451</v>
      </c>
      <c r="N199" s="80">
        <v>1725.2</v>
      </c>
      <c r="O199" s="80">
        <v>112.29939888727621</v>
      </c>
      <c r="P199" s="80">
        <v>90.3</v>
      </c>
      <c r="Q199" s="81">
        <v>31040</v>
      </c>
      <c r="R199" s="80">
        <v>86.295000000000002</v>
      </c>
      <c r="S199" s="81">
        <v>11884</v>
      </c>
      <c r="T199" s="83">
        <v>2.3180000000000001</v>
      </c>
      <c r="U199" s="128">
        <v>100.71899999999999</v>
      </c>
    </row>
    <row r="200" spans="1:21">
      <c r="A200" s="1520" t="s">
        <v>84</v>
      </c>
      <c r="B200" s="1504" t="s">
        <v>58</v>
      </c>
      <c r="C200" s="94">
        <v>104.95505575045655</v>
      </c>
      <c r="D200" s="90">
        <v>1677</v>
      </c>
      <c r="E200" s="90">
        <v>104.19157590726812</v>
      </c>
      <c r="F200" s="90">
        <v>89.3</v>
      </c>
      <c r="G200" s="91">
        <v>28408</v>
      </c>
      <c r="H200" s="90">
        <v>77.281999999999996</v>
      </c>
      <c r="I200" s="91">
        <v>2641751</v>
      </c>
      <c r="J200" s="93">
        <v>2.3199999999999998</v>
      </c>
      <c r="K200" s="130">
        <v>100.619</v>
      </c>
      <c r="M200" s="94">
        <v>104.95505575045655</v>
      </c>
      <c r="N200" s="90">
        <v>1720.1</v>
      </c>
      <c r="O200" s="90">
        <v>104.19157590726812</v>
      </c>
      <c r="P200" s="90">
        <v>89.7</v>
      </c>
      <c r="Q200" s="91">
        <v>30600</v>
      </c>
      <c r="R200" s="90">
        <v>77.281999999999996</v>
      </c>
      <c r="S200" s="91">
        <v>11359</v>
      </c>
      <c r="T200" s="93">
        <v>2.3199999999999998</v>
      </c>
      <c r="U200" s="130">
        <v>100.619</v>
      </c>
    </row>
    <row r="201" spans="1:21">
      <c r="A201" s="1477">
        <v>2005</v>
      </c>
      <c r="B201" s="1478" t="s">
        <v>59</v>
      </c>
      <c r="C201" s="84">
        <v>104.95505575045655</v>
      </c>
      <c r="D201" s="80">
        <v>1725</v>
      </c>
      <c r="E201" s="80">
        <v>112.78344802041103</v>
      </c>
      <c r="F201" s="80">
        <v>89.7</v>
      </c>
      <c r="G201" s="81">
        <v>27725</v>
      </c>
      <c r="H201" s="80">
        <v>77.622</v>
      </c>
      <c r="I201" s="81">
        <v>8864267</v>
      </c>
      <c r="J201" s="83">
        <v>2.3079999999999998</v>
      </c>
      <c r="K201" s="128">
        <v>100.206</v>
      </c>
      <c r="M201" s="84">
        <v>104.95505575045655</v>
      </c>
      <c r="N201" s="80">
        <v>1767</v>
      </c>
      <c r="O201" s="80">
        <v>112.78344802041103</v>
      </c>
      <c r="P201" s="80">
        <v>90.1</v>
      </c>
      <c r="Q201" s="81">
        <v>29967</v>
      </c>
      <c r="R201" s="80">
        <v>77.622</v>
      </c>
      <c r="S201" s="81">
        <v>11851</v>
      </c>
      <c r="T201" s="83">
        <v>2.3079999999999998</v>
      </c>
      <c r="U201" s="128">
        <v>100.206</v>
      </c>
    </row>
    <row r="202" spans="1:21">
      <c r="A202" s="1477"/>
      <c r="B202" s="1478" t="s">
        <v>60</v>
      </c>
      <c r="C202" s="84">
        <v>105.92089982177977</v>
      </c>
      <c r="D202" s="80">
        <v>1745</v>
      </c>
      <c r="E202" s="80">
        <v>110.12117778816956</v>
      </c>
      <c r="F202" s="80">
        <v>89.8</v>
      </c>
      <c r="G202" s="81">
        <v>28090</v>
      </c>
      <c r="H202" s="80">
        <v>77.599000000000004</v>
      </c>
      <c r="I202" s="81">
        <v>2157507</v>
      </c>
      <c r="J202" s="83">
        <v>2.2730000000000001</v>
      </c>
      <c r="K202" s="128">
        <v>100.721</v>
      </c>
      <c r="M202" s="84">
        <v>105.92089982177977</v>
      </c>
      <c r="N202" s="80">
        <v>1813.1</v>
      </c>
      <c r="O202" s="80">
        <v>110.12117778816956</v>
      </c>
      <c r="P202" s="80">
        <v>90.5</v>
      </c>
      <c r="Q202" s="81">
        <v>30295</v>
      </c>
      <c r="R202" s="80">
        <v>77.599000000000004</v>
      </c>
      <c r="S202" s="81">
        <v>10298</v>
      </c>
      <c r="T202" s="83">
        <v>2.2730000000000001</v>
      </c>
      <c r="U202" s="128">
        <v>100.721</v>
      </c>
    </row>
    <row r="203" spans="1:21">
      <c r="A203" s="1477"/>
      <c r="B203" s="1478" t="s">
        <v>61</v>
      </c>
      <c r="C203" s="84">
        <v>107.53063994065181</v>
      </c>
      <c r="D203" s="80">
        <v>1793</v>
      </c>
      <c r="E203" s="80">
        <v>131.54035192938497</v>
      </c>
      <c r="F203" s="80">
        <v>90.7</v>
      </c>
      <c r="G203" s="81">
        <v>26725</v>
      </c>
      <c r="H203" s="80">
        <v>85.3</v>
      </c>
      <c r="I203" s="81">
        <v>5640298</v>
      </c>
      <c r="J203" s="83">
        <v>2.2719999999999998</v>
      </c>
      <c r="K203" s="128">
        <v>100.515</v>
      </c>
      <c r="M203" s="84">
        <v>107.53063994065181</v>
      </c>
      <c r="N203" s="80">
        <v>1774.8</v>
      </c>
      <c r="O203" s="80">
        <v>131.54035192938497</v>
      </c>
      <c r="P203" s="80">
        <v>90.3</v>
      </c>
      <c r="Q203" s="81">
        <v>30247</v>
      </c>
      <c r="R203" s="80">
        <v>85.3</v>
      </c>
      <c r="S203" s="81">
        <v>11262</v>
      </c>
      <c r="T203" s="83">
        <v>2.2719999999999998</v>
      </c>
      <c r="U203" s="128">
        <v>100.515</v>
      </c>
    </row>
    <row r="204" spans="1:21">
      <c r="A204" s="1477"/>
      <c r="B204" s="1478" t="s">
        <v>62</v>
      </c>
      <c r="C204" s="84">
        <v>108.06721998027581</v>
      </c>
      <c r="D204" s="80">
        <v>1787</v>
      </c>
      <c r="E204" s="80">
        <v>116.2928042356384</v>
      </c>
      <c r="F204" s="80">
        <v>93.4</v>
      </c>
      <c r="G204" s="81">
        <v>29787</v>
      </c>
      <c r="H204" s="80">
        <v>97.025000000000006</v>
      </c>
      <c r="I204" s="81">
        <v>59858833</v>
      </c>
      <c r="J204" s="83">
        <v>2.2730000000000001</v>
      </c>
      <c r="K204" s="128">
        <v>100.617</v>
      </c>
      <c r="M204" s="84">
        <v>108.06721998027581</v>
      </c>
      <c r="N204" s="80">
        <v>1737.9</v>
      </c>
      <c r="O204" s="80">
        <v>116.2928042356384</v>
      </c>
      <c r="P204" s="80">
        <v>92.8</v>
      </c>
      <c r="Q204" s="81">
        <v>29507</v>
      </c>
      <c r="R204" s="80">
        <v>97.025000000000006</v>
      </c>
      <c r="S204" s="81">
        <v>12738</v>
      </c>
      <c r="T204" s="83">
        <v>2.2730000000000001</v>
      </c>
      <c r="U204" s="128">
        <v>100.617</v>
      </c>
    </row>
    <row r="205" spans="1:21">
      <c r="A205" s="1477"/>
      <c r="B205" s="1478" t="s">
        <v>63</v>
      </c>
      <c r="C205" s="84">
        <v>106.9940599010278</v>
      </c>
      <c r="D205" s="80">
        <v>1830</v>
      </c>
      <c r="E205" s="80">
        <v>122.58544296639094</v>
      </c>
      <c r="F205" s="80">
        <v>90.4</v>
      </c>
      <c r="G205" s="81">
        <v>31601</v>
      </c>
      <c r="H205" s="80">
        <v>111.911</v>
      </c>
      <c r="I205" s="81">
        <v>6942509</v>
      </c>
      <c r="J205" s="83">
        <v>2.2629999999999999</v>
      </c>
      <c r="K205" s="128">
        <v>99.488</v>
      </c>
      <c r="M205" s="84">
        <v>106.9940599010278</v>
      </c>
      <c r="N205" s="80">
        <v>1768.1</v>
      </c>
      <c r="O205" s="80">
        <v>122.58544296639094</v>
      </c>
      <c r="P205" s="80">
        <v>90.2</v>
      </c>
      <c r="Q205" s="81">
        <v>29908</v>
      </c>
      <c r="R205" s="80">
        <v>111.911</v>
      </c>
      <c r="S205" s="81">
        <v>13856</v>
      </c>
      <c r="T205" s="83">
        <v>2.2629999999999999</v>
      </c>
      <c r="U205" s="128">
        <v>99.488</v>
      </c>
    </row>
    <row r="206" spans="1:21">
      <c r="A206" s="1477"/>
      <c r="B206" s="1478" t="s">
        <v>64</v>
      </c>
      <c r="C206" s="84">
        <v>106.9940599010278</v>
      </c>
      <c r="D206" s="80">
        <v>1818</v>
      </c>
      <c r="E206" s="80">
        <v>113.02547258697844</v>
      </c>
      <c r="F206" s="80">
        <v>90.3</v>
      </c>
      <c r="G206" s="81">
        <v>31595</v>
      </c>
      <c r="H206" s="80">
        <v>88.728999999999999</v>
      </c>
      <c r="I206" s="81">
        <v>3142423</v>
      </c>
      <c r="J206" s="83">
        <v>2.25</v>
      </c>
      <c r="K206" s="128">
        <v>99.793999999999997</v>
      </c>
      <c r="M206" s="84">
        <v>106.9940599010278</v>
      </c>
      <c r="N206" s="80">
        <v>1792.1</v>
      </c>
      <c r="O206" s="80">
        <v>113.02547258697844</v>
      </c>
      <c r="P206" s="80">
        <v>90</v>
      </c>
      <c r="Q206" s="81">
        <v>29693</v>
      </c>
      <c r="R206" s="80">
        <v>88.728999999999999</v>
      </c>
      <c r="S206" s="81">
        <v>11736</v>
      </c>
      <c r="T206" s="83">
        <v>2.25</v>
      </c>
      <c r="U206" s="128">
        <v>99.793999999999997</v>
      </c>
    </row>
    <row r="207" spans="1:21">
      <c r="A207" s="1477"/>
      <c r="B207" s="1478" t="s">
        <v>65</v>
      </c>
      <c r="C207" s="84">
        <v>107.74527195650141</v>
      </c>
      <c r="D207" s="80">
        <v>1814</v>
      </c>
      <c r="E207" s="80">
        <v>146.66688733984782</v>
      </c>
      <c r="F207" s="80">
        <v>90.5</v>
      </c>
      <c r="G207" s="81">
        <v>33584</v>
      </c>
      <c r="H207" s="80">
        <v>114.917</v>
      </c>
      <c r="I207" s="81">
        <v>9153338</v>
      </c>
      <c r="J207" s="83">
        <v>2.2490000000000001</v>
      </c>
      <c r="K207" s="128">
        <v>99.691999999999993</v>
      </c>
      <c r="M207" s="84">
        <v>107.74527195650141</v>
      </c>
      <c r="N207" s="80">
        <v>1766.3</v>
      </c>
      <c r="O207" s="80">
        <v>146.66688733984782</v>
      </c>
      <c r="P207" s="80">
        <v>90.2</v>
      </c>
      <c r="Q207" s="81">
        <v>29551</v>
      </c>
      <c r="R207" s="80">
        <v>114.917</v>
      </c>
      <c r="S207" s="81">
        <v>12966</v>
      </c>
      <c r="T207" s="83">
        <v>2.2490000000000001</v>
      </c>
      <c r="U207" s="128">
        <v>99.691999999999993</v>
      </c>
    </row>
    <row r="208" spans="1:21">
      <c r="A208" s="1477"/>
      <c r="B208" s="1478" t="s">
        <v>66</v>
      </c>
      <c r="C208" s="84">
        <v>107.74527195650141</v>
      </c>
      <c r="D208" s="80">
        <v>1765</v>
      </c>
      <c r="E208" s="80">
        <v>125.48973776519982</v>
      </c>
      <c r="F208" s="80">
        <v>90.9</v>
      </c>
      <c r="G208" s="81">
        <v>31115</v>
      </c>
      <c r="H208" s="80">
        <v>92.759</v>
      </c>
      <c r="I208" s="81">
        <v>2163294</v>
      </c>
      <c r="J208" s="83">
        <v>2.2360000000000002</v>
      </c>
      <c r="K208" s="128">
        <v>99.388999999999996</v>
      </c>
      <c r="M208" s="84">
        <v>107.74527195650141</v>
      </c>
      <c r="N208" s="80">
        <v>1748.8</v>
      </c>
      <c r="O208" s="80">
        <v>125.48973776519982</v>
      </c>
      <c r="P208" s="80">
        <v>90.8</v>
      </c>
      <c r="Q208" s="81">
        <v>28894</v>
      </c>
      <c r="R208" s="80">
        <v>92.759</v>
      </c>
      <c r="S208" s="81">
        <v>9833</v>
      </c>
      <c r="T208" s="83">
        <v>2.2360000000000002</v>
      </c>
      <c r="U208" s="128">
        <v>99.388999999999996</v>
      </c>
    </row>
    <row r="209" spans="1:21">
      <c r="A209" s="1477"/>
      <c r="B209" s="1478" t="s">
        <v>67</v>
      </c>
      <c r="C209" s="84">
        <v>109.56964409122304</v>
      </c>
      <c r="D209" s="80">
        <v>1758</v>
      </c>
      <c r="E209" s="80">
        <v>121.98038154997242</v>
      </c>
      <c r="F209" s="80">
        <v>90.4</v>
      </c>
      <c r="G209" s="81">
        <v>29731</v>
      </c>
      <c r="H209" s="80">
        <v>119.40900000000001</v>
      </c>
      <c r="I209" s="81">
        <v>5031134</v>
      </c>
      <c r="J209" s="83">
        <v>2.2360000000000002</v>
      </c>
      <c r="K209" s="128">
        <v>98.484999999999999</v>
      </c>
      <c r="M209" s="84">
        <v>109.56964409122304</v>
      </c>
      <c r="N209" s="80">
        <v>1734.1</v>
      </c>
      <c r="O209" s="80">
        <v>121.98038154997242</v>
      </c>
      <c r="P209" s="80">
        <v>90.6</v>
      </c>
      <c r="Q209" s="81">
        <v>28953</v>
      </c>
      <c r="R209" s="80">
        <v>119.40900000000001</v>
      </c>
      <c r="S209" s="81">
        <v>11610</v>
      </c>
      <c r="T209" s="83">
        <v>2.2360000000000002</v>
      </c>
      <c r="U209" s="128">
        <v>98.484999999999999</v>
      </c>
    </row>
    <row r="210" spans="1:21">
      <c r="A210" s="1477"/>
      <c r="B210" s="1478" t="s">
        <v>68</v>
      </c>
      <c r="C210" s="84">
        <v>109.35501207537345</v>
      </c>
      <c r="D210" s="80">
        <v>1701</v>
      </c>
      <c r="E210" s="80">
        <v>127.54694658102278</v>
      </c>
      <c r="F210" s="80">
        <v>90.4</v>
      </c>
      <c r="G210" s="81">
        <v>28568</v>
      </c>
      <c r="H210" s="80">
        <v>104.17700000000001</v>
      </c>
      <c r="I210" s="81">
        <v>42665041</v>
      </c>
      <c r="J210" s="83">
        <v>2.2410000000000001</v>
      </c>
      <c r="K210" s="128">
        <v>98.381</v>
      </c>
      <c r="M210" s="84">
        <v>109.35501207537345</v>
      </c>
      <c r="N210" s="80">
        <v>1721.6</v>
      </c>
      <c r="O210" s="80">
        <v>127.54694658102278</v>
      </c>
      <c r="P210" s="80">
        <v>90.5</v>
      </c>
      <c r="Q210" s="81">
        <v>28476</v>
      </c>
      <c r="R210" s="80">
        <v>104.17700000000001</v>
      </c>
      <c r="S210" s="81">
        <v>12961</v>
      </c>
      <c r="T210" s="83">
        <v>2.2410000000000001</v>
      </c>
      <c r="U210" s="128">
        <v>98.381</v>
      </c>
    </row>
    <row r="211" spans="1:21">
      <c r="A211" s="1484"/>
      <c r="B211" s="1485" t="s">
        <v>69</v>
      </c>
      <c r="C211" s="89">
        <v>107.959903972351</v>
      </c>
      <c r="D211" s="85">
        <v>1663</v>
      </c>
      <c r="E211" s="85">
        <v>128.75706941385982</v>
      </c>
      <c r="F211" s="85">
        <v>90.2</v>
      </c>
      <c r="G211" s="86">
        <v>27305</v>
      </c>
      <c r="H211" s="85">
        <v>108.012</v>
      </c>
      <c r="I211" s="86">
        <v>2597652</v>
      </c>
      <c r="J211" s="88">
        <v>2.2280000000000002</v>
      </c>
      <c r="K211" s="129">
        <v>99.082999999999998</v>
      </c>
      <c r="M211" s="89">
        <v>107.959903972351</v>
      </c>
      <c r="N211" s="85">
        <v>1716.8</v>
      </c>
      <c r="O211" s="85">
        <v>128.75706941385982</v>
      </c>
      <c r="P211" s="85">
        <v>90.4</v>
      </c>
      <c r="Q211" s="86">
        <v>28592</v>
      </c>
      <c r="R211" s="85">
        <v>108.012</v>
      </c>
      <c r="S211" s="86">
        <v>12349</v>
      </c>
      <c r="T211" s="88">
        <v>2.2280000000000002</v>
      </c>
      <c r="U211" s="129">
        <v>99.082999999999998</v>
      </c>
    </row>
    <row r="212" spans="1:21">
      <c r="A212" s="1522" t="s">
        <v>85</v>
      </c>
      <c r="B212" s="1478" t="s">
        <v>58</v>
      </c>
      <c r="C212" s="84">
        <v>106.56479586932858</v>
      </c>
      <c r="D212" s="80">
        <v>1465</v>
      </c>
      <c r="E212" s="80">
        <v>140.01121175924416</v>
      </c>
      <c r="F212" s="80">
        <v>90.1</v>
      </c>
      <c r="G212" s="81">
        <v>27057</v>
      </c>
      <c r="H212" s="80">
        <v>113.137</v>
      </c>
      <c r="I212" s="81">
        <v>2641912</v>
      </c>
      <c r="J212" s="83">
        <v>2.2210000000000001</v>
      </c>
      <c r="K212" s="128">
        <v>99.691999999999993</v>
      </c>
      <c r="M212" s="84">
        <v>106.56479586932858</v>
      </c>
      <c r="N212" s="80">
        <v>1516.6</v>
      </c>
      <c r="O212" s="80">
        <v>140.01121175924416</v>
      </c>
      <c r="P212" s="80">
        <v>90.5</v>
      </c>
      <c r="Q212" s="81">
        <v>28743</v>
      </c>
      <c r="R212" s="80">
        <v>113.137</v>
      </c>
      <c r="S212" s="81">
        <v>11509</v>
      </c>
      <c r="T212" s="83">
        <v>2.2210000000000001</v>
      </c>
      <c r="U212" s="128">
        <v>99.691999999999993</v>
      </c>
    </row>
    <row r="213" spans="1:21">
      <c r="A213" s="1477">
        <v>2006</v>
      </c>
      <c r="B213" s="1478" t="s">
        <v>59</v>
      </c>
      <c r="C213" s="84">
        <v>106.56479586932858</v>
      </c>
      <c r="D213" s="80">
        <v>1557</v>
      </c>
      <c r="E213" s="80">
        <v>145.33575222372707</v>
      </c>
      <c r="F213" s="80">
        <v>89.6</v>
      </c>
      <c r="G213" s="81">
        <v>26197</v>
      </c>
      <c r="H213" s="80">
        <v>87.703000000000003</v>
      </c>
      <c r="I213" s="81">
        <v>10998472</v>
      </c>
      <c r="J213" s="83">
        <v>2.2200000000000002</v>
      </c>
      <c r="K213" s="128">
        <v>99.486000000000004</v>
      </c>
      <c r="M213" s="84">
        <v>106.56479586932858</v>
      </c>
      <c r="N213" s="80">
        <v>1604.6</v>
      </c>
      <c r="O213" s="80">
        <v>145.33575222372707</v>
      </c>
      <c r="P213" s="80">
        <v>90.1</v>
      </c>
      <c r="Q213" s="81">
        <v>28337</v>
      </c>
      <c r="R213" s="80">
        <v>87.703000000000003</v>
      </c>
      <c r="S213" s="81">
        <v>14655</v>
      </c>
      <c r="T213" s="83">
        <v>2.2200000000000002</v>
      </c>
      <c r="U213" s="128">
        <v>99.486000000000004</v>
      </c>
    </row>
    <row r="214" spans="1:21">
      <c r="A214" s="1477"/>
      <c r="B214" s="1478" t="s">
        <v>60</v>
      </c>
      <c r="C214" s="84">
        <v>106.77942788517818</v>
      </c>
      <c r="D214" s="80">
        <v>1464</v>
      </c>
      <c r="E214" s="80">
        <v>143.15753112462042</v>
      </c>
      <c r="F214" s="80">
        <v>89.7</v>
      </c>
      <c r="G214" s="81">
        <v>25436</v>
      </c>
      <c r="H214" s="80">
        <v>96.66</v>
      </c>
      <c r="I214" s="81">
        <v>3251336</v>
      </c>
      <c r="J214" s="83">
        <v>2.2029999999999998</v>
      </c>
      <c r="K214" s="128">
        <v>99.08</v>
      </c>
      <c r="M214" s="84">
        <v>106.77942788517818</v>
      </c>
      <c r="N214" s="80">
        <v>1527.6</v>
      </c>
      <c r="O214" s="80">
        <v>143.15753112462042</v>
      </c>
      <c r="P214" s="80">
        <v>90.4</v>
      </c>
      <c r="Q214" s="81">
        <v>27699</v>
      </c>
      <c r="R214" s="80">
        <v>96.66</v>
      </c>
      <c r="S214" s="81">
        <v>15720</v>
      </c>
      <c r="T214" s="83">
        <v>2.2029999999999998</v>
      </c>
      <c r="U214" s="128">
        <v>99.08</v>
      </c>
    </row>
    <row r="215" spans="1:21">
      <c r="A215" s="1477"/>
      <c r="B215" s="1478" t="s">
        <v>61</v>
      </c>
      <c r="C215" s="84">
        <v>108.06721998027581</v>
      </c>
      <c r="D215" s="80">
        <v>1583</v>
      </c>
      <c r="E215" s="80">
        <v>148.72409615567076</v>
      </c>
      <c r="F215" s="80">
        <v>90.7</v>
      </c>
      <c r="G215" s="81">
        <v>23826</v>
      </c>
      <c r="H215" s="80">
        <v>113.416</v>
      </c>
      <c r="I215" s="81">
        <v>7323942</v>
      </c>
      <c r="J215" s="83">
        <v>2.2229999999999999</v>
      </c>
      <c r="K215" s="128">
        <v>99.488</v>
      </c>
      <c r="M215" s="84">
        <v>108.06721998027581</v>
      </c>
      <c r="N215" s="80">
        <v>1566.6</v>
      </c>
      <c r="O215" s="80">
        <v>148.72409615567076</v>
      </c>
      <c r="P215" s="80">
        <v>90.3</v>
      </c>
      <c r="Q215" s="81">
        <v>27325</v>
      </c>
      <c r="R215" s="80">
        <v>113.416</v>
      </c>
      <c r="S215" s="81">
        <v>15222</v>
      </c>
      <c r="T215" s="83">
        <v>2.2229999999999999</v>
      </c>
      <c r="U215" s="128">
        <v>99.488</v>
      </c>
    </row>
    <row r="216" spans="1:21">
      <c r="A216" s="1477"/>
      <c r="B216" s="1478" t="s">
        <v>62</v>
      </c>
      <c r="C216" s="84">
        <v>109.46232808329823</v>
      </c>
      <c r="D216" s="80">
        <v>1641</v>
      </c>
      <c r="E216" s="80">
        <v>140.85829774223009</v>
      </c>
      <c r="F216" s="80">
        <v>90.8</v>
      </c>
      <c r="G216" s="81">
        <v>28185</v>
      </c>
      <c r="H216" s="80">
        <v>99.85</v>
      </c>
      <c r="I216" s="81">
        <v>72090488</v>
      </c>
      <c r="J216" s="83">
        <v>2.25</v>
      </c>
      <c r="K216" s="128">
        <v>99.694000000000003</v>
      </c>
      <c r="M216" s="84">
        <v>109.46232808329823</v>
      </c>
      <c r="N216" s="80">
        <v>1591.1</v>
      </c>
      <c r="O216" s="80">
        <v>140.85829774223009</v>
      </c>
      <c r="P216" s="80">
        <v>90.2</v>
      </c>
      <c r="Q216" s="81">
        <v>27414</v>
      </c>
      <c r="R216" s="80">
        <v>99.85</v>
      </c>
      <c r="S216" s="81">
        <v>15281</v>
      </c>
      <c r="T216" s="83">
        <v>2.25</v>
      </c>
      <c r="U216" s="128">
        <v>99.694000000000003</v>
      </c>
    </row>
    <row r="217" spans="1:21">
      <c r="A217" s="1477"/>
      <c r="B217" s="1478" t="s">
        <v>63</v>
      </c>
      <c r="C217" s="84">
        <v>109.14038005952384</v>
      </c>
      <c r="D217" s="80">
        <v>1575</v>
      </c>
      <c r="E217" s="80">
        <v>155.62179630284183</v>
      </c>
      <c r="F217" s="80">
        <v>91</v>
      </c>
      <c r="G217" s="81">
        <v>28539</v>
      </c>
      <c r="H217" s="80">
        <v>97.174999999999997</v>
      </c>
      <c r="I217" s="81">
        <v>8040384</v>
      </c>
      <c r="J217" s="83">
        <v>2.2400000000000002</v>
      </c>
      <c r="K217" s="128">
        <v>100.61799999999999</v>
      </c>
      <c r="M217" s="84">
        <v>109.14038005952384</v>
      </c>
      <c r="N217" s="80">
        <v>1512.4</v>
      </c>
      <c r="O217" s="80">
        <v>155.62179630284183</v>
      </c>
      <c r="P217" s="80">
        <v>90.7</v>
      </c>
      <c r="Q217" s="81">
        <v>27039</v>
      </c>
      <c r="R217" s="80">
        <v>97.174999999999997</v>
      </c>
      <c r="S217" s="81">
        <v>17901</v>
      </c>
      <c r="T217" s="83">
        <v>2.2400000000000002</v>
      </c>
      <c r="U217" s="128">
        <v>100.61799999999999</v>
      </c>
    </row>
    <row r="218" spans="1:21">
      <c r="A218" s="1477"/>
      <c r="B218" s="1478" t="s">
        <v>64</v>
      </c>
      <c r="C218" s="84">
        <v>110.75012017839587</v>
      </c>
      <c r="D218" s="80">
        <v>1579</v>
      </c>
      <c r="E218" s="80">
        <v>145.45676450701077</v>
      </c>
      <c r="F218" s="80">
        <v>90.5</v>
      </c>
      <c r="G218" s="81">
        <v>28806</v>
      </c>
      <c r="H218" s="80">
        <v>105.75700000000001</v>
      </c>
      <c r="I218" s="81">
        <v>3821075</v>
      </c>
      <c r="J218" s="83">
        <v>2.2480000000000002</v>
      </c>
      <c r="K218" s="128">
        <v>100.10299999999999</v>
      </c>
      <c r="M218" s="84">
        <v>110.75012017839587</v>
      </c>
      <c r="N218" s="80">
        <v>1550.9</v>
      </c>
      <c r="O218" s="80">
        <v>145.45676450701077</v>
      </c>
      <c r="P218" s="80">
        <v>90.3</v>
      </c>
      <c r="Q218" s="81">
        <v>26895</v>
      </c>
      <c r="R218" s="80">
        <v>105.75700000000001</v>
      </c>
      <c r="S218" s="81">
        <v>14543</v>
      </c>
      <c r="T218" s="83">
        <v>2.2480000000000002</v>
      </c>
      <c r="U218" s="128">
        <v>100.10299999999999</v>
      </c>
    </row>
    <row r="219" spans="1:21">
      <c r="A219" s="1477"/>
      <c r="B219" s="1478" t="s">
        <v>65</v>
      </c>
      <c r="C219" s="84">
        <v>109.56964409122304</v>
      </c>
      <c r="D219" s="80">
        <v>1671</v>
      </c>
      <c r="E219" s="80">
        <v>150.78130497149371</v>
      </c>
      <c r="F219" s="80">
        <v>91.1</v>
      </c>
      <c r="G219" s="81">
        <v>31298</v>
      </c>
      <c r="H219" s="80">
        <v>92.381</v>
      </c>
      <c r="I219" s="81">
        <v>11243814</v>
      </c>
      <c r="J219" s="83">
        <v>2.262</v>
      </c>
      <c r="K219" s="128">
        <v>100.82299999999999</v>
      </c>
      <c r="M219" s="84">
        <v>109.56964409122304</v>
      </c>
      <c r="N219" s="80">
        <v>1616.3</v>
      </c>
      <c r="O219" s="80">
        <v>150.78130497149371</v>
      </c>
      <c r="P219" s="80">
        <v>90.8</v>
      </c>
      <c r="Q219" s="81">
        <v>27331</v>
      </c>
      <c r="R219" s="80">
        <v>92.381</v>
      </c>
      <c r="S219" s="81">
        <v>15902</v>
      </c>
      <c r="T219" s="83">
        <v>2.262</v>
      </c>
      <c r="U219" s="128">
        <v>100.82299999999999</v>
      </c>
    </row>
    <row r="220" spans="1:21">
      <c r="A220" s="1477"/>
      <c r="B220" s="1478" t="s">
        <v>66</v>
      </c>
      <c r="C220" s="84">
        <v>109.78427610707264</v>
      </c>
      <c r="D220" s="80">
        <v>1679</v>
      </c>
      <c r="E220" s="80">
        <v>141.46335915864861</v>
      </c>
      <c r="F220" s="80">
        <v>90.6</v>
      </c>
      <c r="G220" s="81">
        <v>28474</v>
      </c>
      <c r="H220" s="80">
        <v>120.602</v>
      </c>
      <c r="I220" s="81">
        <v>2983584</v>
      </c>
      <c r="J220" s="83">
        <v>2.2839999999999998</v>
      </c>
      <c r="K220" s="128">
        <v>100.307</v>
      </c>
      <c r="M220" s="84">
        <v>109.78427610707264</v>
      </c>
      <c r="N220" s="80">
        <v>1665.3</v>
      </c>
      <c r="O220" s="80">
        <v>141.46335915864861</v>
      </c>
      <c r="P220" s="80">
        <v>90.5</v>
      </c>
      <c r="Q220" s="81">
        <v>26902</v>
      </c>
      <c r="R220" s="80">
        <v>120.602</v>
      </c>
      <c r="S220" s="81">
        <v>13878</v>
      </c>
      <c r="T220" s="83">
        <v>2.2839999999999998</v>
      </c>
      <c r="U220" s="128">
        <v>100.307</v>
      </c>
    </row>
    <row r="221" spans="1:21">
      <c r="A221" s="1477"/>
      <c r="B221" s="1478" t="s">
        <v>67</v>
      </c>
      <c r="C221" s="84">
        <v>108.92574804367423</v>
      </c>
      <c r="D221" s="80">
        <v>1689</v>
      </c>
      <c r="E221" s="80">
        <v>142.79449427476933</v>
      </c>
      <c r="F221" s="80">
        <v>90.7</v>
      </c>
      <c r="G221" s="81">
        <v>28125</v>
      </c>
      <c r="H221" s="80">
        <v>110.75</v>
      </c>
      <c r="I221" s="81">
        <v>6480625</v>
      </c>
      <c r="J221" s="83">
        <v>2.29</v>
      </c>
      <c r="K221" s="128">
        <v>100.205</v>
      </c>
      <c r="M221" s="84">
        <v>108.92574804367423</v>
      </c>
      <c r="N221" s="80">
        <v>1668.7</v>
      </c>
      <c r="O221" s="80">
        <v>142.79449427476933</v>
      </c>
      <c r="P221" s="80">
        <v>90.8</v>
      </c>
      <c r="Q221" s="81">
        <v>27062</v>
      </c>
      <c r="R221" s="80">
        <v>110.75</v>
      </c>
      <c r="S221" s="81">
        <v>15181</v>
      </c>
      <c r="T221" s="83">
        <v>2.29</v>
      </c>
      <c r="U221" s="128">
        <v>100.205</v>
      </c>
    </row>
    <row r="222" spans="1:21">
      <c r="A222" s="1477"/>
      <c r="B222" s="1478" t="s">
        <v>68</v>
      </c>
      <c r="C222" s="84">
        <v>109.14038005952384</v>
      </c>
      <c r="D222" s="80">
        <v>1656</v>
      </c>
      <c r="E222" s="80">
        <v>138.55906435983974</v>
      </c>
      <c r="F222" s="80">
        <v>90.7</v>
      </c>
      <c r="G222" s="81">
        <v>27243</v>
      </c>
      <c r="H222" s="80">
        <v>93.647999999999996</v>
      </c>
      <c r="I222" s="81">
        <v>51451293</v>
      </c>
      <c r="J222" s="83">
        <v>2.2869999999999999</v>
      </c>
      <c r="K222" s="128">
        <v>100.206</v>
      </c>
      <c r="M222" s="84">
        <v>109.14038005952384</v>
      </c>
      <c r="N222" s="80">
        <v>1684.5</v>
      </c>
      <c r="O222" s="80">
        <v>138.55906435983974</v>
      </c>
      <c r="P222" s="80">
        <v>90.8</v>
      </c>
      <c r="Q222" s="81">
        <v>27218</v>
      </c>
      <c r="R222" s="80">
        <v>93.647999999999996</v>
      </c>
      <c r="S222" s="81">
        <v>15165</v>
      </c>
      <c r="T222" s="83">
        <v>2.2869999999999999</v>
      </c>
      <c r="U222" s="128">
        <v>100.206</v>
      </c>
    </row>
    <row r="223" spans="1:21">
      <c r="A223" s="1477"/>
      <c r="B223" s="1478" t="s">
        <v>69</v>
      </c>
      <c r="C223" s="84">
        <v>111.39401622594468</v>
      </c>
      <c r="D223" s="80">
        <v>1633</v>
      </c>
      <c r="E223" s="80">
        <v>140.73728545894636</v>
      </c>
      <c r="F223" s="80">
        <v>90.6</v>
      </c>
      <c r="G223" s="81">
        <v>25335</v>
      </c>
      <c r="H223" s="80">
        <v>95.266000000000005</v>
      </c>
      <c r="I223" s="81">
        <v>3036583</v>
      </c>
      <c r="J223" s="83">
        <v>2.298</v>
      </c>
      <c r="K223" s="128">
        <v>100.10299999999999</v>
      </c>
      <c r="M223" s="84">
        <v>111.39401622594468</v>
      </c>
      <c r="N223" s="80">
        <v>1681.7</v>
      </c>
      <c r="O223" s="80">
        <v>140.73728545894636</v>
      </c>
      <c r="P223" s="80">
        <v>90.8</v>
      </c>
      <c r="Q223" s="81">
        <v>27114</v>
      </c>
      <c r="R223" s="80">
        <v>95.266000000000005</v>
      </c>
      <c r="S223" s="81">
        <v>15343</v>
      </c>
      <c r="T223" s="83">
        <v>2.298</v>
      </c>
      <c r="U223" s="128">
        <v>100.10299999999999</v>
      </c>
    </row>
    <row r="224" spans="1:21">
      <c r="A224" s="1520" t="s">
        <v>86</v>
      </c>
      <c r="B224" s="1504" t="s">
        <v>58</v>
      </c>
      <c r="C224" s="94">
        <v>110.85743618632065</v>
      </c>
      <c r="D224" s="90">
        <v>1575</v>
      </c>
      <c r="E224" s="90">
        <v>150.4182681216426</v>
      </c>
      <c r="F224" s="90">
        <v>91.3</v>
      </c>
      <c r="G224" s="91">
        <v>25180</v>
      </c>
      <c r="H224" s="90">
        <v>88.427000000000007</v>
      </c>
      <c r="I224" s="91">
        <v>3257527</v>
      </c>
      <c r="J224" s="93">
        <v>2.3250000000000002</v>
      </c>
      <c r="K224" s="130">
        <v>99.691000000000003</v>
      </c>
      <c r="M224" s="94">
        <v>110.85743618632065</v>
      </c>
      <c r="N224" s="90">
        <v>1639.5</v>
      </c>
      <c r="O224" s="90">
        <v>150.4182681216426</v>
      </c>
      <c r="P224" s="90">
        <v>91.7</v>
      </c>
      <c r="Q224" s="91">
        <v>26363</v>
      </c>
      <c r="R224" s="90">
        <v>88.427000000000007</v>
      </c>
      <c r="S224" s="91">
        <v>13974</v>
      </c>
      <c r="T224" s="93">
        <v>2.3250000000000002</v>
      </c>
      <c r="U224" s="130">
        <v>99.691000000000003</v>
      </c>
    </row>
    <row r="225" spans="1:21">
      <c r="A225" s="1477">
        <v>2007</v>
      </c>
      <c r="B225" s="1478" t="s">
        <v>59</v>
      </c>
      <c r="C225" s="84">
        <v>111.28670021801987</v>
      </c>
      <c r="D225" s="80">
        <v>1637</v>
      </c>
      <c r="E225" s="80">
        <v>165.54480353210548</v>
      </c>
      <c r="F225" s="80">
        <v>91.3</v>
      </c>
      <c r="G225" s="81">
        <v>24430</v>
      </c>
      <c r="H225" s="80">
        <v>107.985</v>
      </c>
      <c r="I225" s="81">
        <v>11000948</v>
      </c>
      <c r="J225" s="83">
        <v>2.3079999999999998</v>
      </c>
      <c r="K225" s="128">
        <v>99.69</v>
      </c>
      <c r="M225" s="84">
        <v>111.28670021801987</v>
      </c>
      <c r="N225" s="80">
        <v>1696.4</v>
      </c>
      <c r="O225" s="80">
        <v>165.54480353210548</v>
      </c>
      <c r="P225" s="80">
        <v>91.8</v>
      </c>
      <c r="Q225" s="81">
        <v>26394</v>
      </c>
      <c r="R225" s="80">
        <v>107.985</v>
      </c>
      <c r="S225" s="81">
        <v>14423</v>
      </c>
      <c r="T225" s="83">
        <v>2.3079999999999998</v>
      </c>
      <c r="U225" s="128">
        <v>99.69</v>
      </c>
    </row>
    <row r="226" spans="1:21">
      <c r="A226" s="1477"/>
      <c r="B226" s="1478" t="s">
        <v>60</v>
      </c>
      <c r="C226" s="84">
        <v>112.78912432896711</v>
      </c>
      <c r="D226" s="80">
        <v>1597</v>
      </c>
      <c r="E226" s="80">
        <v>132.75047476222201</v>
      </c>
      <c r="F226" s="80">
        <v>91.1</v>
      </c>
      <c r="G226" s="81">
        <v>23970</v>
      </c>
      <c r="H226" s="80">
        <v>102.319</v>
      </c>
      <c r="I226" s="81">
        <v>3046100</v>
      </c>
      <c r="J226" s="83">
        <v>2.3119999999999998</v>
      </c>
      <c r="K226" s="128">
        <v>100.10299999999999</v>
      </c>
      <c r="M226" s="84">
        <v>112.78912432896711</v>
      </c>
      <c r="N226" s="80">
        <v>1669.8</v>
      </c>
      <c r="O226" s="80">
        <v>132.75047476222201</v>
      </c>
      <c r="P226" s="80">
        <v>91.9</v>
      </c>
      <c r="Q226" s="81">
        <v>26441</v>
      </c>
      <c r="R226" s="80">
        <v>102.319</v>
      </c>
      <c r="S226" s="81">
        <v>14882</v>
      </c>
      <c r="T226" s="83">
        <v>2.3119999999999998</v>
      </c>
      <c r="U226" s="128">
        <v>100.10299999999999</v>
      </c>
    </row>
    <row r="227" spans="1:21">
      <c r="A227" s="1477"/>
      <c r="B227" s="1478" t="s">
        <v>61</v>
      </c>
      <c r="C227" s="84">
        <v>114.61349646368875</v>
      </c>
      <c r="D227" s="80">
        <v>1711</v>
      </c>
      <c r="E227" s="80">
        <v>157.31596826881366</v>
      </c>
      <c r="F227" s="80">
        <v>92.9</v>
      </c>
      <c r="G227" s="81">
        <v>22853</v>
      </c>
      <c r="H227" s="80">
        <v>85.94</v>
      </c>
      <c r="I227" s="81">
        <v>6713556</v>
      </c>
      <c r="J227" s="83">
        <v>2.339</v>
      </c>
      <c r="K227" s="128">
        <v>100.10299999999999</v>
      </c>
      <c r="M227" s="84">
        <v>114.61349646368875</v>
      </c>
      <c r="N227" s="80">
        <v>1693.5</v>
      </c>
      <c r="O227" s="80">
        <v>157.31596826881366</v>
      </c>
      <c r="P227" s="80">
        <v>92.5</v>
      </c>
      <c r="Q227" s="81">
        <v>25927</v>
      </c>
      <c r="R227" s="80">
        <v>85.94</v>
      </c>
      <c r="S227" s="81">
        <v>14370</v>
      </c>
      <c r="T227" s="83">
        <v>2.339</v>
      </c>
      <c r="U227" s="128">
        <v>100.10299999999999</v>
      </c>
    </row>
    <row r="228" spans="1:21">
      <c r="A228" s="1477"/>
      <c r="B228" s="1478" t="s">
        <v>62</v>
      </c>
      <c r="C228" s="84">
        <v>115.47202452708716</v>
      </c>
      <c r="D228" s="80">
        <v>1809</v>
      </c>
      <c r="E228" s="80">
        <v>147.87701017268483</v>
      </c>
      <c r="F228" s="80">
        <v>93.5</v>
      </c>
      <c r="G228" s="81">
        <v>27735</v>
      </c>
      <c r="H228" s="80">
        <v>110.334</v>
      </c>
      <c r="I228" s="81">
        <v>73368461</v>
      </c>
      <c r="J228" s="83">
        <v>2.3679999999999999</v>
      </c>
      <c r="K228" s="128">
        <v>99.897999999999996</v>
      </c>
      <c r="M228" s="84">
        <v>115.47202452708716</v>
      </c>
      <c r="N228" s="80">
        <v>1751.5</v>
      </c>
      <c r="O228" s="80">
        <v>147.87701017268483</v>
      </c>
      <c r="P228" s="80">
        <v>92.9</v>
      </c>
      <c r="Q228" s="81">
        <v>26722</v>
      </c>
      <c r="R228" s="80">
        <v>110.334</v>
      </c>
      <c r="S228" s="81">
        <v>15745</v>
      </c>
      <c r="T228" s="83">
        <v>2.3679999999999999</v>
      </c>
      <c r="U228" s="128">
        <v>99.897999999999996</v>
      </c>
    </row>
    <row r="229" spans="1:21">
      <c r="A229" s="1477"/>
      <c r="B229" s="1478" t="s">
        <v>63</v>
      </c>
      <c r="C229" s="84">
        <v>113.86228440821512</v>
      </c>
      <c r="D229" s="80">
        <v>1799</v>
      </c>
      <c r="E229" s="80">
        <v>115.92976738578729</v>
      </c>
      <c r="F229" s="80">
        <v>93.9</v>
      </c>
      <c r="G229" s="81">
        <v>26765</v>
      </c>
      <c r="H229" s="80">
        <v>87.396000000000001</v>
      </c>
      <c r="I229" s="81">
        <v>3621069</v>
      </c>
      <c r="J229" s="83">
        <v>2.383</v>
      </c>
      <c r="K229" s="128">
        <v>99.488</v>
      </c>
      <c r="M229" s="84">
        <v>113.86228440821512</v>
      </c>
      <c r="N229" s="80">
        <v>1718.3</v>
      </c>
      <c r="O229" s="80">
        <v>115.92976738578729</v>
      </c>
      <c r="P229" s="80">
        <v>93.5</v>
      </c>
      <c r="Q229" s="81">
        <v>25705</v>
      </c>
      <c r="R229" s="80">
        <v>87.396000000000001</v>
      </c>
      <c r="S229" s="81">
        <v>8990</v>
      </c>
      <c r="T229" s="83">
        <v>2.383</v>
      </c>
      <c r="U229" s="128">
        <v>99.488</v>
      </c>
    </row>
    <row r="230" spans="1:21">
      <c r="A230" s="1518"/>
      <c r="B230" s="1478" t="s">
        <v>64</v>
      </c>
      <c r="C230" s="84">
        <v>114.18423243198954</v>
      </c>
      <c r="D230" s="80">
        <v>1731</v>
      </c>
      <c r="E230" s="80">
        <v>146.90891190641523</v>
      </c>
      <c r="F230" s="80">
        <v>94.1</v>
      </c>
      <c r="G230" s="81">
        <v>28202</v>
      </c>
      <c r="H230" s="80">
        <v>96.698999999999998</v>
      </c>
      <c r="I230" s="81">
        <v>4367675</v>
      </c>
      <c r="J230" s="83">
        <v>2.41</v>
      </c>
      <c r="K230" s="128">
        <v>99.793999999999997</v>
      </c>
      <c r="M230" s="84">
        <v>114.18423243198954</v>
      </c>
      <c r="N230" s="80">
        <v>1695.7</v>
      </c>
      <c r="O230" s="80">
        <v>146.90891190641523</v>
      </c>
      <c r="P230" s="80">
        <v>93.8</v>
      </c>
      <c r="Q230" s="81">
        <v>25841</v>
      </c>
      <c r="R230" s="80">
        <v>96.698999999999998</v>
      </c>
      <c r="S230" s="81">
        <v>16617</v>
      </c>
      <c r="T230" s="83">
        <v>2.41</v>
      </c>
      <c r="U230" s="128">
        <v>99.793999999999997</v>
      </c>
    </row>
    <row r="231" spans="1:21">
      <c r="A231" s="1477"/>
      <c r="B231" s="1478" t="s">
        <v>65</v>
      </c>
      <c r="C231" s="84">
        <v>113.96960041613994</v>
      </c>
      <c r="D231" s="80">
        <v>1755</v>
      </c>
      <c r="E231" s="80">
        <v>142.18943285835081</v>
      </c>
      <c r="F231" s="80">
        <v>94.3</v>
      </c>
      <c r="G231" s="81">
        <v>29459</v>
      </c>
      <c r="H231" s="80">
        <v>92.97</v>
      </c>
      <c r="I231" s="81">
        <v>10489263</v>
      </c>
      <c r="J231" s="83">
        <v>2.4220000000000002</v>
      </c>
      <c r="K231" s="128">
        <v>99.694000000000003</v>
      </c>
      <c r="M231" s="84">
        <v>113.96960041613994</v>
      </c>
      <c r="N231" s="80">
        <v>1687.9</v>
      </c>
      <c r="O231" s="80">
        <v>142.18943285835081</v>
      </c>
      <c r="P231" s="80">
        <v>94</v>
      </c>
      <c r="Q231" s="81">
        <v>25946</v>
      </c>
      <c r="R231" s="80">
        <v>92.97</v>
      </c>
      <c r="S231" s="81">
        <v>14503</v>
      </c>
      <c r="T231" s="83">
        <v>2.4220000000000002</v>
      </c>
      <c r="U231" s="128">
        <v>99.694000000000003</v>
      </c>
    </row>
    <row r="232" spans="1:21">
      <c r="A232" s="1477"/>
      <c r="B232" s="1478" t="s">
        <v>66</v>
      </c>
      <c r="C232" s="84">
        <v>112.6818083210423</v>
      </c>
      <c r="D232" s="80">
        <v>1663</v>
      </c>
      <c r="E232" s="80">
        <v>131.29832736281756</v>
      </c>
      <c r="F232" s="80">
        <v>94.2</v>
      </c>
      <c r="G232" s="81">
        <v>27253</v>
      </c>
      <c r="H232" s="80">
        <v>79.102000000000004</v>
      </c>
      <c r="I232" s="81">
        <v>3654477</v>
      </c>
      <c r="J232" s="83">
        <v>2.4169999999999998</v>
      </c>
      <c r="K232" s="128">
        <v>99.694000000000003</v>
      </c>
      <c r="M232" s="84">
        <v>112.6818083210423</v>
      </c>
      <c r="N232" s="80">
        <v>1650.2</v>
      </c>
      <c r="O232" s="80">
        <v>131.29832736281756</v>
      </c>
      <c r="P232" s="80">
        <v>94.1</v>
      </c>
      <c r="Q232" s="81">
        <v>26058</v>
      </c>
      <c r="R232" s="80">
        <v>79.102000000000004</v>
      </c>
      <c r="S232" s="81">
        <v>17279</v>
      </c>
      <c r="T232" s="83">
        <v>2.4169999999999998</v>
      </c>
      <c r="U232" s="128">
        <v>99.694000000000003</v>
      </c>
    </row>
    <row r="233" spans="1:21">
      <c r="A233" s="1477"/>
      <c r="B233" s="1478" t="s">
        <v>67</v>
      </c>
      <c r="C233" s="84">
        <v>113.86228440821512</v>
      </c>
      <c r="D233" s="80">
        <v>1654</v>
      </c>
      <c r="E233" s="80">
        <v>126.57884831475315</v>
      </c>
      <c r="F233" s="80">
        <v>94.6</v>
      </c>
      <c r="G233" s="81">
        <v>27547</v>
      </c>
      <c r="H233" s="80">
        <v>91.033000000000001</v>
      </c>
      <c r="I233" s="81">
        <v>6602180</v>
      </c>
      <c r="J233" s="83">
        <v>2.411</v>
      </c>
      <c r="K233" s="128">
        <v>100.307</v>
      </c>
      <c r="M233" s="84">
        <v>113.86228440821512</v>
      </c>
      <c r="N233" s="80">
        <v>1634.6</v>
      </c>
      <c r="O233" s="80">
        <v>126.57884831475315</v>
      </c>
      <c r="P233" s="80">
        <v>94.7</v>
      </c>
      <c r="Q233" s="81">
        <v>26243</v>
      </c>
      <c r="R233" s="80">
        <v>91.033000000000001</v>
      </c>
      <c r="S233" s="81">
        <v>15442</v>
      </c>
      <c r="T233" s="83">
        <v>2.411</v>
      </c>
      <c r="U233" s="128">
        <v>100.307</v>
      </c>
    </row>
    <row r="234" spans="1:21">
      <c r="A234" s="1477"/>
      <c r="B234" s="1478" t="s">
        <v>68</v>
      </c>
      <c r="C234" s="84">
        <v>111.9305962655687</v>
      </c>
      <c r="D234" s="80">
        <v>1582</v>
      </c>
      <c r="E234" s="80">
        <v>134.20262216162644</v>
      </c>
      <c r="F234" s="80">
        <v>93.7</v>
      </c>
      <c r="G234" s="81">
        <v>26345</v>
      </c>
      <c r="H234" s="80">
        <v>113.803</v>
      </c>
      <c r="I234" s="81">
        <v>55549431</v>
      </c>
      <c r="J234" s="83">
        <v>2.41</v>
      </c>
      <c r="K234" s="128">
        <v>100.411</v>
      </c>
      <c r="M234" s="84">
        <v>111.9305962655687</v>
      </c>
      <c r="N234" s="80">
        <v>1616.4</v>
      </c>
      <c r="O234" s="80">
        <v>134.20262216162644</v>
      </c>
      <c r="P234" s="80">
        <v>93.8</v>
      </c>
      <c r="Q234" s="81">
        <v>26470</v>
      </c>
      <c r="R234" s="80">
        <v>113.803</v>
      </c>
      <c r="S234" s="81">
        <v>15903</v>
      </c>
      <c r="T234" s="83">
        <v>2.41</v>
      </c>
      <c r="U234" s="128">
        <v>100.411</v>
      </c>
    </row>
    <row r="235" spans="1:21">
      <c r="A235" s="1484"/>
      <c r="B235" s="1485" t="s">
        <v>69</v>
      </c>
      <c r="C235" s="89">
        <v>111.9305962655687</v>
      </c>
      <c r="D235" s="85">
        <v>1592</v>
      </c>
      <c r="E235" s="85">
        <v>124.27961493236279</v>
      </c>
      <c r="F235" s="85">
        <v>94.8</v>
      </c>
      <c r="G235" s="86">
        <v>25135</v>
      </c>
      <c r="H235" s="85">
        <v>104.039</v>
      </c>
      <c r="I235" s="86">
        <v>2679443</v>
      </c>
      <c r="J235" s="88">
        <v>2.399</v>
      </c>
      <c r="K235" s="129">
        <v>100.514</v>
      </c>
      <c r="M235" s="89">
        <v>111.9305962655687</v>
      </c>
      <c r="N235" s="85">
        <v>1638.2</v>
      </c>
      <c r="O235" s="85">
        <v>124.27961493236279</v>
      </c>
      <c r="P235" s="85">
        <v>95</v>
      </c>
      <c r="Q235" s="86">
        <v>26909</v>
      </c>
      <c r="R235" s="85">
        <v>104.039</v>
      </c>
      <c r="S235" s="86">
        <v>13878</v>
      </c>
      <c r="T235" s="88">
        <v>2.399</v>
      </c>
      <c r="U235" s="129">
        <v>100.514</v>
      </c>
    </row>
    <row r="236" spans="1:21">
      <c r="A236" s="1522" t="s">
        <v>87</v>
      </c>
      <c r="B236" s="1478" t="s">
        <v>58</v>
      </c>
      <c r="C236" s="84">
        <v>111.65984625295249</v>
      </c>
      <c r="D236" s="80">
        <v>1554</v>
      </c>
      <c r="E236" s="80">
        <v>131.27293317610062</v>
      </c>
      <c r="F236" s="80">
        <v>94.8</v>
      </c>
      <c r="G236" s="81">
        <v>25195</v>
      </c>
      <c r="H236" s="80">
        <v>116.182</v>
      </c>
      <c r="I236" s="81">
        <v>3594462</v>
      </c>
      <c r="J236" s="83">
        <v>2.399</v>
      </c>
      <c r="K236" s="128">
        <v>100.51600000000001</v>
      </c>
      <c r="M236" s="84">
        <v>111.65984625295249</v>
      </c>
      <c r="N236" s="80">
        <v>1617.9</v>
      </c>
      <c r="O236" s="80">
        <v>131.27293317610062</v>
      </c>
      <c r="P236" s="80">
        <v>95.1</v>
      </c>
      <c r="Q236" s="81">
        <v>26231</v>
      </c>
      <c r="R236" s="80">
        <v>116.182</v>
      </c>
      <c r="S236" s="81">
        <v>15078</v>
      </c>
      <c r="T236" s="83">
        <v>2.399</v>
      </c>
      <c r="U236" s="128">
        <v>100.51600000000001</v>
      </c>
    </row>
    <row r="237" spans="1:21">
      <c r="A237" s="1477">
        <v>2008</v>
      </c>
      <c r="B237" s="1478" t="s">
        <v>59</v>
      </c>
      <c r="C237" s="84">
        <v>112.95752544556576</v>
      </c>
      <c r="D237" s="80">
        <v>1593</v>
      </c>
      <c r="E237" s="80">
        <v>119.30735534591194</v>
      </c>
      <c r="F237" s="80">
        <v>94.6</v>
      </c>
      <c r="G237" s="81">
        <v>23873</v>
      </c>
      <c r="H237" s="80">
        <v>116.82</v>
      </c>
      <c r="I237" s="81">
        <v>10819360</v>
      </c>
      <c r="J237" s="83">
        <v>2.383</v>
      </c>
      <c r="K237" s="128">
        <v>100.622</v>
      </c>
      <c r="M237" s="84">
        <v>112.95752544556576</v>
      </c>
      <c r="N237" s="80">
        <v>1659.2</v>
      </c>
      <c r="O237" s="80">
        <v>119.30735534591194</v>
      </c>
      <c r="P237" s="80">
        <v>95.1</v>
      </c>
      <c r="Q237" s="81">
        <v>25807</v>
      </c>
      <c r="R237" s="80">
        <v>116.82</v>
      </c>
      <c r="S237" s="81">
        <v>13853</v>
      </c>
      <c r="T237" s="83">
        <v>2.383</v>
      </c>
      <c r="U237" s="128">
        <v>100.622</v>
      </c>
    </row>
    <row r="238" spans="1:21">
      <c r="A238" s="1477"/>
      <c r="B238" s="1478" t="s">
        <v>60</v>
      </c>
      <c r="C238" s="84">
        <v>113.75000128838302</v>
      </c>
      <c r="D238" s="80">
        <v>1626</v>
      </c>
      <c r="E238" s="80">
        <v>114.39275786163522</v>
      </c>
      <c r="F238" s="80">
        <v>94.8</v>
      </c>
      <c r="G238" s="81">
        <v>22594</v>
      </c>
      <c r="H238" s="80">
        <v>143.65100000000001</v>
      </c>
      <c r="I238" s="81">
        <v>4258058</v>
      </c>
      <c r="J238" s="83">
        <v>2.3559999999999999</v>
      </c>
      <c r="K238" s="128">
        <v>100.619</v>
      </c>
      <c r="M238" s="84">
        <v>113.75000128838302</v>
      </c>
      <c r="N238" s="80">
        <v>1704.6</v>
      </c>
      <c r="O238" s="80">
        <v>114.39275786163522</v>
      </c>
      <c r="P238" s="80">
        <v>95.7</v>
      </c>
      <c r="Q238" s="81">
        <v>25265</v>
      </c>
      <c r="R238" s="80">
        <v>143.65100000000001</v>
      </c>
      <c r="S238" s="81">
        <v>20979</v>
      </c>
      <c r="T238" s="83">
        <v>2.3559999999999999</v>
      </c>
      <c r="U238" s="128">
        <v>100.619</v>
      </c>
    </row>
    <row r="239" spans="1:21">
      <c r="A239" s="1477"/>
      <c r="B239" s="1478" t="s">
        <v>61</v>
      </c>
      <c r="C239" s="84">
        <v>114.14623920979166</v>
      </c>
      <c r="D239" s="80">
        <v>1735</v>
      </c>
      <c r="E239" s="80">
        <v>115.93315408805032</v>
      </c>
      <c r="F239" s="80">
        <v>96.7</v>
      </c>
      <c r="G239" s="81">
        <v>22397</v>
      </c>
      <c r="H239" s="80">
        <v>118.633</v>
      </c>
      <c r="I239" s="81">
        <v>7068209</v>
      </c>
      <c r="J239" s="83">
        <v>2.3519999999999999</v>
      </c>
      <c r="K239" s="128">
        <v>100.617</v>
      </c>
      <c r="M239" s="84">
        <v>114.14623920979166</v>
      </c>
      <c r="N239" s="80">
        <v>1723.2</v>
      </c>
      <c r="O239" s="80">
        <v>115.93315408805032</v>
      </c>
      <c r="P239" s="80">
        <v>96.4</v>
      </c>
      <c r="Q239" s="81">
        <v>24841</v>
      </c>
      <c r="R239" s="80">
        <v>118.633</v>
      </c>
      <c r="S239" s="81">
        <v>15505</v>
      </c>
      <c r="T239" s="83">
        <v>2.3519999999999999</v>
      </c>
      <c r="U239" s="128">
        <v>100.617</v>
      </c>
    </row>
    <row r="240" spans="1:21">
      <c r="A240" s="1477"/>
      <c r="B240" s="1478" t="s">
        <v>62</v>
      </c>
      <c r="C240" s="84">
        <v>113.30423362679831</v>
      </c>
      <c r="D240" s="80">
        <v>1733</v>
      </c>
      <c r="E240" s="80">
        <v>113.77843317610063</v>
      </c>
      <c r="F240" s="80">
        <v>97.1</v>
      </c>
      <c r="G240" s="81">
        <v>25685</v>
      </c>
      <c r="H240" s="80">
        <v>102.91200000000001</v>
      </c>
      <c r="I240" s="81">
        <v>72286946</v>
      </c>
      <c r="J240" s="83">
        <v>2.3580000000000001</v>
      </c>
      <c r="K240" s="128">
        <v>100.923</v>
      </c>
      <c r="M240" s="84">
        <v>113.30423362679831</v>
      </c>
      <c r="N240" s="80">
        <v>1676.7</v>
      </c>
      <c r="O240" s="80">
        <v>113.77843317610063</v>
      </c>
      <c r="P240" s="80">
        <v>96.5</v>
      </c>
      <c r="Q240" s="81">
        <v>25190</v>
      </c>
      <c r="R240" s="80">
        <v>102.91200000000001</v>
      </c>
      <c r="S240" s="81">
        <v>15795</v>
      </c>
      <c r="T240" s="83">
        <v>2.3580000000000001</v>
      </c>
      <c r="U240" s="128">
        <v>100.923</v>
      </c>
    </row>
    <row r="241" spans="1:21">
      <c r="A241" s="1477"/>
      <c r="B241" s="1478" t="s">
        <v>63</v>
      </c>
      <c r="C241" s="84">
        <v>111.20417264333257</v>
      </c>
      <c r="D241" s="80">
        <v>1819</v>
      </c>
      <c r="E241" s="80">
        <v>107.29593238993711</v>
      </c>
      <c r="F241" s="80">
        <v>97</v>
      </c>
      <c r="G241" s="81">
        <v>26307</v>
      </c>
      <c r="H241" s="80">
        <v>129.89599999999999</v>
      </c>
      <c r="I241" s="81">
        <v>4043462</v>
      </c>
      <c r="J241" s="83">
        <v>2.3559999999999999</v>
      </c>
      <c r="K241" s="128">
        <v>101.44</v>
      </c>
      <c r="M241" s="84">
        <v>111.20417264333257</v>
      </c>
      <c r="N241" s="80">
        <v>1735.2</v>
      </c>
      <c r="O241" s="80">
        <v>107.29593238993711</v>
      </c>
      <c r="P241" s="80">
        <v>96.5</v>
      </c>
      <c r="Q241" s="81">
        <v>25168</v>
      </c>
      <c r="R241" s="80">
        <v>129.89599999999999</v>
      </c>
      <c r="S241" s="81">
        <v>11164</v>
      </c>
      <c r="T241" s="83">
        <v>2.3559999999999999</v>
      </c>
      <c r="U241" s="128">
        <v>101.44</v>
      </c>
    </row>
    <row r="242" spans="1:21">
      <c r="A242" s="1477"/>
      <c r="B242" s="1478" t="s">
        <v>64</v>
      </c>
      <c r="C242" s="84">
        <v>111.53106892849469</v>
      </c>
      <c r="D242" s="80">
        <v>1769</v>
      </c>
      <c r="E242" s="80">
        <v>116.87756367924528</v>
      </c>
      <c r="F242" s="80">
        <v>97.2</v>
      </c>
      <c r="G242" s="81">
        <v>28634</v>
      </c>
      <c r="H242" s="80">
        <v>108.792</v>
      </c>
      <c r="I242" s="81">
        <v>3791435</v>
      </c>
      <c r="J242" s="83">
        <v>2.3580000000000001</v>
      </c>
      <c r="K242" s="128">
        <v>101.649</v>
      </c>
      <c r="M242" s="84">
        <v>111.53106892849469</v>
      </c>
      <c r="N242" s="80">
        <v>1723.4</v>
      </c>
      <c r="O242" s="80">
        <v>116.87756367924528</v>
      </c>
      <c r="P242" s="80">
        <v>96.9</v>
      </c>
      <c r="Q242" s="81">
        <v>25714</v>
      </c>
      <c r="R242" s="80">
        <v>108.792</v>
      </c>
      <c r="S242" s="81">
        <v>14168</v>
      </c>
      <c r="T242" s="83">
        <v>2.3580000000000001</v>
      </c>
      <c r="U242" s="128">
        <v>101.649</v>
      </c>
    </row>
    <row r="243" spans="1:21">
      <c r="A243" s="1477"/>
      <c r="B243" s="1478" t="s">
        <v>65</v>
      </c>
      <c r="C243" s="84">
        <v>112.05608417436112</v>
      </c>
      <c r="D243" s="80">
        <v>1825</v>
      </c>
      <c r="E243" s="80">
        <v>112.76984040880502</v>
      </c>
      <c r="F243" s="80">
        <v>97.6</v>
      </c>
      <c r="G243" s="81">
        <v>28030</v>
      </c>
      <c r="H243" s="80">
        <v>110.521</v>
      </c>
      <c r="I243" s="81">
        <v>9948689</v>
      </c>
      <c r="J243" s="83">
        <v>2.35</v>
      </c>
      <c r="K243" s="128">
        <v>101.22799999999999</v>
      </c>
      <c r="M243" s="84">
        <v>112.05608417436112</v>
      </c>
      <c r="N243" s="80">
        <v>1745.8</v>
      </c>
      <c r="O243" s="80">
        <v>112.76984040880502</v>
      </c>
      <c r="P243" s="80">
        <v>97.3</v>
      </c>
      <c r="Q243" s="81">
        <v>25511</v>
      </c>
      <c r="R243" s="80">
        <v>110.521</v>
      </c>
      <c r="S243" s="81">
        <v>13390</v>
      </c>
      <c r="T243" s="83">
        <v>2.35</v>
      </c>
      <c r="U243" s="128">
        <v>101.22799999999999</v>
      </c>
    </row>
    <row r="244" spans="1:21">
      <c r="A244" s="1477"/>
      <c r="B244" s="1478" t="s">
        <v>66</v>
      </c>
      <c r="C244" s="84">
        <v>112.84856001717839</v>
      </c>
      <c r="D244" s="80">
        <v>1752</v>
      </c>
      <c r="E244" s="80">
        <v>108.13948270440251</v>
      </c>
      <c r="F244" s="80">
        <v>97.6</v>
      </c>
      <c r="G244" s="81">
        <v>28204</v>
      </c>
      <c r="H244" s="80">
        <v>124.227</v>
      </c>
      <c r="I244" s="81">
        <v>3551178</v>
      </c>
      <c r="J244" s="83">
        <v>2.34</v>
      </c>
      <c r="K244" s="128">
        <v>101.53700000000001</v>
      </c>
      <c r="M244" s="84">
        <v>112.84856001717839</v>
      </c>
      <c r="N244" s="80">
        <v>1739.2</v>
      </c>
      <c r="O244" s="80">
        <v>108.13948270440251</v>
      </c>
      <c r="P244" s="80">
        <v>97.5</v>
      </c>
      <c r="Q244" s="81">
        <v>26212</v>
      </c>
      <c r="R244" s="80">
        <v>124.227</v>
      </c>
      <c r="S244" s="81">
        <v>16836</v>
      </c>
      <c r="T244" s="83">
        <v>2.34</v>
      </c>
      <c r="U244" s="128">
        <v>101.53700000000001</v>
      </c>
    </row>
    <row r="245" spans="1:21">
      <c r="A245" s="1477"/>
      <c r="B245" s="1478" t="s">
        <v>67</v>
      </c>
      <c r="C245" s="84">
        <v>113.12592656216442</v>
      </c>
      <c r="D245" s="80">
        <v>1743</v>
      </c>
      <c r="E245" s="80">
        <v>119.66494732704402</v>
      </c>
      <c r="F245" s="80">
        <v>96.9</v>
      </c>
      <c r="G245" s="81">
        <v>27227</v>
      </c>
      <c r="H245" s="80">
        <v>99.575000000000003</v>
      </c>
      <c r="I245" s="81">
        <v>6367037</v>
      </c>
      <c r="J245" s="83">
        <v>2.3420000000000001</v>
      </c>
      <c r="K245" s="128">
        <v>101.122</v>
      </c>
      <c r="M245" s="84">
        <v>113.12592656216442</v>
      </c>
      <c r="N245" s="80">
        <v>1722</v>
      </c>
      <c r="O245" s="80">
        <v>119.66494732704402</v>
      </c>
      <c r="P245" s="80">
        <v>97</v>
      </c>
      <c r="Q245" s="81">
        <v>26137</v>
      </c>
      <c r="R245" s="80">
        <v>99.575000000000003</v>
      </c>
      <c r="S245" s="81">
        <v>14697</v>
      </c>
      <c r="T245" s="83">
        <v>2.3420000000000001</v>
      </c>
      <c r="U245" s="128">
        <v>101.122</v>
      </c>
    </row>
    <row r="246" spans="1:21">
      <c r="A246" s="1477"/>
      <c r="B246" s="1478" t="s">
        <v>68</v>
      </c>
      <c r="C246" s="84">
        <v>117.06849388018033</v>
      </c>
      <c r="D246" s="80">
        <v>1692</v>
      </c>
      <c r="E246" s="80">
        <v>97.219173742138366</v>
      </c>
      <c r="F246" s="80">
        <v>96.9</v>
      </c>
      <c r="G246" s="81">
        <v>25390</v>
      </c>
      <c r="H246" s="80">
        <v>99.914000000000001</v>
      </c>
      <c r="I246" s="81">
        <v>56484967</v>
      </c>
      <c r="J246" s="83">
        <v>2.3370000000000002</v>
      </c>
      <c r="K246" s="128">
        <v>100.92</v>
      </c>
      <c r="M246" s="84">
        <v>117.06849388018033</v>
      </c>
      <c r="N246" s="80">
        <v>1734.4</v>
      </c>
      <c r="O246" s="80">
        <v>97.219173742138366</v>
      </c>
      <c r="P246" s="80">
        <v>97</v>
      </c>
      <c r="Q246" s="81">
        <v>26221</v>
      </c>
      <c r="R246" s="80">
        <v>99.914000000000001</v>
      </c>
      <c r="S246" s="81">
        <v>15864</v>
      </c>
      <c r="T246" s="83">
        <v>2.3370000000000002</v>
      </c>
      <c r="U246" s="128">
        <v>100.92</v>
      </c>
    </row>
    <row r="247" spans="1:21">
      <c r="A247" s="1477"/>
      <c r="B247" s="1478" t="s">
        <v>69</v>
      </c>
      <c r="C247" s="84">
        <v>117.59350912604674</v>
      </c>
      <c r="D247" s="80">
        <v>1703</v>
      </c>
      <c r="E247" s="80">
        <v>96.063876572327032</v>
      </c>
      <c r="F247" s="80">
        <v>97.4</v>
      </c>
      <c r="G247" s="81">
        <v>25988</v>
      </c>
      <c r="H247" s="80">
        <v>106.242</v>
      </c>
      <c r="I247" s="81">
        <v>2232431</v>
      </c>
      <c r="J247" s="83">
        <v>2.3050000000000002</v>
      </c>
      <c r="K247" s="128">
        <v>100.613</v>
      </c>
      <c r="M247" s="84">
        <v>117.59350912604674</v>
      </c>
      <c r="N247" s="80">
        <v>1757.3</v>
      </c>
      <c r="O247" s="80">
        <v>96.063876572327032</v>
      </c>
      <c r="P247" s="80">
        <v>97.6</v>
      </c>
      <c r="Q247" s="81">
        <v>27059</v>
      </c>
      <c r="R247" s="80">
        <v>106.242</v>
      </c>
      <c r="S247" s="81">
        <v>11663</v>
      </c>
      <c r="T247" s="83">
        <v>2.3050000000000002</v>
      </c>
      <c r="U247" s="128">
        <v>100.613</v>
      </c>
    </row>
    <row r="248" spans="1:21">
      <c r="A248" s="1520" t="s">
        <v>88</v>
      </c>
      <c r="B248" s="1504" t="s">
        <v>58</v>
      </c>
      <c r="C248" s="94">
        <v>113.48254069143219</v>
      </c>
      <c r="D248" s="90">
        <v>1603</v>
      </c>
      <c r="E248" s="90">
        <v>87.197429245283018</v>
      </c>
      <c r="F248" s="90">
        <v>97.6</v>
      </c>
      <c r="G248" s="91">
        <v>26428</v>
      </c>
      <c r="H248" s="90">
        <v>109.797</v>
      </c>
      <c r="I248" s="91">
        <v>3091571</v>
      </c>
      <c r="J248" s="93">
        <v>2.2829999999999999</v>
      </c>
      <c r="K248" s="130">
        <v>100.205</v>
      </c>
      <c r="M248" s="94">
        <v>113.48254069143219</v>
      </c>
      <c r="N248" s="90">
        <v>1657.9</v>
      </c>
      <c r="O248" s="90">
        <v>87.197429245283018</v>
      </c>
      <c r="P248" s="90">
        <v>97.9</v>
      </c>
      <c r="Q248" s="91">
        <v>28015</v>
      </c>
      <c r="R248" s="90">
        <v>109.797</v>
      </c>
      <c r="S248" s="91">
        <v>12675</v>
      </c>
      <c r="T248" s="93">
        <v>2.2829999999999999</v>
      </c>
      <c r="U248" s="130">
        <v>100.205</v>
      </c>
    </row>
    <row r="249" spans="1:21">
      <c r="A249" s="1477">
        <v>2009</v>
      </c>
      <c r="B249" s="1478" t="s">
        <v>59</v>
      </c>
      <c r="C249" s="84">
        <v>112.40279235559368</v>
      </c>
      <c r="D249" s="80">
        <v>1610</v>
      </c>
      <c r="E249" s="80">
        <v>89.728080188679243</v>
      </c>
      <c r="F249" s="80">
        <v>97.7</v>
      </c>
      <c r="G249" s="81">
        <v>28041</v>
      </c>
      <c r="H249" s="80">
        <v>123.048</v>
      </c>
      <c r="I249" s="81">
        <v>8778809</v>
      </c>
      <c r="J249" s="83">
        <v>2.2440000000000002</v>
      </c>
      <c r="K249" s="128">
        <v>100.10299999999999</v>
      </c>
      <c r="M249" s="84">
        <v>112.40279235559368</v>
      </c>
      <c r="N249" s="80">
        <v>1681.7</v>
      </c>
      <c r="O249" s="80">
        <v>89.728080188679243</v>
      </c>
      <c r="P249" s="80">
        <v>98.2</v>
      </c>
      <c r="Q249" s="81">
        <v>30281</v>
      </c>
      <c r="R249" s="80">
        <v>123.048</v>
      </c>
      <c r="S249" s="81">
        <v>10867</v>
      </c>
      <c r="T249" s="83">
        <v>2.2440000000000002</v>
      </c>
      <c r="U249" s="128">
        <v>100.10299999999999</v>
      </c>
    </row>
    <row r="250" spans="1:21">
      <c r="A250" s="1518"/>
      <c r="B250" s="1478" t="s">
        <v>60</v>
      </c>
      <c r="C250" s="84">
        <v>108.46022503757779</v>
      </c>
      <c r="D250" s="80">
        <v>1623</v>
      </c>
      <c r="E250" s="80">
        <v>92.203716981132075</v>
      </c>
      <c r="F250" s="80">
        <v>97.2</v>
      </c>
      <c r="G250" s="81">
        <v>30878</v>
      </c>
      <c r="H250" s="80">
        <v>77.516000000000005</v>
      </c>
      <c r="I250" s="81">
        <v>2287224</v>
      </c>
      <c r="J250" s="83">
        <v>2.2069999999999999</v>
      </c>
      <c r="K250" s="128">
        <v>99.897999999999996</v>
      </c>
      <c r="M250" s="84">
        <v>108.46022503757779</v>
      </c>
      <c r="N250" s="80">
        <v>1703.7</v>
      </c>
      <c r="O250" s="80">
        <v>92.203716981132075</v>
      </c>
      <c r="P250" s="80">
        <v>98.2</v>
      </c>
      <c r="Q250" s="81">
        <v>33902</v>
      </c>
      <c r="R250" s="80">
        <v>77.516000000000005</v>
      </c>
      <c r="S250" s="81">
        <v>11315</v>
      </c>
      <c r="T250" s="83">
        <v>2.2069999999999999</v>
      </c>
      <c r="U250" s="128">
        <v>99.897999999999996</v>
      </c>
    </row>
    <row r="251" spans="1:21">
      <c r="A251" s="1477"/>
      <c r="B251" s="1478" t="s">
        <v>61</v>
      </c>
      <c r="C251" s="84">
        <v>106.39978784625289</v>
      </c>
      <c r="D251" s="80">
        <v>1724</v>
      </c>
      <c r="E251" s="80">
        <v>91.690251572327043</v>
      </c>
      <c r="F251" s="80">
        <v>98.5</v>
      </c>
      <c r="G251" s="81">
        <v>33398</v>
      </c>
      <c r="H251" s="80">
        <v>91.936000000000007</v>
      </c>
      <c r="I251" s="81">
        <v>4885048</v>
      </c>
      <c r="J251" s="83">
        <v>2.19</v>
      </c>
      <c r="K251" s="128">
        <v>100.20399999999999</v>
      </c>
      <c r="M251" s="84">
        <v>106.39978784625289</v>
      </c>
      <c r="N251" s="80">
        <v>1720.1</v>
      </c>
      <c r="O251" s="80">
        <v>91.690251572327043</v>
      </c>
      <c r="P251" s="80">
        <v>98.2</v>
      </c>
      <c r="Q251" s="81">
        <v>36921</v>
      </c>
      <c r="R251" s="80">
        <v>91.936000000000007</v>
      </c>
      <c r="S251" s="81">
        <v>10908</v>
      </c>
      <c r="T251" s="83">
        <v>2.19</v>
      </c>
      <c r="U251" s="128">
        <v>100.20399999999999</v>
      </c>
    </row>
    <row r="252" spans="1:21">
      <c r="A252" s="1477"/>
      <c r="B252" s="1478" t="s">
        <v>62</v>
      </c>
      <c r="C252" s="84">
        <v>103.69546403263899</v>
      </c>
      <c r="D252" s="80">
        <v>1784</v>
      </c>
      <c r="E252" s="80">
        <v>88.792839622641509</v>
      </c>
      <c r="F252" s="80">
        <v>99.2</v>
      </c>
      <c r="G252" s="81">
        <v>36856</v>
      </c>
      <c r="H252" s="80">
        <v>103.652</v>
      </c>
      <c r="I252" s="81">
        <v>43963193</v>
      </c>
      <c r="J252" s="83">
        <v>2.1739999999999999</v>
      </c>
      <c r="K252" s="128">
        <v>99.39</v>
      </c>
      <c r="M252" s="84">
        <v>103.69546403263899</v>
      </c>
      <c r="N252" s="80">
        <v>1728.7</v>
      </c>
      <c r="O252" s="80">
        <v>88.792839622641509</v>
      </c>
      <c r="P252" s="80">
        <v>98.6</v>
      </c>
      <c r="Q252" s="81">
        <v>36792</v>
      </c>
      <c r="R252" s="80">
        <v>103.652</v>
      </c>
      <c r="S252" s="81">
        <v>9743</v>
      </c>
      <c r="T252" s="83">
        <v>2.1739999999999999</v>
      </c>
      <c r="U252" s="128">
        <v>99.39</v>
      </c>
    </row>
    <row r="253" spans="1:21">
      <c r="A253" s="1477"/>
      <c r="B253" s="1478" t="s">
        <v>63</v>
      </c>
      <c r="C253" s="84">
        <v>103.70536998067421</v>
      </c>
      <c r="D253" s="80">
        <v>1805</v>
      </c>
      <c r="E253" s="80">
        <v>91.497702044025161</v>
      </c>
      <c r="F253" s="80">
        <v>99.1</v>
      </c>
      <c r="G253" s="81">
        <v>39749</v>
      </c>
      <c r="H253" s="80">
        <v>99.266000000000005</v>
      </c>
      <c r="I253" s="81">
        <v>3383378</v>
      </c>
      <c r="J253" s="83">
        <v>2.1339999999999999</v>
      </c>
      <c r="K253" s="128">
        <v>98.682000000000002</v>
      </c>
      <c r="M253" s="84">
        <v>103.70536998067421</v>
      </c>
      <c r="N253" s="80">
        <v>1728.3</v>
      </c>
      <c r="O253" s="80">
        <v>91.497702044025161</v>
      </c>
      <c r="P253" s="80">
        <v>98.6</v>
      </c>
      <c r="Q253" s="81">
        <v>37245</v>
      </c>
      <c r="R253" s="80">
        <v>99.266000000000005</v>
      </c>
      <c r="S253" s="81">
        <v>10372</v>
      </c>
      <c r="T253" s="83">
        <v>2.1339999999999999</v>
      </c>
      <c r="U253" s="128">
        <v>98.682000000000002</v>
      </c>
    </row>
    <row r="254" spans="1:21">
      <c r="A254" s="1477"/>
      <c r="B254" s="1478" t="s">
        <v>64</v>
      </c>
      <c r="C254" s="84">
        <v>102.03126476272273</v>
      </c>
      <c r="D254" s="80">
        <v>1576</v>
      </c>
      <c r="E254" s="80">
        <v>72.682862421383646</v>
      </c>
      <c r="F254" s="80">
        <v>98.7</v>
      </c>
      <c r="G254" s="81">
        <v>40319</v>
      </c>
      <c r="H254" s="80">
        <v>97.509</v>
      </c>
      <c r="I254" s="81">
        <v>4329446</v>
      </c>
      <c r="J254" s="83">
        <v>2.0979999999999999</v>
      </c>
      <c r="K254" s="128">
        <v>98.275999999999996</v>
      </c>
      <c r="M254" s="84">
        <v>102.03126476272273</v>
      </c>
      <c r="N254" s="80">
        <v>1531.3</v>
      </c>
      <c r="O254" s="80">
        <v>72.682862421383646</v>
      </c>
      <c r="P254" s="80">
        <v>98.3</v>
      </c>
      <c r="Q254" s="81">
        <v>36517</v>
      </c>
      <c r="R254" s="80">
        <v>97.509</v>
      </c>
      <c r="S254" s="81">
        <v>15850</v>
      </c>
      <c r="T254" s="83">
        <v>2.0979999999999999</v>
      </c>
      <c r="U254" s="128">
        <v>98.275999999999996</v>
      </c>
    </row>
    <row r="255" spans="1:21">
      <c r="A255" s="1477"/>
      <c r="B255" s="1478" t="s">
        <v>65</v>
      </c>
      <c r="C255" s="84">
        <v>100.68405582993338</v>
      </c>
      <c r="D255" s="80">
        <v>1539</v>
      </c>
      <c r="E255" s="80">
        <v>80.916647012578608</v>
      </c>
      <c r="F255" s="80">
        <v>98.6</v>
      </c>
      <c r="G255" s="81">
        <v>39419</v>
      </c>
      <c r="H255" s="80">
        <v>97.382999999999996</v>
      </c>
      <c r="I255" s="81">
        <v>9181826</v>
      </c>
      <c r="J255" s="83">
        <v>2.101</v>
      </c>
      <c r="K255" s="128">
        <v>98.18</v>
      </c>
      <c r="M255" s="84">
        <v>100.68405582993338</v>
      </c>
      <c r="N255" s="80">
        <v>1466.4</v>
      </c>
      <c r="O255" s="80">
        <v>80.916647012578608</v>
      </c>
      <c r="P255" s="80">
        <v>98.3</v>
      </c>
      <c r="Q255" s="81">
        <v>35847</v>
      </c>
      <c r="R255" s="80">
        <v>97.382999999999996</v>
      </c>
      <c r="S255" s="81">
        <v>12041</v>
      </c>
      <c r="T255" s="83">
        <v>2.101</v>
      </c>
      <c r="U255" s="128">
        <v>98.18</v>
      </c>
    </row>
    <row r="256" spans="1:21">
      <c r="A256" s="1477"/>
      <c r="B256" s="1478" t="s">
        <v>66</v>
      </c>
      <c r="C256" s="84">
        <v>99.019856560017118</v>
      </c>
      <c r="D256" s="80">
        <v>1494</v>
      </c>
      <c r="E256" s="80">
        <v>83.254748427672951</v>
      </c>
      <c r="F256" s="80">
        <v>98.7</v>
      </c>
      <c r="G256" s="81">
        <v>37919</v>
      </c>
      <c r="H256" s="80">
        <v>90.778999999999996</v>
      </c>
      <c r="I256" s="81">
        <v>2173138</v>
      </c>
      <c r="J256" s="83">
        <v>2.0840000000000001</v>
      </c>
      <c r="K256" s="128">
        <v>98.284999999999997</v>
      </c>
      <c r="M256" s="84">
        <v>99.019856560017118</v>
      </c>
      <c r="N256" s="80">
        <v>1483.4</v>
      </c>
      <c r="O256" s="80">
        <v>83.254748427672951</v>
      </c>
      <c r="P256" s="80">
        <v>98.6</v>
      </c>
      <c r="Q256" s="81">
        <v>35260</v>
      </c>
      <c r="R256" s="80">
        <v>90.778999999999996</v>
      </c>
      <c r="S256" s="81">
        <v>10300</v>
      </c>
      <c r="T256" s="83">
        <v>2.0840000000000001</v>
      </c>
      <c r="U256" s="128">
        <v>98.284999999999997</v>
      </c>
    </row>
    <row r="257" spans="1:21">
      <c r="A257" s="1477"/>
      <c r="B257" s="1478" t="s">
        <v>67</v>
      </c>
      <c r="C257" s="84">
        <v>98.841549495383248</v>
      </c>
      <c r="D257" s="80">
        <v>1696</v>
      </c>
      <c r="E257" s="80">
        <v>78.257629716981128</v>
      </c>
      <c r="F257" s="80">
        <v>98.4</v>
      </c>
      <c r="G257" s="81">
        <v>35403</v>
      </c>
      <c r="H257" s="80">
        <v>97.73</v>
      </c>
      <c r="I257" s="81">
        <v>5000837</v>
      </c>
      <c r="J257" s="83">
        <v>2.077</v>
      </c>
      <c r="K257" s="128">
        <v>97.881</v>
      </c>
      <c r="M257" s="84">
        <v>98.841549495383248</v>
      </c>
      <c r="N257" s="80">
        <v>1668.2</v>
      </c>
      <c r="O257" s="80">
        <v>78.257629716981128</v>
      </c>
      <c r="P257" s="80">
        <v>98.5</v>
      </c>
      <c r="Q257" s="81">
        <v>34471</v>
      </c>
      <c r="R257" s="80">
        <v>97.73</v>
      </c>
      <c r="S257" s="81">
        <v>11380</v>
      </c>
      <c r="T257" s="83">
        <v>2.077</v>
      </c>
      <c r="U257" s="128">
        <v>97.881</v>
      </c>
    </row>
    <row r="258" spans="1:21">
      <c r="A258" s="1477"/>
      <c r="B258" s="1478" t="s">
        <v>68</v>
      </c>
      <c r="C258" s="84">
        <v>97.464622718488243</v>
      </c>
      <c r="D258" s="80">
        <v>1599</v>
      </c>
      <c r="E258" s="80">
        <v>82.548733490566036</v>
      </c>
      <c r="F258" s="80">
        <v>98.4</v>
      </c>
      <c r="G258" s="81">
        <v>33598</v>
      </c>
      <c r="H258" s="80">
        <v>99.234999999999999</v>
      </c>
      <c r="I258" s="81">
        <v>38652341</v>
      </c>
      <c r="J258" s="83">
        <v>2.0870000000000002</v>
      </c>
      <c r="K258" s="128">
        <v>97.771000000000001</v>
      </c>
      <c r="M258" s="84">
        <v>97.464622718488243</v>
      </c>
      <c r="N258" s="80">
        <v>1638.2</v>
      </c>
      <c r="O258" s="80">
        <v>82.548733490566036</v>
      </c>
      <c r="P258" s="80">
        <v>98.4</v>
      </c>
      <c r="Q258" s="81">
        <v>34328</v>
      </c>
      <c r="R258" s="80">
        <v>99.234999999999999</v>
      </c>
      <c r="S258" s="81">
        <v>10775</v>
      </c>
      <c r="T258" s="83">
        <v>2.0870000000000002</v>
      </c>
      <c r="U258" s="128">
        <v>97.771000000000001</v>
      </c>
    </row>
    <row r="259" spans="1:21">
      <c r="A259" s="1484"/>
      <c r="B259" s="1485" t="s">
        <v>69</v>
      </c>
      <c r="C259" s="89">
        <v>97.603305990981269</v>
      </c>
      <c r="D259" s="85">
        <v>1579</v>
      </c>
      <c r="E259" s="85">
        <v>91.103433962264148</v>
      </c>
      <c r="F259" s="85">
        <v>98.6</v>
      </c>
      <c r="G259" s="86">
        <v>32378</v>
      </c>
      <c r="H259" s="85">
        <v>94.197000000000003</v>
      </c>
      <c r="I259" s="86">
        <v>1844414</v>
      </c>
      <c r="J259" s="88">
        <v>2.0640000000000001</v>
      </c>
      <c r="K259" s="129">
        <v>97.966999999999999</v>
      </c>
      <c r="M259" s="89">
        <v>97.603305990981269</v>
      </c>
      <c r="N259" s="85">
        <v>1634.7</v>
      </c>
      <c r="O259" s="85">
        <v>91.103433962264148</v>
      </c>
      <c r="P259" s="85">
        <v>98.7</v>
      </c>
      <c r="Q259" s="86">
        <v>33637</v>
      </c>
      <c r="R259" s="85">
        <v>94.197000000000003</v>
      </c>
      <c r="S259" s="86">
        <v>9385</v>
      </c>
      <c r="T259" s="88">
        <v>2.0640000000000001</v>
      </c>
      <c r="U259" s="129">
        <v>97.966999999999999</v>
      </c>
    </row>
    <row r="260" spans="1:21">
      <c r="A260" s="1522" t="s">
        <v>89</v>
      </c>
      <c r="B260" s="1478" t="s">
        <v>58</v>
      </c>
      <c r="C260" s="84">
        <v>98.17785097702378</v>
      </c>
      <c r="D260" s="80">
        <v>1593</v>
      </c>
      <c r="E260" s="80">
        <v>91.369335691823906</v>
      </c>
      <c r="F260" s="80">
        <v>98.2</v>
      </c>
      <c r="G260" s="81">
        <v>30817</v>
      </c>
      <c r="H260" s="80">
        <v>88.191999999999993</v>
      </c>
      <c r="I260" s="81">
        <v>2724877</v>
      </c>
      <c r="J260" s="83">
        <v>2.044</v>
      </c>
      <c r="K260" s="128">
        <v>98.873000000000005</v>
      </c>
      <c r="M260" s="84">
        <v>98.17785097702378</v>
      </c>
      <c r="N260" s="80">
        <v>1635.3</v>
      </c>
      <c r="O260" s="80">
        <v>91.369335691823906</v>
      </c>
      <c r="P260" s="80">
        <v>98.5</v>
      </c>
      <c r="Q260" s="81">
        <v>33180</v>
      </c>
      <c r="R260" s="80">
        <v>88.191999999999993</v>
      </c>
      <c r="S260" s="81">
        <v>11025</v>
      </c>
      <c r="T260" s="83">
        <v>2.044</v>
      </c>
      <c r="U260" s="128">
        <v>98.873000000000005</v>
      </c>
    </row>
    <row r="261" spans="1:21">
      <c r="A261" s="1477">
        <v>2010</v>
      </c>
      <c r="B261" s="1478" t="s">
        <v>59</v>
      </c>
      <c r="C261" s="84">
        <v>99.039668456087568</v>
      </c>
      <c r="D261" s="80">
        <v>1552</v>
      </c>
      <c r="E261" s="80">
        <v>90.305728773584903</v>
      </c>
      <c r="F261" s="80">
        <v>98.1</v>
      </c>
      <c r="G261" s="81">
        <v>29864</v>
      </c>
      <c r="H261" s="80">
        <v>70.864000000000004</v>
      </c>
      <c r="I261" s="81">
        <v>9773218</v>
      </c>
      <c r="J261" s="83">
        <v>2.0299999999999998</v>
      </c>
      <c r="K261" s="128">
        <v>99.382000000000005</v>
      </c>
      <c r="M261" s="84">
        <v>99.039668456087568</v>
      </c>
      <c r="N261" s="80">
        <v>1621.3</v>
      </c>
      <c r="O261" s="80">
        <v>90.305728773584903</v>
      </c>
      <c r="P261" s="80">
        <v>98.7</v>
      </c>
      <c r="Q261" s="81">
        <v>32262</v>
      </c>
      <c r="R261" s="80">
        <v>70.864000000000004</v>
      </c>
      <c r="S261" s="81">
        <v>11740</v>
      </c>
      <c r="T261" s="83">
        <v>2.0299999999999998</v>
      </c>
      <c r="U261" s="128">
        <v>99.382000000000005</v>
      </c>
    </row>
    <row r="262" spans="1:21">
      <c r="A262" s="1477"/>
      <c r="B262" s="1478" t="s">
        <v>60</v>
      </c>
      <c r="C262" s="84">
        <v>99.970827571397848</v>
      </c>
      <c r="D262" s="80">
        <v>1551</v>
      </c>
      <c r="E262" s="80">
        <v>83.465636006289301</v>
      </c>
      <c r="F262" s="80">
        <v>97.5</v>
      </c>
      <c r="G262" s="81">
        <v>29593</v>
      </c>
      <c r="H262" s="80">
        <v>102.53100000000001</v>
      </c>
      <c r="I262" s="81">
        <v>2015453</v>
      </c>
      <c r="J262" s="83">
        <v>2.024</v>
      </c>
      <c r="K262" s="128">
        <v>99.179000000000002</v>
      </c>
      <c r="M262" s="84">
        <v>99.970827571397848</v>
      </c>
      <c r="N262" s="80">
        <v>1630.4</v>
      </c>
      <c r="O262" s="80">
        <v>83.465636006289301</v>
      </c>
      <c r="P262" s="80">
        <v>98.5</v>
      </c>
      <c r="Q262" s="81">
        <v>31959</v>
      </c>
      <c r="R262" s="80">
        <v>102.53100000000001</v>
      </c>
      <c r="S262" s="81">
        <v>9977</v>
      </c>
      <c r="T262" s="83">
        <v>2.024</v>
      </c>
      <c r="U262" s="128">
        <v>99.179000000000002</v>
      </c>
    </row>
    <row r="263" spans="1:21">
      <c r="A263" s="1477"/>
      <c r="B263" s="1478" t="s">
        <v>61</v>
      </c>
      <c r="C263" s="84">
        <v>97.474528666523469</v>
      </c>
      <c r="D263" s="80">
        <v>1530</v>
      </c>
      <c r="E263" s="80">
        <v>83.089705974842772</v>
      </c>
      <c r="F263" s="80">
        <v>98.4</v>
      </c>
      <c r="G263" s="81">
        <v>28667</v>
      </c>
      <c r="H263" s="80">
        <v>99.9</v>
      </c>
      <c r="I263" s="81">
        <v>4827464</v>
      </c>
      <c r="J263" s="83">
        <v>2.0099999999999998</v>
      </c>
      <c r="K263" s="128">
        <v>99.183999999999997</v>
      </c>
      <c r="M263" s="84">
        <v>97.474528666523469</v>
      </c>
      <c r="N263" s="80">
        <v>1533.9</v>
      </c>
      <c r="O263" s="80">
        <v>83.089705974842772</v>
      </c>
      <c r="P263" s="80">
        <v>98.2</v>
      </c>
      <c r="Q263" s="81">
        <v>31685</v>
      </c>
      <c r="R263" s="80">
        <v>99.9</v>
      </c>
      <c r="S263" s="81">
        <v>11040</v>
      </c>
      <c r="T263" s="83">
        <v>2.0099999999999998</v>
      </c>
      <c r="U263" s="128">
        <v>99.183999999999997</v>
      </c>
    </row>
    <row r="264" spans="1:21">
      <c r="A264" s="1477"/>
      <c r="B264" s="1478" t="s">
        <v>62</v>
      </c>
      <c r="C264" s="84">
        <v>98.346252093622454</v>
      </c>
      <c r="D264" s="80">
        <v>1620</v>
      </c>
      <c r="E264" s="80">
        <v>83.667354559748432</v>
      </c>
      <c r="F264" s="80">
        <v>98.7</v>
      </c>
      <c r="G264" s="81">
        <v>29936</v>
      </c>
      <c r="H264" s="80">
        <v>100.729</v>
      </c>
      <c r="I264" s="81">
        <v>47594155</v>
      </c>
      <c r="J264" s="83">
        <v>1.998</v>
      </c>
      <c r="K264" s="128">
        <v>99.182000000000002</v>
      </c>
      <c r="M264" s="84">
        <v>98.346252093622454</v>
      </c>
      <c r="N264" s="80">
        <v>1572</v>
      </c>
      <c r="O264" s="80">
        <v>83.667354559748432</v>
      </c>
      <c r="P264" s="80">
        <v>98.2</v>
      </c>
      <c r="Q264" s="81">
        <v>29801</v>
      </c>
      <c r="R264" s="80">
        <v>100.729</v>
      </c>
      <c r="S264" s="81">
        <v>10629</v>
      </c>
      <c r="T264" s="83">
        <v>1.998</v>
      </c>
      <c r="U264" s="128">
        <v>99.182000000000002</v>
      </c>
    </row>
    <row r="265" spans="1:21">
      <c r="A265" s="1477"/>
      <c r="B265" s="1478" t="s">
        <v>63</v>
      </c>
      <c r="C265" s="84">
        <v>97.920296328108165</v>
      </c>
      <c r="D265" s="80">
        <v>1636</v>
      </c>
      <c r="E265" s="80">
        <v>89.865615566037732</v>
      </c>
      <c r="F265" s="80">
        <v>98.6</v>
      </c>
      <c r="G265" s="81">
        <v>31379</v>
      </c>
      <c r="H265" s="80">
        <v>93.183999999999997</v>
      </c>
      <c r="I265" s="81">
        <v>2973709</v>
      </c>
      <c r="J265" s="83">
        <v>2.0219999999999998</v>
      </c>
      <c r="K265" s="128">
        <v>99.588999999999999</v>
      </c>
      <c r="M265" s="84">
        <v>97.920296328108165</v>
      </c>
      <c r="N265" s="80">
        <v>1579.1</v>
      </c>
      <c r="O265" s="80">
        <v>89.865615566037732</v>
      </c>
      <c r="P265" s="80">
        <v>98.1</v>
      </c>
      <c r="Q265" s="81">
        <v>29365</v>
      </c>
      <c r="R265" s="80">
        <v>93.183999999999997</v>
      </c>
      <c r="S265" s="81">
        <v>9876</v>
      </c>
      <c r="T265" s="83">
        <v>2.0219999999999998</v>
      </c>
      <c r="U265" s="128">
        <v>99.588999999999999</v>
      </c>
    </row>
    <row r="266" spans="1:21">
      <c r="A266" s="1477"/>
      <c r="B266" s="1478" t="s">
        <v>64</v>
      </c>
      <c r="C266" s="84">
        <v>98.821737599312812</v>
      </c>
      <c r="D266" s="80">
        <v>1592</v>
      </c>
      <c r="E266" s="80">
        <v>78.981982704402512</v>
      </c>
      <c r="F266" s="80">
        <v>98.8</v>
      </c>
      <c r="G266" s="81">
        <v>31463</v>
      </c>
      <c r="H266" s="80">
        <v>100.119</v>
      </c>
      <c r="I266" s="81">
        <v>3197776</v>
      </c>
      <c r="J266" s="83">
        <v>2.0150000000000001</v>
      </c>
      <c r="K266" s="128">
        <v>99.483999999999995</v>
      </c>
      <c r="M266" s="84">
        <v>98.821737599312812</v>
      </c>
      <c r="N266" s="80">
        <v>1544.6</v>
      </c>
      <c r="O266" s="80">
        <v>78.981982704402512</v>
      </c>
      <c r="P266" s="80">
        <v>98.3</v>
      </c>
      <c r="Q266" s="81">
        <v>28877</v>
      </c>
      <c r="R266" s="80">
        <v>100.119</v>
      </c>
      <c r="S266" s="81">
        <v>11464</v>
      </c>
      <c r="T266" s="83">
        <v>2.0150000000000001</v>
      </c>
      <c r="U266" s="128">
        <v>99.483999999999995</v>
      </c>
    </row>
    <row r="267" spans="1:21">
      <c r="A267" s="1477"/>
      <c r="B267" s="1478" t="s">
        <v>65</v>
      </c>
      <c r="C267" s="84">
        <v>97.613211939016495</v>
      </c>
      <c r="D267" s="80">
        <v>1657</v>
      </c>
      <c r="E267" s="80">
        <v>106.99335455974843</v>
      </c>
      <c r="F267" s="80">
        <v>98.7</v>
      </c>
      <c r="G267" s="81">
        <v>32269</v>
      </c>
      <c r="H267" s="80">
        <v>97.347999999999999</v>
      </c>
      <c r="I267" s="81">
        <v>9428640</v>
      </c>
      <c r="J267" s="83">
        <v>2.0169999999999999</v>
      </c>
      <c r="K267" s="128">
        <v>99.691000000000003</v>
      </c>
      <c r="M267" s="84">
        <v>97.613211939016495</v>
      </c>
      <c r="N267" s="80">
        <v>1579.8</v>
      </c>
      <c r="O267" s="80">
        <v>106.99335455974843</v>
      </c>
      <c r="P267" s="80">
        <v>98.4</v>
      </c>
      <c r="Q267" s="81">
        <v>28931</v>
      </c>
      <c r="R267" s="80">
        <v>97.347999999999999</v>
      </c>
      <c r="S267" s="81">
        <v>11944</v>
      </c>
      <c r="T267" s="83">
        <v>2.0169999999999999</v>
      </c>
      <c r="U267" s="128">
        <v>99.691000000000003</v>
      </c>
    </row>
    <row r="268" spans="1:21">
      <c r="A268" s="1477"/>
      <c r="B268" s="1478" t="s">
        <v>66</v>
      </c>
      <c r="C268" s="84">
        <v>98.732584066995869</v>
      </c>
      <c r="D268" s="80">
        <v>1538</v>
      </c>
      <c r="E268" s="80">
        <v>95.412875786163525</v>
      </c>
      <c r="F268" s="80">
        <v>98.7</v>
      </c>
      <c r="G268" s="81">
        <v>30668</v>
      </c>
      <c r="H268" s="80">
        <v>114.38800000000001</v>
      </c>
      <c r="I268" s="81">
        <v>2465036</v>
      </c>
      <c r="J268" s="83">
        <v>1.996</v>
      </c>
      <c r="K268" s="128">
        <v>99.588999999999999</v>
      </c>
      <c r="M268" s="84">
        <v>98.732584066995869</v>
      </c>
      <c r="N268" s="80">
        <v>1525.1</v>
      </c>
      <c r="O268" s="80">
        <v>95.412875786163525</v>
      </c>
      <c r="P268" s="80">
        <v>98.6</v>
      </c>
      <c r="Q268" s="81">
        <v>28594</v>
      </c>
      <c r="R268" s="80">
        <v>114.38800000000001</v>
      </c>
      <c r="S268" s="81">
        <v>11690</v>
      </c>
      <c r="T268" s="83">
        <v>1.996</v>
      </c>
      <c r="U268" s="128">
        <v>99.588999999999999</v>
      </c>
    </row>
    <row r="269" spans="1:21">
      <c r="A269" s="1477"/>
      <c r="B269" s="1478" t="s">
        <v>67</v>
      </c>
      <c r="C269" s="84">
        <v>99.891579987116117</v>
      </c>
      <c r="D269" s="80">
        <v>1570</v>
      </c>
      <c r="E269" s="80">
        <v>107.75438364779873</v>
      </c>
      <c r="F269" s="80">
        <v>99</v>
      </c>
      <c r="G269" s="81">
        <v>28739</v>
      </c>
      <c r="H269" s="80">
        <v>108.85</v>
      </c>
      <c r="I269" s="81">
        <v>9375099</v>
      </c>
      <c r="J269" s="83">
        <v>1.9830000000000001</v>
      </c>
      <c r="K269" s="128">
        <v>100.309</v>
      </c>
      <c r="M269" s="84">
        <v>99.891579987116117</v>
      </c>
      <c r="N269" s="80">
        <v>1536.1</v>
      </c>
      <c r="O269" s="80">
        <v>107.75438364779873</v>
      </c>
      <c r="P269" s="80">
        <v>99.1</v>
      </c>
      <c r="Q269" s="81">
        <v>28501</v>
      </c>
      <c r="R269" s="80">
        <v>108.85</v>
      </c>
      <c r="S269" s="81">
        <v>21286</v>
      </c>
      <c r="T269" s="83">
        <v>1.9830000000000001</v>
      </c>
      <c r="U269" s="128">
        <v>100.309</v>
      </c>
    </row>
    <row r="270" spans="1:21">
      <c r="A270" s="1477"/>
      <c r="B270" s="1478" t="s">
        <v>68</v>
      </c>
      <c r="C270" s="84">
        <v>101.03076401116593</v>
      </c>
      <c r="D270" s="80">
        <v>1447</v>
      </c>
      <c r="E270" s="80">
        <v>99.208852201257855</v>
      </c>
      <c r="F270" s="80">
        <v>99.2</v>
      </c>
      <c r="G270" s="81">
        <v>28271</v>
      </c>
      <c r="H270" s="80">
        <v>98.85</v>
      </c>
      <c r="I270" s="81">
        <v>37038962</v>
      </c>
      <c r="J270" s="83">
        <v>1.9870000000000001</v>
      </c>
      <c r="K270" s="128">
        <v>100.518</v>
      </c>
      <c r="M270" s="84">
        <v>101.03076401116593</v>
      </c>
      <c r="N270" s="80">
        <v>1476.3</v>
      </c>
      <c r="O270" s="80">
        <v>99.208852201257855</v>
      </c>
      <c r="P270" s="80">
        <v>99.1</v>
      </c>
      <c r="Q270" s="81">
        <v>28337</v>
      </c>
      <c r="R270" s="80">
        <v>98.85</v>
      </c>
      <c r="S270" s="81">
        <v>10378</v>
      </c>
      <c r="T270" s="83">
        <v>1.9870000000000001</v>
      </c>
      <c r="U270" s="128">
        <v>100.518</v>
      </c>
    </row>
    <row r="271" spans="1:21">
      <c r="A271" s="1484"/>
      <c r="B271" s="1478" t="s">
        <v>69</v>
      </c>
      <c r="C271" s="84">
        <v>100.83264505046162</v>
      </c>
      <c r="D271" s="80">
        <v>1393</v>
      </c>
      <c r="E271" s="80">
        <v>93.285661949685533</v>
      </c>
      <c r="F271" s="80">
        <v>99</v>
      </c>
      <c r="G271" s="81">
        <v>26575</v>
      </c>
      <c r="H271" s="80">
        <v>96.614999999999995</v>
      </c>
      <c r="I271" s="81">
        <v>2452836</v>
      </c>
      <c r="J271" s="83">
        <v>1.968</v>
      </c>
      <c r="K271" s="128">
        <v>100.20699999999999</v>
      </c>
      <c r="M271" s="84">
        <v>100.83264505046162</v>
      </c>
      <c r="N271" s="80">
        <v>1447.4</v>
      </c>
      <c r="O271" s="80">
        <v>93.285661949685533</v>
      </c>
      <c r="P271" s="80">
        <v>98.9</v>
      </c>
      <c r="Q271" s="81">
        <v>27850</v>
      </c>
      <c r="R271" s="80">
        <v>96.614999999999995</v>
      </c>
      <c r="S271" s="81">
        <v>12258</v>
      </c>
      <c r="T271" s="83">
        <v>1.968</v>
      </c>
      <c r="U271" s="128">
        <v>100.20699999999999</v>
      </c>
    </row>
    <row r="272" spans="1:21">
      <c r="A272" s="1477" t="s">
        <v>90</v>
      </c>
      <c r="B272" s="1504" t="s">
        <v>58</v>
      </c>
      <c r="C272" s="94">
        <v>100.95151642688421</v>
      </c>
      <c r="D272" s="90">
        <v>1476</v>
      </c>
      <c r="E272" s="90">
        <v>93.010591194968555</v>
      </c>
      <c r="F272" s="90">
        <v>98.8</v>
      </c>
      <c r="G272" s="91">
        <v>25954</v>
      </c>
      <c r="H272" s="90">
        <v>101.429</v>
      </c>
      <c r="I272" s="91">
        <v>2817109</v>
      </c>
      <c r="J272" s="93">
        <v>1.958</v>
      </c>
      <c r="K272" s="130">
        <v>99.793000000000006</v>
      </c>
      <c r="M272" s="94">
        <v>100.95151642688421</v>
      </c>
      <c r="N272" s="90">
        <v>1504.8</v>
      </c>
      <c r="O272" s="90">
        <v>93.010591194968555</v>
      </c>
      <c r="P272" s="90">
        <v>99.1</v>
      </c>
      <c r="Q272" s="91">
        <v>27726</v>
      </c>
      <c r="R272" s="90">
        <v>101.429</v>
      </c>
      <c r="S272" s="91">
        <v>11591</v>
      </c>
      <c r="T272" s="93">
        <v>1.958</v>
      </c>
      <c r="U272" s="130">
        <v>99.793000000000006</v>
      </c>
    </row>
    <row r="273" spans="1:21">
      <c r="A273" s="1518">
        <v>2011</v>
      </c>
      <c r="B273" s="1478" t="s">
        <v>59</v>
      </c>
      <c r="C273" s="84">
        <v>100.84255099849683</v>
      </c>
      <c r="D273" s="80">
        <v>1411</v>
      </c>
      <c r="E273" s="80">
        <v>132.88668160377358</v>
      </c>
      <c r="F273" s="80">
        <v>98.4</v>
      </c>
      <c r="G273" s="81">
        <v>24841</v>
      </c>
      <c r="H273" s="80">
        <v>114.771</v>
      </c>
      <c r="I273" s="81">
        <v>11935110</v>
      </c>
      <c r="J273" s="83">
        <v>1.9550000000000001</v>
      </c>
      <c r="K273" s="128">
        <v>99.793000000000006</v>
      </c>
      <c r="M273" s="84">
        <v>100.84255099849683</v>
      </c>
      <c r="N273" s="80">
        <v>1468.7</v>
      </c>
      <c r="O273" s="80">
        <v>132.88668160377358</v>
      </c>
      <c r="P273" s="80">
        <v>99</v>
      </c>
      <c r="Q273" s="81">
        <v>26852</v>
      </c>
      <c r="R273" s="80">
        <v>114.771</v>
      </c>
      <c r="S273" s="81">
        <v>13991</v>
      </c>
      <c r="T273" s="83">
        <v>1.9550000000000001</v>
      </c>
      <c r="U273" s="128">
        <v>99.793000000000006</v>
      </c>
    </row>
    <row r="274" spans="1:21">
      <c r="A274" s="1477"/>
      <c r="B274" s="1478" t="s">
        <v>60</v>
      </c>
      <c r="C274" s="84">
        <v>101.6944625295254</v>
      </c>
      <c r="D274" s="80">
        <v>1398</v>
      </c>
      <c r="E274" s="80">
        <v>103.4541108490566</v>
      </c>
      <c r="F274" s="80">
        <v>98.2</v>
      </c>
      <c r="G274" s="81">
        <v>24857</v>
      </c>
      <c r="H274" s="80">
        <v>96.757000000000005</v>
      </c>
      <c r="I274" s="81">
        <v>2278437</v>
      </c>
      <c r="J274" s="83">
        <v>1.9419999999999999</v>
      </c>
      <c r="K274" s="128">
        <v>99.793000000000006</v>
      </c>
      <c r="M274" s="84">
        <v>101.6944625295254</v>
      </c>
      <c r="N274" s="80">
        <v>1470.8</v>
      </c>
      <c r="O274" s="80">
        <v>103.4541108490566</v>
      </c>
      <c r="P274" s="80">
        <v>99.2</v>
      </c>
      <c r="Q274" s="81">
        <v>26658</v>
      </c>
      <c r="R274" s="80">
        <v>96.757000000000005</v>
      </c>
      <c r="S274" s="81">
        <v>11200</v>
      </c>
      <c r="T274" s="83">
        <v>1.9419999999999999</v>
      </c>
      <c r="U274" s="128">
        <v>99.793000000000006</v>
      </c>
    </row>
    <row r="275" spans="1:21">
      <c r="A275" s="1477"/>
      <c r="B275" s="1478" t="s">
        <v>61</v>
      </c>
      <c r="C275" s="84">
        <v>103.43790938372338</v>
      </c>
      <c r="D275" s="80">
        <v>1515</v>
      </c>
      <c r="E275" s="80">
        <v>100.80426257861635</v>
      </c>
      <c r="F275" s="80">
        <v>99.6</v>
      </c>
      <c r="G275" s="81">
        <v>23656</v>
      </c>
      <c r="H275" s="80">
        <v>108.621</v>
      </c>
      <c r="I275" s="81">
        <v>4723413</v>
      </c>
      <c r="J275" s="83">
        <v>1.952</v>
      </c>
      <c r="K275" s="128">
        <v>99.382999999999996</v>
      </c>
      <c r="M275" s="84">
        <v>103.43790938372338</v>
      </c>
      <c r="N275" s="80">
        <v>1526.6</v>
      </c>
      <c r="O275" s="80">
        <v>100.80426257861635</v>
      </c>
      <c r="P275" s="80">
        <v>99.5</v>
      </c>
      <c r="Q275" s="81">
        <v>26538</v>
      </c>
      <c r="R275" s="80">
        <v>108.621</v>
      </c>
      <c r="S275" s="81">
        <v>11114</v>
      </c>
      <c r="T275" s="83">
        <v>1.952</v>
      </c>
      <c r="U275" s="128">
        <v>99.382999999999996</v>
      </c>
    </row>
    <row r="276" spans="1:21">
      <c r="A276" s="1477"/>
      <c r="B276" s="1478" t="s">
        <v>62</v>
      </c>
      <c r="C276" s="84">
        <v>109.61922095769803</v>
      </c>
      <c r="D276" s="80">
        <v>1627</v>
      </c>
      <c r="E276" s="80">
        <v>114.93373034591194</v>
      </c>
      <c r="F276" s="80">
        <v>99.9</v>
      </c>
      <c r="G276" s="81">
        <v>26471</v>
      </c>
      <c r="H276" s="80">
        <v>92.605000000000004</v>
      </c>
      <c r="I276" s="81">
        <v>51704756</v>
      </c>
      <c r="J276" s="83">
        <v>1.9430000000000001</v>
      </c>
      <c r="K276" s="128">
        <v>99.691000000000003</v>
      </c>
      <c r="M276" s="84">
        <v>109.61922095769803</v>
      </c>
      <c r="N276" s="80">
        <v>1579.2</v>
      </c>
      <c r="O276" s="80">
        <v>114.93373034591194</v>
      </c>
      <c r="P276" s="80">
        <v>99.5</v>
      </c>
      <c r="Q276" s="81">
        <v>25954</v>
      </c>
      <c r="R276" s="80">
        <v>92.605000000000004</v>
      </c>
      <c r="S276" s="81">
        <v>11479</v>
      </c>
      <c r="T276" s="83">
        <v>1.9430000000000001</v>
      </c>
      <c r="U276" s="128">
        <v>99.691000000000003</v>
      </c>
    </row>
    <row r="277" spans="1:21">
      <c r="A277" s="1477"/>
      <c r="B277" s="1478" t="s">
        <v>63</v>
      </c>
      <c r="C277" s="84">
        <v>110.33244921623357</v>
      </c>
      <c r="D277" s="80">
        <v>1654</v>
      </c>
      <c r="E277" s="80">
        <v>105.48963443396227</v>
      </c>
      <c r="F277" s="80">
        <v>100.1</v>
      </c>
      <c r="G277" s="81">
        <v>28041</v>
      </c>
      <c r="H277" s="80">
        <v>105.583</v>
      </c>
      <c r="I277" s="81">
        <v>3210090</v>
      </c>
      <c r="J277" s="83">
        <v>1.9370000000000001</v>
      </c>
      <c r="K277" s="128">
        <v>99.69</v>
      </c>
      <c r="M277" s="84">
        <v>110.33244921623357</v>
      </c>
      <c r="N277" s="80">
        <v>1607.6</v>
      </c>
      <c r="O277" s="80">
        <v>105.48963443396227</v>
      </c>
      <c r="P277" s="80">
        <v>99.7</v>
      </c>
      <c r="Q277" s="81">
        <v>26336</v>
      </c>
      <c r="R277" s="80">
        <v>105.583</v>
      </c>
      <c r="S277" s="81">
        <v>11113</v>
      </c>
      <c r="T277" s="83">
        <v>1.9370000000000001</v>
      </c>
      <c r="U277" s="128">
        <v>99.69</v>
      </c>
    </row>
    <row r="278" spans="1:21">
      <c r="A278" s="1477"/>
      <c r="B278" s="1478" t="s">
        <v>64</v>
      </c>
      <c r="C278" s="84">
        <v>110.9763358385226</v>
      </c>
      <c r="D278" s="80">
        <v>1745</v>
      </c>
      <c r="E278" s="80">
        <v>101.59279874213836</v>
      </c>
      <c r="F278" s="80">
        <v>100.4</v>
      </c>
      <c r="G278" s="81">
        <v>27327</v>
      </c>
      <c r="H278" s="80">
        <v>99.712999999999994</v>
      </c>
      <c r="I278" s="81">
        <v>3036264</v>
      </c>
      <c r="J278" s="83">
        <v>1.931</v>
      </c>
      <c r="K278" s="128">
        <v>100.104</v>
      </c>
      <c r="M278" s="84">
        <v>110.9763358385226</v>
      </c>
      <c r="N278" s="80">
        <v>1700.3</v>
      </c>
      <c r="O278" s="80">
        <v>101.59279874213836</v>
      </c>
      <c r="P278" s="80">
        <v>99.9</v>
      </c>
      <c r="Q278" s="81">
        <v>25590</v>
      </c>
      <c r="R278" s="80">
        <v>99.712999999999994</v>
      </c>
      <c r="S278" s="81">
        <v>10748</v>
      </c>
      <c r="T278" s="83">
        <v>1.931</v>
      </c>
      <c r="U278" s="128">
        <v>100.104</v>
      </c>
    </row>
    <row r="279" spans="1:21">
      <c r="A279" s="1477"/>
      <c r="B279" s="1478" t="s">
        <v>65</v>
      </c>
      <c r="C279" s="84">
        <v>114.57219497530593</v>
      </c>
      <c r="D279" s="80">
        <v>1826</v>
      </c>
      <c r="E279" s="80">
        <v>100.37331839622641</v>
      </c>
      <c r="F279" s="80">
        <v>100</v>
      </c>
      <c r="G279" s="81">
        <v>29864</v>
      </c>
      <c r="H279" s="80">
        <v>103.30800000000001</v>
      </c>
      <c r="I279" s="81">
        <v>10721062</v>
      </c>
      <c r="J279" s="83">
        <v>1.9239999999999999</v>
      </c>
      <c r="K279" s="128">
        <v>100</v>
      </c>
      <c r="M279" s="84">
        <v>114.57219497530593</v>
      </c>
      <c r="N279" s="80">
        <v>1747.3</v>
      </c>
      <c r="O279" s="80">
        <v>100.37331839622641</v>
      </c>
      <c r="P279" s="80">
        <v>99.7</v>
      </c>
      <c r="Q279" s="81">
        <v>26441</v>
      </c>
      <c r="R279" s="80">
        <v>103.30800000000001</v>
      </c>
      <c r="S279" s="81">
        <v>13447</v>
      </c>
      <c r="T279" s="83">
        <v>1.9239999999999999</v>
      </c>
      <c r="U279" s="128">
        <v>100</v>
      </c>
    </row>
    <row r="280" spans="1:21">
      <c r="A280" s="1477"/>
      <c r="B280" s="1478" t="s">
        <v>66</v>
      </c>
      <c r="C280" s="84">
        <v>112.4721339918402</v>
      </c>
      <c r="D280" s="80">
        <v>1785</v>
      </c>
      <c r="E280" s="80">
        <v>98.594527515723271</v>
      </c>
      <c r="F280" s="80">
        <v>99.7</v>
      </c>
      <c r="G280" s="81">
        <v>28126</v>
      </c>
      <c r="H280" s="80">
        <v>80.292000000000002</v>
      </c>
      <c r="I280" s="81">
        <v>2314643</v>
      </c>
      <c r="J280" s="83">
        <v>1.913</v>
      </c>
      <c r="K280" s="128">
        <v>100</v>
      </c>
      <c r="M280" s="84">
        <v>112.4721339918402</v>
      </c>
      <c r="N280" s="80">
        <v>1767.6</v>
      </c>
      <c r="O280" s="80">
        <v>98.594527515723271</v>
      </c>
      <c r="P280" s="80">
        <v>99.6</v>
      </c>
      <c r="Q280" s="81">
        <v>26361</v>
      </c>
      <c r="R280" s="80">
        <v>80.292000000000002</v>
      </c>
      <c r="S280" s="81">
        <v>11027</v>
      </c>
      <c r="T280" s="83">
        <v>1.913</v>
      </c>
      <c r="U280" s="128">
        <v>100</v>
      </c>
    </row>
    <row r="281" spans="1:21">
      <c r="A281" s="1477"/>
      <c r="B281" s="1478" t="s">
        <v>67</v>
      </c>
      <c r="C281" s="84">
        <v>113.75000128838302</v>
      </c>
      <c r="D281" s="80">
        <v>1795</v>
      </c>
      <c r="E281" s="80">
        <v>106.16814229559749</v>
      </c>
      <c r="F281" s="80">
        <v>99.4</v>
      </c>
      <c r="G281" s="81">
        <v>26774</v>
      </c>
      <c r="H281" s="80">
        <v>91.358000000000004</v>
      </c>
      <c r="I281" s="81">
        <v>4868304</v>
      </c>
      <c r="J281" s="83">
        <v>1.911</v>
      </c>
      <c r="K281" s="128">
        <v>99.897000000000006</v>
      </c>
      <c r="M281" s="84">
        <v>113.75000128838302</v>
      </c>
      <c r="N281" s="80">
        <v>1743.5</v>
      </c>
      <c r="O281" s="80">
        <v>106.16814229559749</v>
      </c>
      <c r="P281" s="80">
        <v>99.4</v>
      </c>
      <c r="Q281" s="81">
        <v>26398</v>
      </c>
      <c r="R281" s="80">
        <v>91.358000000000004</v>
      </c>
      <c r="S281" s="81">
        <v>11219</v>
      </c>
      <c r="T281" s="83">
        <v>1.911</v>
      </c>
      <c r="U281" s="128">
        <v>99.897000000000006</v>
      </c>
    </row>
    <row r="282" spans="1:21">
      <c r="A282" s="1477"/>
      <c r="B282" s="1478" t="s">
        <v>68</v>
      </c>
      <c r="C282" s="84">
        <v>114.44341765084813</v>
      </c>
      <c r="D282" s="80">
        <v>1769</v>
      </c>
      <c r="E282" s="80">
        <v>105.4712963836478</v>
      </c>
      <c r="F282" s="80">
        <v>99.7</v>
      </c>
      <c r="G282" s="81">
        <v>26566</v>
      </c>
      <c r="H282" s="80">
        <v>91.594999999999999</v>
      </c>
      <c r="I282" s="81">
        <v>40448136</v>
      </c>
      <c r="J282" s="83">
        <v>1.903</v>
      </c>
      <c r="K282" s="128">
        <v>99.381</v>
      </c>
      <c r="M282" s="84">
        <v>114.44341765084813</v>
      </c>
      <c r="N282" s="80">
        <v>1793.1</v>
      </c>
      <c r="O282" s="80">
        <v>105.4712963836478</v>
      </c>
      <c r="P282" s="80">
        <v>99.5</v>
      </c>
      <c r="Q282" s="81">
        <v>26560</v>
      </c>
      <c r="R282" s="80">
        <v>91.594999999999999</v>
      </c>
      <c r="S282" s="81">
        <v>11422</v>
      </c>
      <c r="T282" s="83">
        <v>1.903</v>
      </c>
      <c r="U282" s="128">
        <v>99.381</v>
      </c>
    </row>
    <row r="283" spans="1:21">
      <c r="A283" s="1477"/>
      <c r="B283" s="1485" t="s">
        <v>69</v>
      </c>
      <c r="C283" s="89">
        <v>115.25570538973582</v>
      </c>
      <c r="D283" s="85">
        <v>1634</v>
      </c>
      <c r="E283" s="85">
        <v>106.67243867924529</v>
      </c>
      <c r="F283" s="85">
        <v>99.7</v>
      </c>
      <c r="G283" s="86">
        <v>24913</v>
      </c>
      <c r="H283" s="85">
        <v>105.61</v>
      </c>
      <c r="I283" s="86">
        <v>2508138</v>
      </c>
      <c r="J283" s="88">
        <v>1.89</v>
      </c>
      <c r="K283" s="129">
        <v>99.688999999999993</v>
      </c>
      <c r="M283" s="89">
        <v>115.25570538973582</v>
      </c>
      <c r="N283" s="85">
        <v>1702.7</v>
      </c>
      <c r="O283" s="85">
        <v>106.67243867924529</v>
      </c>
      <c r="P283" s="85">
        <v>99.6</v>
      </c>
      <c r="Q283" s="86">
        <v>26362</v>
      </c>
      <c r="R283" s="85">
        <v>105.61</v>
      </c>
      <c r="S283" s="86">
        <v>12227</v>
      </c>
      <c r="T283" s="88">
        <v>1.89</v>
      </c>
      <c r="U283" s="129">
        <v>99.688999999999993</v>
      </c>
    </row>
    <row r="284" spans="1:21">
      <c r="A284" s="1503" t="s">
        <v>91</v>
      </c>
      <c r="B284" s="1478" t="s">
        <v>58</v>
      </c>
      <c r="C284" s="84">
        <v>116.38498346575042</v>
      </c>
      <c r="D284" s="80">
        <v>1789</v>
      </c>
      <c r="E284" s="80">
        <v>112.05465644654087</v>
      </c>
      <c r="F284" s="80">
        <v>99.1</v>
      </c>
      <c r="G284" s="81">
        <v>24700</v>
      </c>
      <c r="H284" s="80">
        <v>122.773</v>
      </c>
      <c r="I284" s="81">
        <v>2750199</v>
      </c>
      <c r="J284" s="83">
        <v>1.8859999999999999</v>
      </c>
      <c r="K284" s="128">
        <v>100.208</v>
      </c>
      <c r="M284" s="84">
        <v>116.38498346575042</v>
      </c>
      <c r="N284" s="80">
        <v>1818.6</v>
      </c>
      <c r="O284" s="80">
        <v>112.05465644654087</v>
      </c>
      <c r="P284" s="80">
        <v>99.5</v>
      </c>
      <c r="Q284" s="81">
        <v>25867</v>
      </c>
      <c r="R284" s="80">
        <v>122.773</v>
      </c>
      <c r="S284" s="81">
        <v>11768</v>
      </c>
      <c r="T284" s="83">
        <v>1.8859999999999999</v>
      </c>
      <c r="U284" s="128">
        <v>100.208</v>
      </c>
    </row>
    <row r="285" spans="1:21">
      <c r="A285" s="1477">
        <v>2012</v>
      </c>
      <c r="B285" s="1478" t="s">
        <v>59</v>
      </c>
      <c r="C285" s="84">
        <v>117.35576637320158</v>
      </c>
      <c r="D285" s="80">
        <v>1801</v>
      </c>
      <c r="E285" s="80">
        <v>111.34864150943396</v>
      </c>
      <c r="F285" s="80">
        <v>98.8</v>
      </c>
      <c r="G285" s="81">
        <v>24730</v>
      </c>
      <c r="H285" s="80">
        <v>109.82</v>
      </c>
      <c r="I285" s="81">
        <v>10305133</v>
      </c>
      <c r="J285" s="83">
        <v>1.881</v>
      </c>
      <c r="K285" s="128">
        <v>100.623</v>
      </c>
      <c r="M285" s="84">
        <v>117.35576637320158</v>
      </c>
      <c r="N285" s="80">
        <v>1865.1</v>
      </c>
      <c r="O285" s="80">
        <v>111.34864150943396</v>
      </c>
      <c r="P285" s="80">
        <v>99.5</v>
      </c>
      <c r="Q285" s="81">
        <v>26680</v>
      </c>
      <c r="R285" s="80">
        <v>109.82</v>
      </c>
      <c r="S285" s="81">
        <v>12117</v>
      </c>
      <c r="T285" s="83">
        <v>1.881</v>
      </c>
      <c r="U285" s="128">
        <v>100.623</v>
      </c>
    </row>
    <row r="286" spans="1:21">
      <c r="A286" s="1477"/>
      <c r="B286" s="1478" t="s">
        <v>60</v>
      </c>
      <c r="C286" s="84">
        <v>118.95062400687131</v>
      </c>
      <c r="D286" s="80">
        <v>1692</v>
      </c>
      <c r="E286" s="80">
        <v>110.18417531446541</v>
      </c>
      <c r="F286" s="80">
        <v>98.3</v>
      </c>
      <c r="G286" s="81">
        <v>24052</v>
      </c>
      <c r="H286" s="80">
        <v>96.841999999999999</v>
      </c>
      <c r="I286" s="81">
        <v>1425849</v>
      </c>
      <c r="J286" s="83">
        <v>1.8680000000000001</v>
      </c>
      <c r="K286" s="128">
        <v>100.72499999999999</v>
      </c>
      <c r="M286" s="84">
        <v>118.95062400687131</v>
      </c>
      <c r="N286" s="80">
        <v>1782.5</v>
      </c>
      <c r="O286" s="80">
        <v>110.18417531446541</v>
      </c>
      <c r="P286" s="80">
        <v>99.3</v>
      </c>
      <c r="Q286" s="81">
        <v>26261</v>
      </c>
      <c r="R286" s="80">
        <v>96.841999999999999</v>
      </c>
      <c r="S286" s="81">
        <v>6965</v>
      </c>
      <c r="T286" s="83">
        <v>1.8680000000000001</v>
      </c>
      <c r="U286" s="128">
        <v>100.72499999999999</v>
      </c>
    </row>
    <row r="287" spans="1:21">
      <c r="A287" s="1477"/>
      <c r="B287" s="1478" t="s">
        <v>61</v>
      </c>
      <c r="C287" s="84">
        <v>119.59451062916035</v>
      </c>
      <c r="D287" s="80">
        <v>1723</v>
      </c>
      <c r="E287" s="80">
        <v>113.62255974842768</v>
      </c>
      <c r="F287" s="80">
        <v>99.2</v>
      </c>
      <c r="G287" s="81">
        <v>23807</v>
      </c>
      <c r="H287" s="80">
        <v>82.236999999999995</v>
      </c>
      <c r="I287" s="81">
        <v>4996210</v>
      </c>
      <c r="J287" s="83">
        <v>1.859</v>
      </c>
      <c r="K287" s="128">
        <v>100.518</v>
      </c>
      <c r="M287" s="84">
        <v>119.59451062916035</v>
      </c>
      <c r="N287" s="80">
        <v>1742.6</v>
      </c>
      <c r="O287" s="80">
        <v>113.62255974842768</v>
      </c>
      <c r="P287" s="80">
        <v>99.1</v>
      </c>
      <c r="Q287" s="81">
        <v>26709</v>
      </c>
      <c r="R287" s="80">
        <v>82.236999999999995</v>
      </c>
      <c r="S287" s="81">
        <v>12130</v>
      </c>
      <c r="T287" s="83">
        <v>1.859</v>
      </c>
      <c r="U287" s="128">
        <v>100.518</v>
      </c>
    </row>
    <row r="288" spans="1:21">
      <c r="A288" s="1477"/>
      <c r="B288" s="1478" t="s">
        <v>62</v>
      </c>
      <c r="C288" s="84">
        <v>117.16755336053248</v>
      </c>
      <c r="D288" s="80">
        <v>1813</v>
      </c>
      <c r="E288" s="80">
        <v>115.30049135220125</v>
      </c>
      <c r="F288" s="80">
        <v>99.3</v>
      </c>
      <c r="G288" s="81">
        <v>28885</v>
      </c>
      <c r="H288" s="80">
        <v>90.861999999999995</v>
      </c>
      <c r="I288" s="81">
        <v>52970877</v>
      </c>
      <c r="J288" s="83">
        <v>1.857</v>
      </c>
      <c r="K288" s="128">
        <v>100.31</v>
      </c>
      <c r="M288" s="84">
        <v>117.16755336053248</v>
      </c>
      <c r="N288" s="80">
        <v>1758.1</v>
      </c>
      <c r="O288" s="80">
        <v>115.30049135220125</v>
      </c>
      <c r="P288" s="80">
        <v>99</v>
      </c>
      <c r="Q288" s="81">
        <v>27858</v>
      </c>
      <c r="R288" s="80">
        <v>90.861999999999995</v>
      </c>
      <c r="S288" s="81">
        <v>11592</v>
      </c>
      <c r="T288" s="83">
        <v>1.857</v>
      </c>
      <c r="U288" s="128">
        <v>100.31</v>
      </c>
    </row>
    <row r="289" spans="1:21">
      <c r="A289" s="1477"/>
      <c r="B289" s="1478" t="s">
        <v>63</v>
      </c>
      <c r="C289" s="84">
        <v>116.27601803736304</v>
      </c>
      <c r="D289" s="80">
        <v>1765</v>
      </c>
      <c r="E289" s="80">
        <v>107.25008726415093</v>
      </c>
      <c r="F289" s="80">
        <v>99.1</v>
      </c>
      <c r="G289" s="81">
        <v>27950</v>
      </c>
      <c r="H289" s="80">
        <v>109.173</v>
      </c>
      <c r="I289" s="81">
        <v>3261982</v>
      </c>
      <c r="J289" s="83">
        <v>1.8420000000000001</v>
      </c>
      <c r="K289" s="128">
        <v>100</v>
      </c>
      <c r="M289" s="84">
        <v>116.27601803736304</v>
      </c>
      <c r="N289" s="80">
        <v>1721.4</v>
      </c>
      <c r="O289" s="80">
        <v>107.25008726415093</v>
      </c>
      <c r="P289" s="80">
        <v>98.7</v>
      </c>
      <c r="Q289" s="81">
        <v>26903</v>
      </c>
      <c r="R289" s="80">
        <v>109.173</v>
      </c>
      <c r="S289" s="81">
        <v>11372</v>
      </c>
      <c r="T289" s="83">
        <v>1.8420000000000001</v>
      </c>
      <c r="U289" s="128">
        <v>100</v>
      </c>
    </row>
    <row r="290" spans="1:21">
      <c r="A290" s="1477"/>
      <c r="B290" s="1478" t="s">
        <v>64</v>
      </c>
      <c r="C290" s="84">
        <v>115.03777453296107</v>
      </c>
      <c r="D290" s="80">
        <v>1799</v>
      </c>
      <c r="E290" s="80">
        <v>109.45065330188679</v>
      </c>
      <c r="F290" s="80">
        <v>99.6</v>
      </c>
      <c r="G290" s="81">
        <v>29389</v>
      </c>
      <c r="H290" s="80">
        <v>98.626000000000005</v>
      </c>
      <c r="I290" s="81">
        <v>3562553</v>
      </c>
      <c r="J290" s="83">
        <v>1.837</v>
      </c>
      <c r="K290" s="128">
        <v>100</v>
      </c>
      <c r="M290" s="84">
        <v>115.03777453296107</v>
      </c>
      <c r="N290" s="80">
        <v>1762.4</v>
      </c>
      <c r="O290" s="80">
        <v>109.45065330188679</v>
      </c>
      <c r="P290" s="80">
        <v>99.1</v>
      </c>
      <c r="Q290" s="81">
        <v>27040</v>
      </c>
      <c r="R290" s="80">
        <v>98.626000000000005</v>
      </c>
      <c r="S290" s="81">
        <v>12537</v>
      </c>
      <c r="T290" s="83">
        <v>1.837</v>
      </c>
      <c r="U290" s="128">
        <v>100</v>
      </c>
    </row>
    <row r="291" spans="1:21">
      <c r="A291" s="1477"/>
      <c r="B291" s="1478" t="s">
        <v>65</v>
      </c>
      <c r="C291" s="84">
        <v>116.10761692076437</v>
      </c>
      <c r="D291" s="80">
        <v>1819</v>
      </c>
      <c r="E291" s="80">
        <v>109.23976572327044</v>
      </c>
      <c r="F291" s="80">
        <v>99.3</v>
      </c>
      <c r="G291" s="81">
        <v>30076</v>
      </c>
      <c r="H291" s="80">
        <v>95.876000000000005</v>
      </c>
      <c r="I291" s="81">
        <v>9295170</v>
      </c>
      <c r="J291" s="83">
        <v>1.829</v>
      </c>
      <c r="K291" s="128">
        <v>99.897000000000006</v>
      </c>
      <c r="M291" s="84">
        <v>116.10761692076437</v>
      </c>
      <c r="N291" s="80">
        <v>1748.8</v>
      </c>
      <c r="O291" s="80">
        <v>109.23976572327044</v>
      </c>
      <c r="P291" s="80">
        <v>99</v>
      </c>
      <c r="Q291" s="81">
        <v>26782</v>
      </c>
      <c r="R291" s="80">
        <v>95.876000000000005</v>
      </c>
      <c r="S291" s="81">
        <v>11836</v>
      </c>
      <c r="T291" s="83">
        <v>1.829</v>
      </c>
      <c r="U291" s="128">
        <v>99.897000000000006</v>
      </c>
    </row>
    <row r="292" spans="1:21">
      <c r="A292" s="1477"/>
      <c r="B292" s="1478" t="s">
        <v>66</v>
      </c>
      <c r="C292" s="84">
        <v>116.65244406270125</v>
      </c>
      <c r="D292" s="80">
        <v>1775</v>
      </c>
      <c r="E292" s="80">
        <v>107.3509465408805</v>
      </c>
      <c r="F292" s="80">
        <v>99.3</v>
      </c>
      <c r="G292" s="81">
        <v>27616</v>
      </c>
      <c r="H292" s="80">
        <v>102.752</v>
      </c>
      <c r="I292" s="81">
        <v>2509796</v>
      </c>
      <c r="J292" s="83">
        <v>1.82</v>
      </c>
      <c r="K292" s="128">
        <v>99.587999999999994</v>
      </c>
      <c r="M292" s="84">
        <v>116.65244406270125</v>
      </c>
      <c r="N292" s="80">
        <v>1755.1</v>
      </c>
      <c r="O292" s="80">
        <v>107.3509465408805</v>
      </c>
      <c r="P292" s="80">
        <v>99.3</v>
      </c>
      <c r="Q292" s="81">
        <v>26582</v>
      </c>
      <c r="R292" s="80">
        <v>102.752</v>
      </c>
      <c r="S292" s="81">
        <v>11929</v>
      </c>
      <c r="T292" s="83">
        <v>1.82</v>
      </c>
      <c r="U292" s="128">
        <v>99.587999999999994</v>
      </c>
    </row>
    <row r="293" spans="1:21">
      <c r="A293" s="1477"/>
      <c r="B293" s="1478" t="s">
        <v>67</v>
      </c>
      <c r="C293" s="84">
        <v>114.86937341636241</v>
      </c>
      <c r="D293" s="80">
        <v>1868</v>
      </c>
      <c r="E293" s="80">
        <v>90.085672169811318</v>
      </c>
      <c r="F293" s="80">
        <v>99</v>
      </c>
      <c r="G293" s="81">
        <v>27993</v>
      </c>
      <c r="H293" s="80">
        <v>93.361000000000004</v>
      </c>
      <c r="I293" s="81">
        <v>5076211</v>
      </c>
      <c r="J293" s="83">
        <v>1.82</v>
      </c>
      <c r="K293" s="128">
        <v>99.073999999999998</v>
      </c>
      <c r="M293" s="84">
        <v>114.86937341636241</v>
      </c>
      <c r="N293" s="80">
        <v>1807.2</v>
      </c>
      <c r="O293" s="80">
        <v>90.085672169811318</v>
      </c>
      <c r="P293" s="80">
        <v>99</v>
      </c>
      <c r="Q293" s="81">
        <v>26651</v>
      </c>
      <c r="R293" s="80">
        <v>93.361000000000004</v>
      </c>
      <c r="S293" s="81">
        <v>12077</v>
      </c>
      <c r="T293" s="83">
        <v>1.82</v>
      </c>
      <c r="U293" s="128">
        <v>99.073999999999998</v>
      </c>
    </row>
    <row r="294" spans="1:21">
      <c r="A294" s="1477"/>
      <c r="B294" s="1478" t="s">
        <v>68</v>
      </c>
      <c r="C294" s="84">
        <v>115.76090873953183</v>
      </c>
      <c r="D294" s="80">
        <v>1773</v>
      </c>
      <c r="E294" s="80">
        <v>88.591121069182392</v>
      </c>
      <c r="F294" s="80">
        <v>99.1</v>
      </c>
      <c r="G294" s="81">
        <v>26317</v>
      </c>
      <c r="H294" s="80">
        <v>96.798000000000002</v>
      </c>
      <c r="I294" s="81">
        <v>41703152</v>
      </c>
      <c r="J294" s="83">
        <v>1.8180000000000001</v>
      </c>
      <c r="K294" s="128">
        <v>99.274000000000001</v>
      </c>
      <c r="M294" s="84">
        <v>115.76090873953183</v>
      </c>
      <c r="N294" s="80">
        <v>1785.8</v>
      </c>
      <c r="O294" s="80">
        <v>88.591121069182392</v>
      </c>
      <c r="P294" s="80">
        <v>98.9</v>
      </c>
      <c r="Q294" s="81">
        <v>26336</v>
      </c>
      <c r="R294" s="80">
        <v>96.798000000000002</v>
      </c>
      <c r="S294" s="81">
        <v>11797</v>
      </c>
      <c r="T294" s="83">
        <v>1.8180000000000001</v>
      </c>
      <c r="U294" s="128">
        <v>99.274000000000001</v>
      </c>
    </row>
    <row r="295" spans="1:21">
      <c r="A295" s="1484"/>
      <c r="B295" s="1478" t="s">
        <v>69</v>
      </c>
      <c r="C295" s="84">
        <v>115.74109684346141</v>
      </c>
      <c r="D295" s="80">
        <v>1742</v>
      </c>
      <c r="E295" s="80">
        <v>102.18878537735849</v>
      </c>
      <c r="F295" s="80">
        <v>99.1</v>
      </c>
      <c r="G295" s="81">
        <v>24719</v>
      </c>
      <c r="H295" s="80">
        <v>92.637</v>
      </c>
      <c r="I295" s="81">
        <v>2631115</v>
      </c>
      <c r="J295" s="83">
        <v>1.806</v>
      </c>
      <c r="K295" s="128">
        <v>99.480999999999995</v>
      </c>
      <c r="M295" s="84">
        <v>115.74109684346141</v>
      </c>
      <c r="N295" s="80">
        <v>1815.1</v>
      </c>
      <c r="O295" s="80">
        <v>102.18878537735849</v>
      </c>
      <c r="P295" s="80">
        <v>98.9</v>
      </c>
      <c r="Q295" s="81">
        <v>26455</v>
      </c>
      <c r="R295" s="80">
        <v>92.637</v>
      </c>
      <c r="S295" s="81">
        <v>12829</v>
      </c>
      <c r="T295" s="83">
        <v>1.806</v>
      </c>
      <c r="U295" s="128">
        <v>99.480999999999995</v>
      </c>
    </row>
    <row r="296" spans="1:21">
      <c r="A296" s="1477" t="s">
        <v>92</v>
      </c>
      <c r="B296" s="1504" t="s">
        <v>58</v>
      </c>
      <c r="C296" s="94">
        <v>95.3</v>
      </c>
      <c r="D296" s="90">
        <v>1764</v>
      </c>
      <c r="E296" s="90">
        <v>107.6</v>
      </c>
      <c r="F296" s="90">
        <v>98.4</v>
      </c>
      <c r="G296" s="91">
        <v>25801</v>
      </c>
      <c r="H296" s="90">
        <v>78.183999999999997</v>
      </c>
      <c r="I296" s="91">
        <v>2797899</v>
      </c>
      <c r="J296" s="93">
        <v>1.804</v>
      </c>
      <c r="K296" s="130">
        <v>99.066999999999993</v>
      </c>
      <c r="M296" s="94">
        <v>95.3</v>
      </c>
      <c r="N296" s="90">
        <v>1798.7</v>
      </c>
      <c r="O296" s="90">
        <v>107.6</v>
      </c>
      <c r="P296" s="90">
        <v>98.8</v>
      </c>
      <c r="Q296" s="91">
        <v>26432</v>
      </c>
      <c r="R296" s="90">
        <v>78.183999999999997</v>
      </c>
      <c r="S296" s="91">
        <v>12561</v>
      </c>
      <c r="T296" s="93">
        <v>1.804</v>
      </c>
      <c r="U296" s="130">
        <v>99.066999999999993</v>
      </c>
    </row>
    <row r="297" spans="1:21">
      <c r="A297" s="1518">
        <v>2013</v>
      </c>
      <c r="B297" s="1478" t="s">
        <v>59</v>
      </c>
      <c r="C297" s="84">
        <v>96.1</v>
      </c>
      <c r="D297" s="80">
        <v>1767</v>
      </c>
      <c r="E297" s="80">
        <v>88.6</v>
      </c>
      <c r="F297" s="80">
        <v>98</v>
      </c>
      <c r="G297" s="81">
        <v>24292</v>
      </c>
      <c r="H297" s="80">
        <v>113.252</v>
      </c>
      <c r="I297" s="81">
        <v>10332659</v>
      </c>
      <c r="J297" s="83">
        <v>1.8029999999999999</v>
      </c>
      <c r="K297" s="128">
        <v>98.555000000000007</v>
      </c>
      <c r="M297" s="84">
        <v>96.1</v>
      </c>
      <c r="N297" s="80">
        <v>1823.5</v>
      </c>
      <c r="O297" s="80">
        <v>88.6</v>
      </c>
      <c r="P297" s="80">
        <v>98.7</v>
      </c>
      <c r="Q297" s="81">
        <v>26305</v>
      </c>
      <c r="R297" s="80">
        <v>113.252</v>
      </c>
      <c r="S297" s="81">
        <v>12381</v>
      </c>
      <c r="T297" s="83">
        <v>1.8029999999999999</v>
      </c>
      <c r="U297" s="128">
        <v>98.555000000000007</v>
      </c>
    </row>
    <row r="298" spans="1:21">
      <c r="A298" s="1477"/>
      <c r="B298" s="1478" t="s">
        <v>60</v>
      </c>
      <c r="C298" s="84">
        <v>94.2</v>
      </c>
      <c r="D298" s="80">
        <v>1717</v>
      </c>
      <c r="E298" s="80">
        <v>94.1</v>
      </c>
      <c r="F298" s="80">
        <v>97.8</v>
      </c>
      <c r="G298" s="81">
        <v>23618</v>
      </c>
      <c r="H298" s="80">
        <v>109.706</v>
      </c>
      <c r="I298" s="81">
        <v>3038199</v>
      </c>
      <c r="J298" s="83">
        <v>1.7749999999999999</v>
      </c>
      <c r="K298" s="128">
        <v>98.662999999999997</v>
      </c>
      <c r="M298" s="84">
        <v>94.2</v>
      </c>
      <c r="N298" s="80">
        <v>1805.9</v>
      </c>
      <c r="O298" s="80">
        <v>94.1</v>
      </c>
      <c r="P298" s="80">
        <v>98.8</v>
      </c>
      <c r="Q298" s="81">
        <v>26236</v>
      </c>
      <c r="R298" s="80">
        <v>109.706</v>
      </c>
      <c r="S298" s="81">
        <v>14862</v>
      </c>
      <c r="T298" s="83">
        <v>1.7749999999999999</v>
      </c>
      <c r="U298" s="128">
        <v>98.662999999999997</v>
      </c>
    </row>
    <row r="299" spans="1:21">
      <c r="A299" s="1477"/>
      <c r="B299" s="1478" t="s">
        <v>61</v>
      </c>
      <c r="C299" s="84">
        <v>95.5</v>
      </c>
      <c r="D299" s="80">
        <v>1826</v>
      </c>
      <c r="E299" s="80">
        <v>87.7</v>
      </c>
      <c r="F299" s="80">
        <v>98.8</v>
      </c>
      <c r="G299" s="81">
        <v>23541</v>
      </c>
      <c r="H299" s="80">
        <v>98.099000000000004</v>
      </c>
      <c r="I299" s="81">
        <v>5031932</v>
      </c>
      <c r="J299" s="83">
        <v>1.77</v>
      </c>
      <c r="K299" s="128">
        <v>99.072999999999993</v>
      </c>
      <c r="M299" s="84">
        <v>95.5</v>
      </c>
      <c r="N299" s="80">
        <v>1849.2</v>
      </c>
      <c r="O299" s="80">
        <v>87.7</v>
      </c>
      <c r="P299" s="80">
        <v>98.7</v>
      </c>
      <c r="Q299" s="81">
        <v>26003</v>
      </c>
      <c r="R299" s="80">
        <v>98.099000000000004</v>
      </c>
      <c r="S299" s="81">
        <v>12554</v>
      </c>
      <c r="T299" s="83">
        <v>1.77</v>
      </c>
      <c r="U299" s="128">
        <v>99.072999999999993</v>
      </c>
    </row>
    <row r="300" spans="1:21">
      <c r="A300" s="1477"/>
      <c r="B300" s="1478" t="s">
        <v>62</v>
      </c>
      <c r="C300" s="84">
        <v>96</v>
      </c>
      <c r="D300" s="80">
        <v>1832</v>
      </c>
      <c r="E300" s="80">
        <v>88.6</v>
      </c>
      <c r="F300" s="80">
        <v>99.2</v>
      </c>
      <c r="G300" s="81">
        <v>26518</v>
      </c>
      <c r="H300" s="80">
        <v>93.347999999999999</v>
      </c>
      <c r="I300" s="81">
        <v>57622184</v>
      </c>
      <c r="J300" s="83">
        <v>1.7649999999999999</v>
      </c>
      <c r="K300" s="128">
        <v>99.691000000000003</v>
      </c>
      <c r="M300" s="84">
        <v>96</v>
      </c>
      <c r="N300" s="80">
        <v>1779.6</v>
      </c>
      <c r="O300" s="80">
        <v>88.6</v>
      </c>
      <c r="P300" s="80">
        <v>98.9</v>
      </c>
      <c r="Q300" s="81">
        <v>25901</v>
      </c>
      <c r="R300" s="80">
        <v>93.347999999999999</v>
      </c>
      <c r="S300" s="81">
        <v>12426</v>
      </c>
      <c r="T300" s="83">
        <v>1.7649999999999999</v>
      </c>
      <c r="U300" s="128">
        <v>99.691000000000003</v>
      </c>
    </row>
    <row r="301" spans="1:21">
      <c r="A301" s="1477"/>
      <c r="B301" s="1478" t="s">
        <v>63</v>
      </c>
      <c r="C301" s="84">
        <v>95.7</v>
      </c>
      <c r="D301" s="80">
        <v>1776</v>
      </c>
      <c r="E301" s="80">
        <v>91.5</v>
      </c>
      <c r="F301" s="80">
        <v>99.7</v>
      </c>
      <c r="G301" s="81">
        <v>25686</v>
      </c>
      <c r="H301" s="80">
        <v>80.942999999999998</v>
      </c>
      <c r="I301" s="81">
        <v>3274897</v>
      </c>
      <c r="J301" s="83">
        <v>1.756</v>
      </c>
      <c r="K301" s="128">
        <v>100.20699999999999</v>
      </c>
      <c r="M301" s="84">
        <v>95.7</v>
      </c>
      <c r="N301" s="80">
        <v>1728.4</v>
      </c>
      <c r="O301" s="80">
        <v>91.5</v>
      </c>
      <c r="P301" s="80">
        <v>99.2</v>
      </c>
      <c r="Q301" s="81">
        <v>25101</v>
      </c>
      <c r="R301" s="80">
        <v>80.942999999999998</v>
      </c>
      <c r="S301" s="81">
        <v>11101</v>
      </c>
      <c r="T301" s="83">
        <v>1.756</v>
      </c>
      <c r="U301" s="128">
        <v>100.20699999999999</v>
      </c>
    </row>
    <row r="302" spans="1:21">
      <c r="A302" s="1477"/>
      <c r="B302" s="1478" t="s">
        <v>64</v>
      </c>
      <c r="C302" s="84">
        <v>95.1</v>
      </c>
      <c r="D302" s="80">
        <v>1784</v>
      </c>
      <c r="E302" s="80">
        <v>95.8</v>
      </c>
      <c r="F302" s="80">
        <v>99.9</v>
      </c>
      <c r="G302" s="81">
        <v>27311</v>
      </c>
      <c r="H302" s="80">
        <v>88.132000000000005</v>
      </c>
      <c r="I302" s="81">
        <v>3487592</v>
      </c>
      <c r="J302" s="83">
        <v>1.752</v>
      </c>
      <c r="K302" s="128">
        <v>100.41500000000001</v>
      </c>
      <c r="M302" s="84">
        <v>95.1</v>
      </c>
      <c r="N302" s="80">
        <v>1754.7</v>
      </c>
      <c r="O302" s="80">
        <v>95.8</v>
      </c>
      <c r="P302" s="80">
        <v>99.3</v>
      </c>
      <c r="Q302" s="81">
        <v>24838</v>
      </c>
      <c r="R302" s="80">
        <v>88.132000000000005</v>
      </c>
      <c r="S302" s="81">
        <v>12154</v>
      </c>
      <c r="T302" s="83">
        <v>1.752</v>
      </c>
      <c r="U302" s="128">
        <v>100.41500000000001</v>
      </c>
    </row>
    <row r="303" spans="1:21">
      <c r="A303" s="1477"/>
      <c r="B303" s="1478" t="s">
        <v>65</v>
      </c>
      <c r="C303" s="84">
        <v>95.3</v>
      </c>
      <c r="D303" s="80">
        <v>1827</v>
      </c>
      <c r="E303" s="80">
        <v>98.4</v>
      </c>
      <c r="F303" s="80">
        <v>99.6</v>
      </c>
      <c r="G303" s="81">
        <v>26415</v>
      </c>
      <c r="H303" s="80">
        <v>102.80200000000001</v>
      </c>
      <c r="I303" s="81">
        <v>10643026</v>
      </c>
      <c r="J303" s="83">
        <v>1.746</v>
      </c>
      <c r="K303" s="128">
        <v>100.31</v>
      </c>
      <c r="M303" s="84">
        <v>95.3</v>
      </c>
      <c r="N303" s="80">
        <v>1762.9</v>
      </c>
      <c r="O303" s="80">
        <v>98.4</v>
      </c>
      <c r="P303" s="80">
        <v>99.3</v>
      </c>
      <c r="Q303" s="81">
        <v>23841</v>
      </c>
      <c r="R303" s="80">
        <v>102.80200000000001</v>
      </c>
      <c r="S303" s="81">
        <v>14051</v>
      </c>
      <c r="T303" s="83">
        <v>1.746</v>
      </c>
      <c r="U303" s="128">
        <v>100.31</v>
      </c>
    </row>
    <row r="304" spans="1:21">
      <c r="A304" s="1477"/>
      <c r="B304" s="1478" t="s">
        <v>66</v>
      </c>
      <c r="C304" s="84">
        <v>97.5</v>
      </c>
      <c r="D304" s="80">
        <v>1845</v>
      </c>
      <c r="E304" s="80">
        <v>101.6</v>
      </c>
      <c r="F304" s="80">
        <v>99.3</v>
      </c>
      <c r="G304" s="81">
        <v>25285</v>
      </c>
      <c r="H304" s="80">
        <v>106.804</v>
      </c>
      <c r="I304" s="81">
        <v>2666335</v>
      </c>
      <c r="J304" s="83">
        <v>1.7310000000000001</v>
      </c>
      <c r="K304" s="128">
        <v>100.72499999999999</v>
      </c>
      <c r="M304" s="84">
        <v>97.5</v>
      </c>
      <c r="N304" s="80">
        <v>1820.6</v>
      </c>
      <c r="O304" s="80">
        <v>101.6</v>
      </c>
      <c r="P304" s="80">
        <v>99.3</v>
      </c>
      <c r="Q304" s="81">
        <v>23997</v>
      </c>
      <c r="R304" s="80">
        <v>106.804</v>
      </c>
      <c r="S304" s="81">
        <v>12729</v>
      </c>
      <c r="T304" s="83">
        <v>1.7310000000000001</v>
      </c>
      <c r="U304" s="128">
        <v>100.72499999999999</v>
      </c>
    </row>
    <row r="305" spans="1:21">
      <c r="A305" s="1477"/>
      <c r="B305" s="1478" t="s">
        <v>67</v>
      </c>
      <c r="C305" s="84">
        <v>98.3</v>
      </c>
      <c r="D305" s="80">
        <v>1877</v>
      </c>
      <c r="E305" s="80">
        <v>104.6</v>
      </c>
      <c r="F305" s="80">
        <v>99.5</v>
      </c>
      <c r="G305" s="81">
        <v>25279</v>
      </c>
      <c r="H305" s="80">
        <v>106.64700000000001</v>
      </c>
      <c r="I305" s="81">
        <v>5241733</v>
      </c>
      <c r="J305" s="83">
        <v>1.726</v>
      </c>
      <c r="K305" s="128">
        <v>101.246</v>
      </c>
      <c r="M305" s="84">
        <v>98.3</v>
      </c>
      <c r="N305" s="80">
        <v>1814.6</v>
      </c>
      <c r="O305" s="80">
        <v>104.6</v>
      </c>
      <c r="P305" s="80">
        <v>99.5</v>
      </c>
      <c r="Q305" s="81">
        <v>23843</v>
      </c>
      <c r="R305" s="80">
        <v>106.64700000000001</v>
      </c>
      <c r="S305" s="81">
        <v>12958</v>
      </c>
      <c r="T305" s="83">
        <v>1.726</v>
      </c>
      <c r="U305" s="128">
        <v>101.246</v>
      </c>
    </row>
    <row r="306" spans="1:21">
      <c r="A306" s="1477"/>
      <c r="B306" s="1478" t="s">
        <v>68</v>
      </c>
      <c r="C306" s="84">
        <v>96.7</v>
      </c>
      <c r="D306" s="80">
        <v>1821</v>
      </c>
      <c r="E306" s="80">
        <v>107.4</v>
      </c>
      <c r="F306" s="80">
        <v>99.8</v>
      </c>
      <c r="G306" s="81">
        <v>23122</v>
      </c>
      <c r="H306" s="80">
        <v>105.569</v>
      </c>
      <c r="I306" s="81">
        <v>44869083</v>
      </c>
      <c r="J306" s="83">
        <v>1.718</v>
      </c>
      <c r="K306" s="128">
        <v>101.776</v>
      </c>
      <c r="M306" s="84">
        <v>96.7</v>
      </c>
      <c r="N306" s="80">
        <v>1829.7</v>
      </c>
      <c r="O306" s="80">
        <v>107.4</v>
      </c>
      <c r="P306" s="80">
        <v>99.6</v>
      </c>
      <c r="Q306" s="81">
        <v>23426</v>
      </c>
      <c r="R306" s="80">
        <v>105.569</v>
      </c>
      <c r="S306" s="81">
        <v>12599</v>
      </c>
      <c r="T306" s="83">
        <v>1.718</v>
      </c>
      <c r="U306" s="128">
        <v>101.776</v>
      </c>
    </row>
    <row r="307" spans="1:21">
      <c r="A307" s="1477"/>
      <c r="B307" s="1485" t="s">
        <v>69</v>
      </c>
      <c r="C307" s="89">
        <v>97.6</v>
      </c>
      <c r="D307" s="85">
        <v>1711</v>
      </c>
      <c r="E307" s="85">
        <v>100.4</v>
      </c>
      <c r="F307" s="85">
        <v>99.8</v>
      </c>
      <c r="G307" s="86">
        <v>22382</v>
      </c>
      <c r="H307" s="85">
        <v>110.008</v>
      </c>
      <c r="I307" s="86">
        <v>2674516</v>
      </c>
      <c r="J307" s="88">
        <v>1.7070000000000001</v>
      </c>
      <c r="K307" s="129">
        <v>101.879</v>
      </c>
      <c r="M307" s="89">
        <v>97.6</v>
      </c>
      <c r="N307" s="85">
        <v>1777.8</v>
      </c>
      <c r="O307" s="85">
        <v>100.4</v>
      </c>
      <c r="P307" s="85">
        <v>99.6</v>
      </c>
      <c r="Q307" s="86">
        <v>23465</v>
      </c>
      <c r="R307" s="85">
        <v>110.008</v>
      </c>
      <c r="S307" s="86">
        <v>13022</v>
      </c>
      <c r="T307" s="88">
        <v>1.7070000000000001</v>
      </c>
      <c r="U307" s="129">
        <v>101.879</v>
      </c>
    </row>
    <row r="308" spans="1:21">
      <c r="A308" s="1503" t="s">
        <v>93</v>
      </c>
      <c r="B308" s="1478" t="s">
        <v>58</v>
      </c>
      <c r="C308" s="84">
        <v>99.7</v>
      </c>
      <c r="D308" s="80">
        <v>1729</v>
      </c>
      <c r="E308" s="80">
        <v>100.3</v>
      </c>
      <c r="F308" s="80">
        <v>99.1</v>
      </c>
      <c r="G308" s="81">
        <v>22590</v>
      </c>
      <c r="H308" s="80">
        <v>104.714</v>
      </c>
      <c r="I308" s="81">
        <v>2829883</v>
      </c>
      <c r="J308" s="83">
        <v>1.7070000000000001</v>
      </c>
      <c r="K308" s="128">
        <v>101.569</v>
      </c>
      <c r="M308" s="84">
        <v>99.7</v>
      </c>
      <c r="N308" s="80">
        <v>1773.2</v>
      </c>
      <c r="O308" s="80">
        <v>100.3</v>
      </c>
      <c r="P308" s="80">
        <v>99.5</v>
      </c>
      <c r="Q308" s="81">
        <v>23324</v>
      </c>
      <c r="R308" s="80">
        <v>104.714</v>
      </c>
      <c r="S308" s="81">
        <v>13031</v>
      </c>
      <c r="T308" s="83">
        <v>1.7070000000000001</v>
      </c>
      <c r="U308" s="128">
        <v>101.569</v>
      </c>
    </row>
    <row r="309" spans="1:21">
      <c r="A309" s="1477">
        <v>2014</v>
      </c>
      <c r="B309" s="1478" t="s">
        <v>59</v>
      </c>
      <c r="C309" s="84">
        <v>96.7</v>
      </c>
      <c r="D309" s="80">
        <v>1742</v>
      </c>
      <c r="E309" s="80">
        <v>98.4</v>
      </c>
      <c r="F309" s="80">
        <v>98.8</v>
      </c>
      <c r="G309" s="81">
        <v>21173</v>
      </c>
      <c r="H309" s="80">
        <v>77.045000000000002</v>
      </c>
      <c r="I309" s="81">
        <v>11777408</v>
      </c>
      <c r="J309" s="83">
        <v>1.7</v>
      </c>
      <c r="K309" s="128">
        <v>101.78</v>
      </c>
      <c r="M309" s="84">
        <v>96.7</v>
      </c>
      <c r="N309" s="80">
        <v>1799.8</v>
      </c>
      <c r="O309" s="80">
        <v>98.4</v>
      </c>
      <c r="P309" s="80">
        <v>99.5</v>
      </c>
      <c r="Q309" s="81">
        <v>22929</v>
      </c>
      <c r="R309" s="80">
        <v>77.045000000000002</v>
      </c>
      <c r="S309" s="81">
        <v>14369</v>
      </c>
      <c r="T309" s="83">
        <v>1.7</v>
      </c>
      <c r="U309" s="128">
        <v>101.78</v>
      </c>
    </row>
    <row r="310" spans="1:21">
      <c r="A310" s="1477"/>
      <c r="B310" s="1478" t="s">
        <v>60</v>
      </c>
      <c r="C310" s="84">
        <v>96.8</v>
      </c>
      <c r="D310" s="80">
        <v>1701</v>
      </c>
      <c r="E310" s="80">
        <v>105.5</v>
      </c>
      <c r="F310" s="80">
        <v>98.8</v>
      </c>
      <c r="G310" s="81">
        <v>20673</v>
      </c>
      <c r="H310" s="80">
        <v>103.837</v>
      </c>
      <c r="I310" s="81">
        <v>2952260</v>
      </c>
      <c r="J310" s="83">
        <v>1.6819999999999999</v>
      </c>
      <c r="K310" s="128">
        <v>101.773</v>
      </c>
      <c r="M310" s="84">
        <v>96.8</v>
      </c>
      <c r="N310" s="80">
        <v>1786.9</v>
      </c>
      <c r="O310" s="80">
        <v>105.5</v>
      </c>
      <c r="P310" s="80">
        <v>99.9</v>
      </c>
      <c r="Q310" s="81">
        <v>22871</v>
      </c>
      <c r="R310" s="80">
        <v>103.837</v>
      </c>
      <c r="S310" s="81">
        <v>14393</v>
      </c>
      <c r="T310" s="83">
        <v>1.6819999999999999</v>
      </c>
      <c r="U310" s="128">
        <v>101.773</v>
      </c>
    </row>
    <row r="311" spans="1:21">
      <c r="A311" s="1477"/>
      <c r="B311" s="1478" t="s">
        <v>61</v>
      </c>
      <c r="C311" s="84">
        <v>99.4</v>
      </c>
      <c r="D311" s="80">
        <v>1794</v>
      </c>
      <c r="E311" s="80">
        <v>100.2</v>
      </c>
      <c r="F311" s="80">
        <v>99.8</v>
      </c>
      <c r="G311" s="81">
        <v>20314</v>
      </c>
      <c r="H311" s="80">
        <v>118.242</v>
      </c>
      <c r="I311" s="81">
        <v>4751304</v>
      </c>
      <c r="J311" s="83">
        <v>1.681</v>
      </c>
      <c r="K311" s="128">
        <v>103.119</v>
      </c>
      <c r="M311" s="84">
        <v>99.4</v>
      </c>
      <c r="N311" s="80">
        <v>1812.9</v>
      </c>
      <c r="O311" s="80">
        <v>100.2</v>
      </c>
      <c r="P311" s="80">
        <v>99.6</v>
      </c>
      <c r="Q311" s="81">
        <v>22519</v>
      </c>
      <c r="R311" s="80">
        <v>118.242</v>
      </c>
      <c r="S311" s="81">
        <v>12054</v>
      </c>
      <c r="T311" s="83">
        <v>1.681</v>
      </c>
      <c r="U311" s="128">
        <v>103.119</v>
      </c>
    </row>
    <row r="312" spans="1:21">
      <c r="A312" s="1477"/>
      <c r="B312" s="1478" t="s">
        <v>62</v>
      </c>
      <c r="C312" s="84">
        <v>98.4</v>
      </c>
      <c r="D312" s="80">
        <v>1932</v>
      </c>
      <c r="E312" s="80">
        <v>97.3</v>
      </c>
      <c r="F312" s="80">
        <v>100</v>
      </c>
      <c r="G312" s="81">
        <v>22872</v>
      </c>
      <c r="H312" s="80">
        <v>116.553</v>
      </c>
      <c r="I312" s="81">
        <v>73152557</v>
      </c>
      <c r="J312" s="83">
        <v>1.6679999999999999</v>
      </c>
      <c r="K312" s="128">
        <v>102.999</v>
      </c>
      <c r="M312" s="84">
        <v>98.4</v>
      </c>
      <c r="N312" s="80">
        <v>1882.4</v>
      </c>
      <c r="O312" s="80">
        <v>97.3</v>
      </c>
      <c r="P312" s="80">
        <v>99.6</v>
      </c>
      <c r="Q312" s="81">
        <v>22714</v>
      </c>
      <c r="R312" s="80">
        <v>116.553</v>
      </c>
      <c r="S312" s="81">
        <v>15809</v>
      </c>
      <c r="T312" s="83">
        <v>1.6679999999999999</v>
      </c>
      <c r="U312" s="128">
        <v>102.999</v>
      </c>
    </row>
    <row r="313" spans="1:21">
      <c r="A313" s="1477"/>
      <c r="B313" s="1478" t="s">
        <v>63</v>
      </c>
      <c r="C313" s="84">
        <v>98.6</v>
      </c>
      <c r="D313" s="80">
        <v>1951</v>
      </c>
      <c r="E313" s="80">
        <v>98</v>
      </c>
      <c r="F313" s="80">
        <v>99.9</v>
      </c>
      <c r="G313" s="81">
        <v>23034</v>
      </c>
      <c r="H313" s="80">
        <v>90.167000000000002</v>
      </c>
      <c r="I313" s="81">
        <v>4870619</v>
      </c>
      <c r="J313" s="83">
        <v>1.6659999999999999</v>
      </c>
      <c r="K313" s="128">
        <v>102.789</v>
      </c>
      <c r="M313" s="84">
        <v>98.6</v>
      </c>
      <c r="N313" s="80">
        <v>1885.6</v>
      </c>
      <c r="O313" s="80">
        <v>98</v>
      </c>
      <c r="P313" s="80">
        <v>99.4</v>
      </c>
      <c r="Q313" s="81">
        <v>22334</v>
      </c>
      <c r="R313" s="80">
        <v>90.167000000000002</v>
      </c>
      <c r="S313" s="81">
        <v>15807</v>
      </c>
      <c r="T313" s="83">
        <v>1.6659999999999999</v>
      </c>
      <c r="U313" s="128">
        <v>102.789</v>
      </c>
    </row>
    <row r="314" spans="1:21">
      <c r="A314" s="1477"/>
      <c r="B314" s="1478" t="s">
        <v>64</v>
      </c>
      <c r="C314" s="84">
        <v>99.8</v>
      </c>
      <c r="D314" s="80">
        <v>1785</v>
      </c>
      <c r="E314" s="80">
        <v>87</v>
      </c>
      <c r="F314" s="80">
        <v>99.9</v>
      </c>
      <c r="G314" s="81">
        <v>24961</v>
      </c>
      <c r="H314" s="80">
        <v>106.578</v>
      </c>
      <c r="I314" s="81">
        <v>3395564</v>
      </c>
      <c r="J314" s="83">
        <v>1.6639999999999999</v>
      </c>
      <c r="K314" s="128">
        <v>102.89</v>
      </c>
      <c r="M314" s="84">
        <v>99.8</v>
      </c>
      <c r="N314" s="80">
        <v>1758</v>
      </c>
      <c r="O314" s="80">
        <v>87</v>
      </c>
      <c r="P314" s="80">
        <v>99.4</v>
      </c>
      <c r="Q314" s="81">
        <v>22695</v>
      </c>
      <c r="R314" s="80">
        <v>106.578</v>
      </c>
      <c r="S314" s="81">
        <v>11588</v>
      </c>
      <c r="T314" s="83">
        <v>1.6639999999999999</v>
      </c>
      <c r="U314" s="128">
        <v>102.89</v>
      </c>
    </row>
    <row r="315" spans="1:21">
      <c r="A315" s="1477"/>
      <c r="B315" s="1478" t="s">
        <v>65</v>
      </c>
      <c r="C315" s="84">
        <v>98.7</v>
      </c>
      <c r="D315" s="80">
        <v>1873</v>
      </c>
      <c r="E315" s="80">
        <v>94.8</v>
      </c>
      <c r="F315" s="80">
        <v>99.8</v>
      </c>
      <c r="G315" s="81">
        <v>24183</v>
      </c>
      <c r="H315" s="80">
        <v>91.006</v>
      </c>
      <c r="I315" s="81">
        <v>10079372</v>
      </c>
      <c r="J315" s="83">
        <v>1.653</v>
      </c>
      <c r="K315" s="128">
        <v>102.99</v>
      </c>
      <c r="M315" s="84">
        <v>98.7</v>
      </c>
      <c r="N315" s="80">
        <v>1810.5</v>
      </c>
      <c r="O315" s="80">
        <v>94.8</v>
      </c>
      <c r="P315" s="80">
        <v>99.5</v>
      </c>
      <c r="Q315" s="81">
        <v>22236</v>
      </c>
      <c r="R315" s="80">
        <v>91.006</v>
      </c>
      <c r="S315" s="81">
        <v>13420</v>
      </c>
      <c r="T315" s="83">
        <v>1.653</v>
      </c>
      <c r="U315" s="128">
        <v>102.99</v>
      </c>
    </row>
    <row r="316" spans="1:21">
      <c r="A316" s="1477"/>
      <c r="B316" s="1478" t="s">
        <v>66</v>
      </c>
      <c r="C316" s="84">
        <v>99.5</v>
      </c>
      <c r="D316" s="80">
        <v>1843</v>
      </c>
      <c r="E316" s="80">
        <v>92.5</v>
      </c>
      <c r="F316" s="80">
        <v>99.5</v>
      </c>
      <c r="G316" s="81">
        <v>24124</v>
      </c>
      <c r="H316" s="80">
        <v>93.888000000000005</v>
      </c>
      <c r="I316" s="81">
        <v>3168415</v>
      </c>
      <c r="J316" s="83">
        <v>1.6439999999999999</v>
      </c>
      <c r="K316" s="128">
        <v>102.98</v>
      </c>
      <c r="M316" s="84">
        <v>99.5</v>
      </c>
      <c r="N316" s="80">
        <v>1811.2</v>
      </c>
      <c r="O316" s="80">
        <v>92.5</v>
      </c>
      <c r="P316" s="80">
        <v>99.5</v>
      </c>
      <c r="Q316" s="81">
        <v>22391</v>
      </c>
      <c r="R316" s="80">
        <v>93.888000000000005</v>
      </c>
      <c r="S316" s="81">
        <v>15182</v>
      </c>
      <c r="T316" s="83">
        <v>1.6439999999999999</v>
      </c>
      <c r="U316" s="128">
        <v>102.98</v>
      </c>
    </row>
    <row r="317" spans="1:21">
      <c r="A317" s="1477"/>
      <c r="B317" s="1478" t="s">
        <v>67</v>
      </c>
      <c r="C317" s="84">
        <v>98.5</v>
      </c>
      <c r="D317" s="80">
        <v>1926</v>
      </c>
      <c r="E317" s="80">
        <v>111.6</v>
      </c>
      <c r="F317" s="80">
        <v>99.4</v>
      </c>
      <c r="G317" s="81">
        <v>23299</v>
      </c>
      <c r="H317" s="80">
        <v>92.721999999999994</v>
      </c>
      <c r="I317" s="81">
        <v>5680625</v>
      </c>
      <c r="J317" s="83">
        <v>1.637</v>
      </c>
      <c r="K317" s="128">
        <v>102.35899999999999</v>
      </c>
      <c r="M317" s="84">
        <v>98.5</v>
      </c>
      <c r="N317" s="80">
        <v>1866.9</v>
      </c>
      <c r="O317" s="80">
        <v>111.6</v>
      </c>
      <c r="P317" s="80">
        <v>99.4</v>
      </c>
      <c r="Q317" s="81">
        <v>22046</v>
      </c>
      <c r="R317" s="80">
        <v>92.721999999999994</v>
      </c>
      <c r="S317" s="81">
        <v>14341</v>
      </c>
      <c r="T317" s="83">
        <v>1.637</v>
      </c>
      <c r="U317" s="128">
        <v>102.35899999999999</v>
      </c>
    </row>
    <row r="318" spans="1:21">
      <c r="A318" s="1477"/>
      <c r="B318" s="1478" t="s">
        <v>68</v>
      </c>
      <c r="C318" s="84">
        <v>99.8</v>
      </c>
      <c r="D318" s="80">
        <v>1897</v>
      </c>
      <c r="E318" s="80">
        <v>96.1</v>
      </c>
      <c r="F318" s="80">
        <v>99.8</v>
      </c>
      <c r="G318" s="81">
        <v>21476</v>
      </c>
      <c r="H318" s="80">
        <v>98.887</v>
      </c>
      <c r="I318" s="81">
        <v>55689458</v>
      </c>
      <c r="J318" s="83">
        <v>1.6379999999999999</v>
      </c>
      <c r="K318" s="128">
        <v>102.15600000000001</v>
      </c>
      <c r="M318" s="84">
        <v>99.8</v>
      </c>
      <c r="N318" s="80">
        <v>1904.5</v>
      </c>
      <c r="O318" s="80">
        <v>96.1</v>
      </c>
      <c r="P318" s="80">
        <v>99.6</v>
      </c>
      <c r="Q318" s="81">
        <v>21882</v>
      </c>
      <c r="R318" s="80">
        <v>98.887</v>
      </c>
      <c r="S318" s="81">
        <v>15481</v>
      </c>
      <c r="T318" s="83">
        <v>1.6379999999999999</v>
      </c>
      <c r="U318" s="128">
        <v>102.15600000000001</v>
      </c>
    </row>
    <row r="319" spans="1:21">
      <c r="A319" s="1484"/>
      <c r="B319" s="1478" t="s">
        <v>69</v>
      </c>
      <c r="C319" s="84">
        <v>100.1</v>
      </c>
      <c r="D319" s="80">
        <v>1846</v>
      </c>
      <c r="E319" s="80">
        <v>106</v>
      </c>
      <c r="F319" s="80">
        <v>99.6</v>
      </c>
      <c r="G319" s="81">
        <v>20948</v>
      </c>
      <c r="H319" s="80">
        <v>88.102000000000004</v>
      </c>
      <c r="I319" s="81">
        <v>3188183</v>
      </c>
      <c r="J319" s="83">
        <v>1.62</v>
      </c>
      <c r="K319" s="128">
        <v>102.04900000000001</v>
      </c>
      <c r="M319" s="84">
        <v>100.1</v>
      </c>
      <c r="N319" s="80">
        <v>1914.5</v>
      </c>
      <c r="O319" s="80">
        <v>106</v>
      </c>
      <c r="P319" s="80">
        <v>99.5</v>
      </c>
      <c r="Q319" s="81">
        <v>21551</v>
      </c>
      <c r="R319" s="80">
        <v>88.102000000000004</v>
      </c>
      <c r="S319" s="81">
        <v>15627</v>
      </c>
      <c r="T319" s="83">
        <v>1.62</v>
      </c>
      <c r="U319" s="128">
        <v>102.04900000000001</v>
      </c>
    </row>
    <row r="320" spans="1:21">
      <c r="A320" s="1503" t="s">
        <v>94</v>
      </c>
      <c r="B320" s="1504" t="s">
        <v>58</v>
      </c>
      <c r="C320" s="94">
        <v>101.7</v>
      </c>
      <c r="D320" s="90">
        <v>1906</v>
      </c>
      <c r="E320" s="90">
        <v>106.8</v>
      </c>
      <c r="F320" s="90">
        <v>99.1</v>
      </c>
      <c r="G320" s="91">
        <v>20188</v>
      </c>
      <c r="H320" s="90">
        <v>84.632000000000005</v>
      </c>
      <c r="I320" s="91">
        <v>2974763</v>
      </c>
      <c r="J320" s="93">
        <v>1.607</v>
      </c>
      <c r="K320" s="130">
        <v>102.47199999999999</v>
      </c>
      <c r="M320" s="94">
        <v>101.7</v>
      </c>
      <c r="N320" s="90">
        <v>1971.7</v>
      </c>
      <c r="O320" s="90">
        <v>106.8</v>
      </c>
      <c r="P320" s="90">
        <v>99.5</v>
      </c>
      <c r="Q320" s="91">
        <v>21106</v>
      </c>
      <c r="R320" s="90">
        <v>84.632000000000005</v>
      </c>
      <c r="S320" s="91">
        <v>13795</v>
      </c>
      <c r="T320" s="93">
        <v>1.607</v>
      </c>
      <c r="U320" s="130">
        <v>102.47199999999999</v>
      </c>
    </row>
    <row r="321" spans="1:21">
      <c r="A321" s="1477">
        <v>2015</v>
      </c>
      <c r="B321" s="1478" t="s">
        <v>59</v>
      </c>
      <c r="C321" s="84">
        <v>101.2</v>
      </c>
      <c r="D321" s="80">
        <v>1963</v>
      </c>
      <c r="E321" s="80">
        <v>103.5</v>
      </c>
      <c r="F321" s="80">
        <v>99</v>
      </c>
      <c r="G321" s="81">
        <v>19343</v>
      </c>
      <c r="H321" s="80">
        <v>99.802000000000007</v>
      </c>
      <c r="I321" s="81">
        <v>10864783</v>
      </c>
      <c r="J321" s="83">
        <v>1.605</v>
      </c>
      <c r="K321" s="128">
        <v>102.16</v>
      </c>
      <c r="M321" s="84">
        <v>101.2</v>
      </c>
      <c r="N321" s="80">
        <v>2040.3</v>
      </c>
      <c r="O321" s="80">
        <v>103.5</v>
      </c>
      <c r="P321" s="80">
        <v>99.7</v>
      </c>
      <c r="Q321" s="81">
        <v>20959</v>
      </c>
      <c r="R321" s="80">
        <v>99.802000000000007</v>
      </c>
      <c r="S321" s="81">
        <v>13335</v>
      </c>
      <c r="T321" s="83">
        <v>1.605</v>
      </c>
      <c r="U321" s="128">
        <v>102.16</v>
      </c>
    </row>
    <row r="322" spans="1:21">
      <c r="A322" s="1477"/>
      <c r="B322" s="1478" t="s">
        <v>60</v>
      </c>
      <c r="C322" s="84">
        <v>100.9</v>
      </c>
      <c r="D322" s="80">
        <v>1885</v>
      </c>
      <c r="E322" s="80">
        <v>101.8</v>
      </c>
      <c r="F322" s="80">
        <v>98.1</v>
      </c>
      <c r="G322" s="81">
        <v>19482</v>
      </c>
      <c r="H322" s="80">
        <v>102.821</v>
      </c>
      <c r="I322" s="81">
        <v>2066040</v>
      </c>
      <c r="J322" s="83">
        <v>1.5860000000000001</v>
      </c>
      <c r="K322" s="128">
        <v>101.947</v>
      </c>
      <c r="M322" s="84">
        <v>100.9</v>
      </c>
      <c r="N322" s="80">
        <v>1976.5</v>
      </c>
      <c r="O322" s="80">
        <v>101.8</v>
      </c>
      <c r="P322" s="80">
        <v>99.2</v>
      </c>
      <c r="Q322" s="81">
        <v>21229</v>
      </c>
      <c r="R322" s="80">
        <v>102.821</v>
      </c>
      <c r="S322" s="81">
        <v>10174</v>
      </c>
      <c r="T322" s="83">
        <v>1.5860000000000001</v>
      </c>
      <c r="U322" s="128">
        <v>101.947</v>
      </c>
    </row>
    <row r="323" spans="1:21">
      <c r="A323" s="1477"/>
      <c r="B323" s="1478" t="s">
        <v>61</v>
      </c>
      <c r="C323" s="84">
        <v>99.3</v>
      </c>
      <c r="D323" s="80">
        <v>1889</v>
      </c>
      <c r="E323" s="80">
        <v>97.7</v>
      </c>
      <c r="F323" s="80">
        <v>100.3</v>
      </c>
      <c r="G323" s="81">
        <v>18835</v>
      </c>
      <c r="H323" s="80">
        <v>101.98</v>
      </c>
      <c r="I323" s="81">
        <v>6497772</v>
      </c>
      <c r="J323" s="83">
        <v>1.569</v>
      </c>
      <c r="K323" s="128">
        <v>100.806</v>
      </c>
      <c r="M323" s="84">
        <v>99.3</v>
      </c>
      <c r="N323" s="80">
        <v>1902.9</v>
      </c>
      <c r="O323" s="80">
        <v>97.7</v>
      </c>
      <c r="P323" s="80">
        <v>100.1</v>
      </c>
      <c r="Q323" s="81">
        <v>20985</v>
      </c>
      <c r="R323" s="80">
        <v>101.98</v>
      </c>
      <c r="S323" s="81">
        <v>16679</v>
      </c>
      <c r="T323" s="83">
        <v>1.569</v>
      </c>
      <c r="U323" s="128">
        <v>100.806</v>
      </c>
    </row>
    <row r="324" spans="1:21">
      <c r="A324" s="1477"/>
      <c r="B324" s="1478" t="s">
        <v>62</v>
      </c>
      <c r="C324" s="84">
        <v>99.1</v>
      </c>
      <c r="D324" s="80">
        <v>1936</v>
      </c>
      <c r="E324" s="80">
        <v>103.5</v>
      </c>
      <c r="F324" s="80">
        <v>100.5</v>
      </c>
      <c r="G324" s="81">
        <v>20331</v>
      </c>
      <c r="H324" s="80">
        <v>121.102</v>
      </c>
      <c r="I324" s="81">
        <v>73126203</v>
      </c>
      <c r="J324" s="83">
        <v>1.587</v>
      </c>
      <c r="K324" s="128">
        <v>100.904</v>
      </c>
      <c r="M324" s="84">
        <v>99.1</v>
      </c>
      <c r="N324" s="80">
        <v>1891.4</v>
      </c>
      <c r="O324" s="80">
        <v>103.5</v>
      </c>
      <c r="P324" s="80">
        <v>100.1</v>
      </c>
      <c r="Q324" s="81">
        <v>20672</v>
      </c>
      <c r="R324" s="80">
        <v>121.102</v>
      </c>
      <c r="S324" s="81">
        <v>15947</v>
      </c>
      <c r="T324" s="83">
        <v>1.587</v>
      </c>
      <c r="U324" s="128">
        <v>100.904</v>
      </c>
    </row>
    <row r="325" spans="1:21">
      <c r="A325" s="1477"/>
      <c r="B325" s="1478" t="s">
        <v>63</v>
      </c>
      <c r="C325" s="84">
        <v>98.7</v>
      </c>
      <c r="D325" s="80">
        <v>1953</v>
      </c>
      <c r="E325" s="80">
        <v>92.5</v>
      </c>
      <c r="F325" s="80">
        <v>100.4</v>
      </c>
      <c r="G325" s="81">
        <v>21958</v>
      </c>
      <c r="H325" s="80">
        <v>109.41500000000001</v>
      </c>
      <c r="I325" s="81">
        <v>5039927</v>
      </c>
      <c r="J325" s="83">
        <v>1.569</v>
      </c>
      <c r="K325" s="128">
        <v>100.60299999999999</v>
      </c>
      <c r="M325" s="84">
        <v>98.7</v>
      </c>
      <c r="N325" s="80">
        <v>1866.3</v>
      </c>
      <c r="O325" s="80">
        <v>92.5</v>
      </c>
      <c r="P325" s="80">
        <v>99.9</v>
      </c>
      <c r="Q325" s="81">
        <v>20964</v>
      </c>
      <c r="R325" s="80">
        <v>109.41500000000001</v>
      </c>
      <c r="S325" s="81">
        <v>15637</v>
      </c>
      <c r="T325" s="83">
        <v>1.569</v>
      </c>
      <c r="U325" s="128">
        <v>100.60299999999999</v>
      </c>
    </row>
    <row r="326" spans="1:21">
      <c r="A326" s="1477"/>
      <c r="B326" s="1478" t="s">
        <v>64</v>
      </c>
      <c r="C326" s="84">
        <v>98.5</v>
      </c>
      <c r="D326" s="80">
        <v>1856</v>
      </c>
      <c r="E326" s="80">
        <v>107.2</v>
      </c>
      <c r="F326" s="80">
        <v>100.5</v>
      </c>
      <c r="G326" s="81">
        <v>22481</v>
      </c>
      <c r="H326" s="80">
        <v>110.453</v>
      </c>
      <c r="I326" s="81">
        <v>3708617</v>
      </c>
      <c r="J326" s="83">
        <v>1.5609999999999999</v>
      </c>
      <c r="K326" s="128">
        <v>100.1</v>
      </c>
      <c r="M326" s="84">
        <v>98.5</v>
      </c>
      <c r="N326" s="80">
        <v>1825.1</v>
      </c>
      <c r="O326" s="80">
        <v>107.2</v>
      </c>
      <c r="P326" s="80">
        <v>100</v>
      </c>
      <c r="Q326" s="81">
        <v>20725</v>
      </c>
      <c r="R326" s="80">
        <v>110.453</v>
      </c>
      <c r="S326" s="81">
        <v>12246</v>
      </c>
      <c r="T326" s="83">
        <v>1.5609999999999999</v>
      </c>
      <c r="U326" s="128">
        <v>100.1</v>
      </c>
    </row>
    <row r="327" spans="1:21">
      <c r="A327" s="1477"/>
      <c r="B327" s="1478" t="s">
        <v>65</v>
      </c>
      <c r="C327" s="84">
        <v>99.1</v>
      </c>
      <c r="D327" s="80">
        <v>1887</v>
      </c>
      <c r="E327" s="80">
        <v>95.4</v>
      </c>
      <c r="F327" s="80">
        <v>100.2</v>
      </c>
      <c r="G327" s="81">
        <v>22507</v>
      </c>
      <c r="H327" s="80">
        <v>102.53</v>
      </c>
      <c r="I327" s="81">
        <v>10567379</v>
      </c>
      <c r="J327" s="83">
        <v>1.5529999999999999</v>
      </c>
      <c r="K327" s="128">
        <v>100.3</v>
      </c>
      <c r="M327" s="84">
        <v>99.1</v>
      </c>
      <c r="N327" s="80">
        <v>1821.9</v>
      </c>
      <c r="O327" s="80">
        <v>95.4</v>
      </c>
      <c r="P327" s="80">
        <v>99.9</v>
      </c>
      <c r="Q327" s="81">
        <v>20584</v>
      </c>
      <c r="R327" s="80">
        <v>102.53</v>
      </c>
      <c r="S327" s="81">
        <v>14033</v>
      </c>
      <c r="T327" s="83">
        <v>1.5529999999999999</v>
      </c>
      <c r="U327" s="128">
        <v>100.3</v>
      </c>
    </row>
    <row r="328" spans="1:21">
      <c r="A328" s="1477"/>
      <c r="B328" s="1478" t="s">
        <v>66</v>
      </c>
      <c r="C328" s="84">
        <v>98</v>
      </c>
      <c r="D328" s="80">
        <v>1810</v>
      </c>
      <c r="E328" s="80">
        <v>101.7</v>
      </c>
      <c r="F328" s="80">
        <v>100.2</v>
      </c>
      <c r="G328" s="81">
        <v>22192</v>
      </c>
      <c r="H328" s="80">
        <v>96.161000000000001</v>
      </c>
      <c r="I328" s="81">
        <v>3473051</v>
      </c>
      <c r="J328" s="83">
        <v>1.538</v>
      </c>
      <c r="K328" s="128">
        <v>100.1</v>
      </c>
      <c r="M328" s="84">
        <v>98</v>
      </c>
      <c r="N328" s="80">
        <v>1775.8</v>
      </c>
      <c r="O328" s="80">
        <v>101.7</v>
      </c>
      <c r="P328" s="80">
        <v>100.2</v>
      </c>
      <c r="Q328" s="81">
        <v>20477</v>
      </c>
      <c r="R328" s="80">
        <v>96.161000000000001</v>
      </c>
      <c r="S328" s="81">
        <v>16637</v>
      </c>
      <c r="T328" s="83">
        <v>1.538</v>
      </c>
      <c r="U328" s="128">
        <v>100.1</v>
      </c>
    </row>
    <row r="329" spans="1:21">
      <c r="A329" s="1477"/>
      <c r="B329" s="1478" t="s">
        <v>67</v>
      </c>
      <c r="C329" s="84">
        <v>99.6</v>
      </c>
      <c r="D329" s="110">
        <v>1838</v>
      </c>
      <c r="E329" s="80">
        <v>95.3</v>
      </c>
      <c r="F329" s="80">
        <v>100.3</v>
      </c>
      <c r="G329" s="81">
        <v>21405</v>
      </c>
      <c r="H329" s="80">
        <v>90.561000000000007</v>
      </c>
      <c r="I329" s="81">
        <v>5832834</v>
      </c>
      <c r="J329" s="83">
        <v>1.538</v>
      </c>
      <c r="K329" s="128">
        <v>100.70099999999999</v>
      </c>
      <c r="M329" s="84">
        <v>99.6</v>
      </c>
      <c r="N329" s="1102">
        <v>1789.5</v>
      </c>
      <c r="O329" s="80">
        <v>95.3</v>
      </c>
      <c r="P329" s="80">
        <v>100.3</v>
      </c>
      <c r="Q329" s="81">
        <v>20377</v>
      </c>
      <c r="R329" s="80">
        <v>90.561000000000007</v>
      </c>
      <c r="S329" s="81">
        <v>14819</v>
      </c>
      <c r="T329" s="83">
        <v>1.538</v>
      </c>
      <c r="U329" s="128">
        <v>100.70099999999999</v>
      </c>
    </row>
    <row r="330" spans="1:21">
      <c r="A330" s="1477"/>
      <c r="B330" s="1478" t="s">
        <v>68</v>
      </c>
      <c r="C330" s="84">
        <v>102.9</v>
      </c>
      <c r="D330" s="110">
        <v>1750</v>
      </c>
      <c r="E330" s="80">
        <v>94.3</v>
      </c>
      <c r="F330" s="80">
        <v>100.6</v>
      </c>
      <c r="G330" s="81">
        <v>20457</v>
      </c>
      <c r="H330" s="80">
        <v>95.897999999999996</v>
      </c>
      <c r="I330" s="81">
        <v>58834821</v>
      </c>
      <c r="J330" s="83">
        <v>1.532</v>
      </c>
      <c r="K330" s="128">
        <v>100.70399999999999</v>
      </c>
      <c r="M330" s="84">
        <v>102.9</v>
      </c>
      <c r="N330" s="1102">
        <v>1762.3</v>
      </c>
      <c r="O330" s="80">
        <v>94.3</v>
      </c>
      <c r="P330" s="80">
        <v>100.3</v>
      </c>
      <c r="Q330" s="81">
        <v>20503</v>
      </c>
      <c r="R330" s="80">
        <v>95.897999999999996</v>
      </c>
      <c r="S330" s="81">
        <v>16208</v>
      </c>
      <c r="T330" s="83">
        <v>1.532</v>
      </c>
      <c r="U330" s="128">
        <v>100.70399999999999</v>
      </c>
    </row>
    <row r="331" spans="1:21">
      <c r="A331" s="1484"/>
      <c r="B331" s="1485" t="s">
        <v>69</v>
      </c>
      <c r="C331" s="89">
        <v>101.7</v>
      </c>
      <c r="D331" s="131">
        <v>1719</v>
      </c>
      <c r="E331" s="85">
        <v>101.5</v>
      </c>
      <c r="F331" s="85">
        <v>100.7</v>
      </c>
      <c r="G331" s="86">
        <v>19423</v>
      </c>
      <c r="H331" s="85">
        <v>103.039</v>
      </c>
      <c r="I331" s="86">
        <v>2731794</v>
      </c>
      <c r="J331" s="88">
        <v>1.5189999999999999</v>
      </c>
      <c r="K331" s="129">
        <v>100.602</v>
      </c>
      <c r="M331" s="89">
        <v>101.7</v>
      </c>
      <c r="N331" s="132">
        <v>1783.9</v>
      </c>
      <c r="O331" s="85">
        <v>101.5</v>
      </c>
      <c r="P331" s="85">
        <v>100.7</v>
      </c>
      <c r="Q331" s="86">
        <v>19802</v>
      </c>
      <c r="R331" s="85">
        <v>103.039</v>
      </c>
      <c r="S331" s="86">
        <v>13215</v>
      </c>
      <c r="T331" s="88">
        <v>1.5189999999999999</v>
      </c>
      <c r="U331" s="129">
        <v>100.602</v>
      </c>
    </row>
    <row r="332" spans="1:21">
      <c r="A332" s="1503" t="s">
        <v>96</v>
      </c>
      <c r="B332" s="1504" t="s">
        <v>58</v>
      </c>
      <c r="C332" s="94">
        <v>101.8</v>
      </c>
      <c r="D332" s="133">
        <v>1650</v>
      </c>
      <c r="E332" s="90">
        <v>101.8</v>
      </c>
      <c r="F332" s="90">
        <v>100.1</v>
      </c>
      <c r="G332" s="91">
        <v>19084</v>
      </c>
      <c r="H332" s="90">
        <v>109.777</v>
      </c>
      <c r="I332" s="91">
        <v>3242511</v>
      </c>
      <c r="J332" s="93">
        <v>1.516</v>
      </c>
      <c r="K332" s="130">
        <v>100.503</v>
      </c>
      <c r="M332" s="94">
        <v>101.8</v>
      </c>
      <c r="N332" s="133">
        <v>1714.3</v>
      </c>
      <c r="O332" s="90">
        <v>101.8</v>
      </c>
      <c r="P332" s="90">
        <v>100.6</v>
      </c>
      <c r="Q332" s="91">
        <v>20379</v>
      </c>
      <c r="R332" s="90">
        <v>109.777</v>
      </c>
      <c r="S332" s="91">
        <v>14766</v>
      </c>
      <c r="T332" s="93">
        <v>1.516</v>
      </c>
      <c r="U332" s="130">
        <v>100.503</v>
      </c>
    </row>
    <row r="333" spans="1:21">
      <c r="A333" s="1477">
        <v>2016</v>
      </c>
      <c r="B333" s="1478" t="s">
        <v>59</v>
      </c>
      <c r="C333" s="84">
        <v>103.9</v>
      </c>
      <c r="D333" s="110">
        <v>1653</v>
      </c>
      <c r="E333" s="80">
        <v>97</v>
      </c>
      <c r="F333" s="80">
        <v>99.8</v>
      </c>
      <c r="G333" s="81">
        <v>18515</v>
      </c>
      <c r="H333" s="80">
        <v>90.218999999999994</v>
      </c>
      <c r="I333" s="81">
        <v>12287365</v>
      </c>
      <c r="J333" s="83">
        <v>1.51</v>
      </c>
      <c r="K333" s="128">
        <v>100.806</v>
      </c>
      <c r="M333" s="84">
        <v>103.9</v>
      </c>
      <c r="N333" s="110">
        <v>1728.9</v>
      </c>
      <c r="O333" s="80">
        <v>97</v>
      </c>
      <c r="P333" s="80">
        <v>100.5</v>
      </c>
      <c r="Q333" s="81">
        <v>20062</v>
      </c>
      <c r="R333" s="80">
        <v>90.218999999999994</v>
      </c>
      <c r="S333" s="81">
        <v>15121</v>
      </c>
      <c r="T333" s="83">
        <v>1.51</v>
      </c>
      <c r="U333" s="128">
        <v>100.806</v>
      </c>
    </row>
    <row r="334" spans="1:21">
      <c r="A334" s="1477"/>
      <c r="B334" s="1478" t="s">
        <v>60</v>
      </c>
      <c r="C334" s="84">
        <v>105.8</v>
      </c>
      <c r="D334" s="110">
        <v>1818</v>
      </c>
      <c r="E334" s="80">
        <v>90.7</v>
      </c>
      <c r="F334" s="80">
        <v>99.2</v>
      </c>
      <c r="G334" s="81">
        <v>18247</v>
      </c>
      <c r="H334" s="80">
        <v>88.528999999999996</v>
      </c>
      <c r="I334" s="81">
        <v>2881998</v>
      </c>
      <c r="J334" s="83">
        <v>1.4810000000000001</v>
      </c>
      <c r="K334" s="128">
        <v>100.503</v>
      </c>
      <c r="M334" s="84">
        <v>105.8</v>
      </c>
      <c r="N334" s="110">
        <v>1901.4</v>
      </c>
      <c r="O334" s="80">
        <v>90.7</v>
      </c>
      <c r="P334" s="80">
        <v>100.3</v>
      </c>
      <c r="Q334" s="81">
        <v>19564</v>
      </c>
      <c r="R334" s="80">
        <v>88.528999999999996</v>
      </c>
      <c r="S334" s="81">
        <v>14286</v>
      </c>
      <c r="T334" s="83">
        <v>1.4810000000000001</v>
      </c>
      <c r="U334" s="128">
        <v>100.503</v>
      </c>
    </row>
    <row r="335" spans="1:21">
      <c r="A335" s="1477"/>
      <c r="B335" s="1478" t="s">
        <v>61</v>
      </c>
      <c r="C335" s="84">
        <v>105</v>
      </c>
      <c r="D335" s="110">
        <v>1733</v>
      </c>
      <c r="E335" s="80">
        <v>105</v>
      </c>
      <c r="F335" s="80">
        <v>100.8</v>
      </c>
      <c r="G335" s="81">
        <v>17078</v>
      </c>
      <c r="H335" s="80">
        <v>100.069</v>
      </c>
      <c r="I335" s="81">
        <v>5903023</v>
      </c>
      <c r="J335" s="83">
        <v>1.4710000000000001</v>
      </c>
      <c r="K335" s="128">
        <v>100.3</v>
      </c>
      <c r="M335" s="84">
        <v>105</v>
      </c>
      <c r="N335" s="110">
        <v>1741.1</v>
      </c>
      <c r="O335" s="80">
        <v>105</v>
      </c>
      <c r="P335" s="80">
        <v>100.6</v>
      </c>
      <c r="Q335" s="81">
        <v>19484</v>
      </c>
      <c r="R335" s="80">
        <v>100.069</v>
      </c>
      <c r="S335" s="81">
        <v>15149</v>
      </c>
      <c r="T335" s="83">
        <v>1.4710000000000001</v>
      </c>
      <c r="U335" s="128">
        <v>100.3</v>
      </c>
    </row>
    <row r="336" spans="1:21">
      <c r="A336" s="1477"/>
      <c r="B336" s="1478" t="s">
        <v>62</v>
      </c>
      <c r="C336" s="84">
        <v>106.3</v>
      </c>
      <c r="D336" s="110">
        <v>1728</v>
      </c>
      <c r="E336" s="80">
        <v>99.5</v>
      </c>
      <c r="F336" s="80">
        <v>101</v>
      </c>
      <c r="G336" s="81">
        <v>18080</v>
      </c>
      <c r="H336" s="80">
        <v>81.962000000000003</v>
      </c>
      <c r="I336" s="81">
        <v>69052709</v>
      </c>
      <c r="J336" s="83">
        <v>1.458</v>
      </c>
      <c r="K336" s="128">
        <v>100</v>
      </c>
      <c r="M336" s="84">
        <v>106.3</v>
      </c>
      <c r="N336" s="110">
        <v>1693.6</v>
      </c>
      <c r="O336" s="80">
        <v>99.5</v>
      </c>
      <c r="P336" s="80">
        <v>100.5</v>
      </c>
      <c r="Q336" s="81">
        <v>18132</v>
      </c>
      <c r="R336" s="80">
        <v>81.962000000000003</v>
      </c>
      <c r="S336" s="81">
        <v>15326</v>
      </c>
      <c r="T336" s="83">
        <v>1.458</v>
      </c>
      <c r="U336" s="128">
        <v>100</v>
      </c>
    </row>
    <row r="337" spans="1:21">
      <c r="A337" s="1477"/>
      <c r="B337" s="1478" t="s">
        <v>63</v>
      </c>
      <c r="C337" s="84">
        <v>108.1</v>
      </c>
      <c r="D337" s="110">
        <v>1728</v>
      </c>
      <c r="E337" s="80">
        <v>103.6</v>
      </c>
      <c r="F337" s="80">
        <v>101.2</v>
      </c>
      <c r="G337" s="81">
        <v>20114</v>
      </c>
      <c r="H337" s="80">
        <v>92.305999999999997</v>
      </c>
      <c r="I337" s="81">
        <v>5461386</v>
      </c>
      <c r="J337" s="83">
        <v>1.4390000000000001</v>
      </c>
      <c r="K337" s="128">
        <v>100</v>
      </c>
      <c r="M337" s="84">
        <v>108.1</v>
      </c>
      <c r="N337" s="110">
        <v>1637.1</v>
      </c>
      <c r="O337" s="80">
        <v>103.6</v>
      </c>
      <c r="P337" s="80">
        <v>100.7</v>
      </c>
      <c r="Q337" s="81">
        <v>19229</v>
      </c>
      <c r="R337" s="80">
        <v>92.305999999999997</v>
      </c>
      <c r="S337" s="81">
        <v>16215</v>
      </c>
      <c r="T337" s="83">
        <v>1.4390000000000001</v>
      </c>
      <c r="U337" s="128">
        <v>100</v>
      </c>
    </row>
    <row r="338" spans="1:21">
      <c r="A338" s="1477"/>
      <c r="B338" s="1478" t="s">
        <v>64</v>
      </c>
      <c r="C338" s="84">
        <v>107.4</v>
      </c>
      <c r="D338" s="110">
        <v>1843</v>
      </c>
      <c r="E338" s="80">
        <v>98.9</v>
      </c>
      <c r="F338" s="80">
        <v>101</v>
      </c>
      <c r="G338" s="81">
        <v>19646</v>
      </c>
      <c r="H338" s="80">
        <v>90.84</v>
      </c>
      <c r="I338" s="81">
        <v>4989168</v>
      </c>
      <c r="J338" s="83">
        <v>1.431</v>
      </c>
      <c r="K338" s="128">
        <v>100.2</v>
      </c>
      <c r="M338" s="84">
        <v>107.4</v>
      </c>
      <c r="N338" s="110">
        <v>1804.2</v>
      </c>
      <c r="O338" s="80">
        <v>98.9</v>
      </c>
      <c r="P338" s="80">
        <v>100.5</v>
      </c>
      <c r="Q338" s="81">
        <v>18740</v>
      </c>
      <c r="R338" s="80">
        <v>90.84</v>
      </c>
      <c r="S338" s="81">
        <v>15964</v>
      </c>
      <c r="T338" s="83">
        <v>1.431</v>
      </c>
      <c r="U338" s="128">
        <v>100.2</v>
      </c>
    </row>
    <row r="339" spans="1:21">
      <c r="A339" s="1477"/>
      <c r="B339" s="1478" t="s">
        <v>65</v>
      </c>
      <c r="C339" s="84">
        <v>108.1</v>
      </c>
      <c r="D339" s="110">
        <v>1897</v>
      </c>
      <c r="E339" s="80">
        <v>88.2</v>
      </c>
      <c r="F339" s="80">
        <v>100.7</v>
      </c>
      <c r="G339" s="81">
        <v>21525</v>
      </c>
      <c r="H339" s="80">
        <v>105.583</v>
      </c>
      <c r="I339" s="81">
        <v>11880117</v>
      </c>
      <c r="J339" s="83">
        <v>1.423</v>
      </c>
      <c r="K339" s="128">
        <v>100</v>
      </c>
      <c r="M339" s="84">
        <v>108.1</v>
      </c>
      <c r="N339" s="110">
        <v>1827.2</v>
      </c>
      <c r="O339" s="80">
        <v>88.2</v>
      </c>
      <c r="P339" s="80">
        <v>100.4</v>
      </c>
      <c r="Q339" s="81">
        <v>19038</v>
      </c>
      <c r="R339" s="80">
        <v>105.583</v>
      </c>
      <c r="S339" s="81">
        <v>15438</v>
      </c>
      <c r="T339" s="83">
        <v>1.423</v>
      </c>
      <c r="U339" s="128">
        <v>100</v>
      </c>
    </row>
    <row r="340" spans="1:21" s="1580" customFormat="1">
      <c r="A340" s="1477"/>
      <c r="B340" s="1478" t="s">
        <v>66</v>
      </c>
      <c r="C340" s="1578">
        <v>106.9</v>
      </c>
      <c r="D340" s="1608">
        <v>1847</v>
      </c>
      <c r="E340" s="1571">
        <v>108.4</v>
      </c>
      <c r="F340" s="1571">
        <v>100.5</v>
      </c>
      <c r="G340" s="1573">
        <v>20312</v>
      </c>
      <c r="H340" s="1571">
        <v>107.425</v>
      </c>
      <c r="I340" s="1573">
        <v>2995268</v>
      </c>
      <c r="J340" s="1575">
        <v>1.4139999999999999</v>
      </c>
      <c r="K340" s="1609">
        <v>99.700999999999993</v>
      </c>
      <c r="L340" s="1577"/>
      <c r="M340" s="1578">
        <v>106.9</v>
      </c>
      <c r="N340" s="1608">
        <v>1810.4</v>
      </c>
      <c r="O340" s="1571">
        <v>108.4</v>
      </c>
      <c r="P340" s="1571">
        <v>100.4</v>
      </c>
      <c r="Q340" s="1573">
        <v>18722</v>
      </c>
      <c r="R340" s="1571">
        <v>107.425</v>
      </c>
      <c r="S340" s="1573">
        <v>14160</v>
      </c>
      <c r="T340" s="1575">
        <v>1.4139999999999999</v>
      </c>
      <c r="U340" s="1609">
        <v>99.700999999999993</v>
      </c>
    </row>
    <row r="341" spans="1:21">
      <c r="A341" s="1477"/>
      <c r="B341" s="1478" t="s">
        <v>67</v>
      </c>
      <c r="C341" s="84">
        <v>103.8</v>
      </c>
      <c r="D341" s="110">
        <v>1729</v>
      </c>
      <c r="E341" s="80">
        <v>91.9</v>
      </c>
      <c r="F341" s="80">
        <v>100.3</v>
      </c>
      <c r="G341" s="81">
        <v>19217</v>
      </c>
      <c r="H341" s="80">
        <v>122.443</v>
      </c>
      <c r="I341" s="81">
        <v>6351794</v>
      </c>
      <c r="J341" s="83">
        <v>1.409</v>
      </c>
      <c r="K341" s="128">
        <v>100.199</v>
      </c>
      <c r="M341" s="84">
        <v>103.8</v>
      </c>
      <c r="N341" s="110">
        <v>1694.5</v>
      </c>
      <c r="O341" s="80">
        <v>91.9</v>
      </c>
      <c r="P341" s="80">
        <v>100.2</v>
      </c>
      <c r="Q341" s="81">
        <v>18457</v>
      </c>
      <c r="R341" s="80">
        <v>122.443</v>
      </c>
      <c r="S341" s="81">
        <v>16054</v>
      </c>
      <c r="T341" s="83">
        <v>1.409</v>
      </c>
      <c r="U341" s="128">
        <v>100.199</v>
      </c>
    </row>
    <row r="342" spans="1:21">
      <c r="A342" s="1477"/>
      <c r="B342" s="1478" t="s">
        <v>68</v>
      </c>
      <c r="C342" s="84">
        <v>100</v>
      </c>
      <c r="D342" s="110">
        <v>1706</v>
      </c>
      <c r="E342" s="80">
        <v>98.8</v>
      </c>
      <c r="F342" s="80">
        <v>100.2</v>
      </c>
      <c r="G342" s="81">
        <v>18863</v>
      </c>
      <c r="H342" s="80">
        <v>111.16</v>
      </c>
      <c r="I342" s="81">
        <v>58393410</v>
      </c>
      <c r="J342" s="83">
        <v>1.4019999999999999</v>
      </c>
      <c r="K342" s="128">
        <v>100.399</v>
      </c>
      <c r="M342" s="84">
        <v>100</v>
      </c>
      <c r="N342" s="110">
        <v>1722.5</v>
      </c>
      <c r="O342" s="80">
        <v>98.8</v>
      </c>
      <c r="P342" s="80">
        <v>99.9</v>
      </c>
      <c r="Q342" s="81">
        <v>18464</v>
      </c>
      <c r="R342" s="80">
        <v>111.16</v>
      </c>
      <c r="S342" s="81">
        <v>15974</v>
      </c>
      <c r="T342" s="83">
        <v>1.4019999999999999</v>
      </c>
      <c r="U342" s="128">
        <v>100.399</v>
      </c>
    </row>
    <row r="343" spans="1:21" ht="14.25" thickBot="1">
      <c r="A343" s="1533"/>
      <c r="B343" s="1534" t="s">
        <v>69</v>
      </c>
      <c r="C343" s="102">
        <v>99.4</v>
      </c>
      <c r="D343" s="134">
        <v>1692</v>
      </c>
      <c r="E343" s="97">
        <v>92.6</v>
      </c>
      <c r="F343" s="97">
        <v>100.1</v>
      </c>
      <c r="G343" s="99">
        <v>17694</v>
      </c>
      <c r="H343" s="97">
        <v>113.514</v>
      </c>
      <c r="I343" s="99">
        <v>2814657</v>
      </c>
      <c r="J343" s="101">
        <v>1.387</v>
      </c>
      <c r="K343" s="135">
        <v>100.2</v>
      </c>
      <c r="M343" s="102">
        <v>99.4</v>
      </c>
      <c r="N343" s="134">
        <v>1757.6</v>
      </c>
      <c r="O343" s="97">
        <v>92.6</v>
      </c>
      <c r="P343" s="97">
        <v>100.1</v>
      </c>
      <c r="Q343" s="99">
        <v>18350</v>
      </c>
      <c r="R343" s="97">
        <v>113.514</v>
      </c>
      <c r="S343" s="99">
        <v>13232</v>
      </c>
      <c r="T343" s="101">
        <v>1.387</v>
      </c>
      <c r="U343" s="135">
        <v>100.2</v>
      </c>
    </row>
    <row r="344" spans="1:21">
      <c r="A344" s="1503" t="s">
        <v>97</v>
      </c>
      <c r="B344" s="1504" t="s">
        <v>58</v>
      </c>
      <c r="C344" s="107">
        <v>101.6</v>
      </c>
      <c r="D344" s="1610">
        <v>1695</v>
      </c>
      <c r="E344" s="104">
        <v>86.9</v>
      </c>
      <c r="F344" s="104">
        <v>100.1</v>
      </c>
      <c r="G344" s="105">
        <v>17698</v>
      </c>
      <c r="H344" s="104">
        <v>102.01900000000001</v>
      </c>
      <c r="I344" s="105">
        <v>3846458</v>
      </c>
      <c r="J344" s="106">
        <v>1.3819999999999999</v>
      </c>
      <c r="K344" s="136">
        <v>100.1</v>
      </c>
      <c r="M344" s="107">
        <v>101.6</v>
      </c>
      <c r="N344" s="1610">
        <v>1766.1</v>
      </c>
      <c r="O344" s="104">
        <v>86.9</v>
      </c>
      <c r="P344" s="104">
        <v>100.6</v>
      </c>
      <c r="Q344" s="105">
        <v>18572</v>
      </c>
      <c r="R344" s="104">
        <v>102.01900000000001</v>
      </c>
      <c r="S344" s="105">
        <v>17007</v>
      </c>
      <c r="T344" s="106">
        <v>1.3819999999999999</v>
      </c>
      <c r="U344" s="136">
        <v>100.1</v>
      </c>
    </row>
    <row r="345" spans="1:21">
      <c r="A345" s="1477">
        <v>2017</v>
      </c>
      <c r="B345" s="1478" t="s">
        <v>59</v>
      </c>
      <c r="C345" s="84">
        <v>102.5</v>
      </c>
      <c r="D345" s="110">
        <v>1635</v>
      </c>
      <c r="E345" s="80">
        <v>97</v>
      </c>
      <c r="F345" s="80">
        <v>99.6</v>
      </c>
      <c r="G345" s="81">
        <v>17063</v>
      </c>
      <c r="H345" s="80">
        <v>94.652000000000001</v>
      </c>
      <c r="I345" s="81">
        <v>15352657</v>
      </c>
      <c r="J345" s="83">
        <v>1.375</v>
      </c>
      <c r="K345" s="128">
        <v>99.7</v>
      </c>
      <c r="M345" s="84">
        <v>102.5</v>
      </c>
      <c r="N345" s="110">
        <v>1716.8</v>
      </c>
      <c r="O345" s="80">
        <v>97</v>
      </c>
      <c r="P345" s="80">
        <v>100.3</v>
      </c>
      <c r="Q345" s="81">
        <v>18600</v>
      </c>
      <c r="R345" s="80">
        <v>94.652000000000001</v>
      </c>
      <c r="S345" s="81">
        <v>18870</v>
      </c>
      <c r="T345" s="83">
        <v>1.375</v>
      </c>
      <c r="U345" s="128">
        <v>99.7</v>
      </c>
    </row>
    <row r="346" spans="1:21">
      <c r="A346" s="1477"/>
      <c r="B346" s="1478" t="s">
        <v>60</v>
      </c>
      <c r="C346" s="84">
        <v>103.6</v>
      </c>
      <c r="D346" s="110">
        <v>1657</v>
      </c>
      <c r="E346" s="80">
        <v>96.9</v>
      </c>
      <c r="F346" s="80">
        <v>99.1</v>
      </c>
      <c r="G346" s="81">
        <v>17087</v>
      </c>
      <c r="H346" s="80">
        <v>93.549000000000007</v>
      </c>
      <c r="I346" s="81">
        <v>3724547</v>
      </c>
      <c r="J346" s="83">
        <v>1.3680000000000001</v>
      </c>
      <c r="K346" s="128">
        <v>99.8</v>
      </c>
      <c r="M346" s="84">
        <v>103.6</v>
      </c>
      <c r="N346" s="110">
        <v>1727.2</v>
      </c>
      <c r="O346" s="80">
        <v>96.9</v>
      </c>
      <c r="P346" s="80">
        <v>100.3</v>
      </c>
      <c r="Q346" s="81">
        <v>18607</v>
      </c>
      <c r="R346" s="80">
        <v>93.549000000000007</v>
      </c>
      <c r="S346" s="81">
        <v>18692</v>
      </c>
      <c r="T346" s="83">
        <v>1.3680000000000001</v>
      </c>
      <c r="U346" s="128">
        <v>99.8</v>
      </c>
    </row>
    <row r="347" spans="1:21">
      <c r="A347" s="1477"/>
      <c r="B347" s="1478" t="s">
        <v>61</v>
      </c>
      <c r="C347" s="84">
        <v>104.7</v>
      </c>
      <c r="D347" s="110">
        <v>1782</v>
      </c>
      <c r="E347" s="80">
        <v>99.5</v>
      </c>
      <c r="F347" s="80">
        <v>100.5</v>
      </c>
      <c r="G347" s="81">
        <v>15636</v>
      </c>
      <c r="H347" s="80">
        <v>87.715999999999994</v>
      </c>
      <c r="I347" s="81">
        <v>6414169</v>
      </c>
      <c r="J347" s="83">
        <v>1.3640000000000001</v>
      </c>
      <c r="K347" s="128">
        <v>99.9</v>
      </c>
      <c r="M347" s="84">
        <v>104.7</v>
      </c>
      <c r="N347" s="110">
        <v>1786.5</v>
      </c>
      <c r="O347" s="80">
        <v>99.5</v>
      </c>
      <c r="P347" s="80">
        <v>100.3</v>
      </c>
      <c r="Q347" s="81">
        <v>18060</v>
      </c>
      <c r="R347" s="80">
        <v>87.715999999999994</v>
      </c>
      <c r="S347" s="81">
        <v>16435</v>
      </c>
      <c r="T347" s="83">
        <v>1.3640000000000001</v>
      </c>
      <c r="U347" s="128">
        <v>99.9</v>
      </c>
    </row>
    <row r="348" spans="1:21">
      <c r="A348" s="1477"/>
      <c r="B348" s="1478" t="s">
        <v>62</v>
      </c>
      <c r="C348" s="84">
        <v>104.4</v>
      </c>
      <c r="D348" s="110">
        <v>1830</v>
      </c>
      <c r="E348" s="80">
        <v>99.2</v>
      </c>
      <c r="F348" s="80">
        <v>100.5</v>
      </c>
      <c r="G348" s="81">
        <v>18265</v>
      </c>
      <c r="H348" s="80">
        <v>99.917000000000002</v>
      </c>
      <c r="I348" s="81">
        <v>68117810</v>
      </c>
      <c r="J348" s="83">
        <v>1.3580000000000001</v>
      </c>
      <c r="K348" s="128">
        <v>99.700999999999993</v>
      </c>
      <c r="M348" s="84">
        <v>104.4</v>
      </c>
      <c r="N348" s="110">
        <v>1796.9</v>
      </c>
      <c r="O348" s="80">
        <v>99.2</v>
      </c>
      <c r="P348" s="80">
        <v>100</v>
      </c>
      <c r="Q348" s="81">
        <v>18144</v>
      </c>
      <c r="R348" s="80">
        <v>99.917000000000002</v>
      </c>
      <c r="S348" s="81">
        <v>15393</v>
      </c>
      <c r="T348" s="83">
        <v>1.3580000000000001</v>
      </c>
      <c r="U348" s="128">
        <v>99.700999999999993</v>
      </c>
    </row>
    <row r="349" spans="1:21">
      <c r="A349" s="1477"/>
      <c r="B349" s="1478" t="s">
        <v>63</v>
      </c>
      <c r="C349" s="84">
        <v>103</v>
      </c>
      <c r="D349" s="110">
        <v>1972</v>
      </c>
      <c r="E349" s="80">
        <v>98.7</v>
      </c>
      <c r="F349" s="80">
        <v>100.4</v>
      </c>
      <c r="G349" s="81">
        <v>18543</v>
      </c>
      <c r="H349" s="80">
        <v>94.245000000000005</v>
      </c>
      <c r="I349" s="81">
        <v>4531634</v>
      </c>
      <c r="J349" s="83">
        <v>1.351</v>
      </c>
      <c r="K349" s="128">
        <v>100.1</v>
      </c>
      <c r="M349" s="84">
        <v>103</v>
      </c>
      <c r="N349" s="110">
        <v>1861.5</v>
      </c>
      <c r="O349" s="80">
        <v>98.7</v>
      </c>
      <c r="P349" s="80">
        <v>99.9</v>
      </c>
      <c r="Q349" s="81">
        <v>17827</v>
      </c>
      <c r="R349" s="80">
        <v>94.245000000000005</v>
      </c>
      <c r="S349" s="81">
        <v>12852</v>
      </c>
      <c r="T349" s="83">
        <v>1.351</v>
      </c>
      <c r="U349" s="128">
        <v>100.1</v>
      </c>
    </row>
    <row r="350" spans="1:21">
      <c r="A350" s="1477"/>
      <c r="B350" s="1478" t="s">
        <v>64</v>
      </c>
      <c r="C350" s="84">
        <v>104.7</v>
      </c>
      <c r="D350" s="110">
        <v>1873</v>
      </c>
      <c r="E350" s="80">
        <v>95</v>
      </c>
      <c r="F350" s="80">
        <v>100.6</v>
      </c>
      <c r="G350" s="81">
        <v>18638</v>
      </c>
      <c r="H350" s="80">
        <v>85.295000000000002</v>
      </c>
      <c r="I350" s="81">
        <v>5783742</v>
      </c>
      <c r="J350" s="83">
        <v>1.3480000000000001</v>
      </c>
      <c r="K350" s="128">
        <v>100.4</v>
      </c>
      <c r="M350" s="84">
        <v>104.7</v>
      </c>
      <c r="N350" s="110">
        <v>1823.4</v>
      </c>
      <c r="O350" s="80">
        <v>95</v>
      </c>
      <c r="P350" s="80">
        <v>100.2</v>
      </c>
      <c r="Q350" s="81">
        <v>17726</v>
      </c>
      <c r="R350" s="80">
        <v>85.295000000000002</v>
      </c>
      <c r="S350" s="81">
        <v>17721</v>
      </c>
      <c r="T350" s="83">
        <v>1.3480000000000001</v>
      </c>
      <c r="U350" s="128">
        <v>100.4</v>
      </c>
    </row>
    <row r="351" spans="1:21">
      <c r="A351" s="1477"/>
      <c r="B351" s="1478" t="s">
        <v>65</v>
      </c>
      <c r="C351" s="84">
        <v>104.6</v>
      </c>
      <c r="D351" s="110">
        <v>1938</v>
      </c>
      <c r="E351" s="80">
        <v>98.2</v>
      </c>
      <c r="F351" s="80">
        <v>100.4</v>
      </c>
      <c r="G351" s="81">
        <v>20274</v>
      </c>
      <c r="H351" s="80">
        <v>80.182000000000002</v>
      </c>
      <c r="I351" s="81">
        <v>14742191</v>
      </c>
      <c r="J351" s="83">
        <v>1.3460000000000001</v>
      </c>
      <c r="K351" s="128">
        <v>100.29900000000001</v>
      </c>
      <c r="M351" s="84">
        <v>104.6</v>
      </c>
      <c r="N351" s="110">
        <v>1864.7</v>
      </c>
      <c r="O351" s="80">
        <v>98.2</v>
      </c>
      <c r="P351" s="80">
        <v>100.1</v>
      </c>
      <c r="Q351" s="81">
        <v>17789</v>
      </c>
      <c r="R351" s="80">
        <v>80.182000000000002</v>
      </c>
      <c r="S351" s="81">
        <v>18568</v>
      </c>
      <c r="T351" s="83">
        <v>1.3460000000000001</v>
      </c>
      <c r="U351" s="128">
        <v>100.29900000000001</v>
      </c>
    </row>
    <row r="352" spans="1:21">
      <c r="A352" s="1477"/>
      <c r="B352" s="1478" t="s">
        <v>66</v>
      </c>
      <c r="C352" s="84">
        <v>105.3</v>
      </c>
      <c r="D352" s="110">
        <v>1922</v>
      </c>
      <c r="E352" s="80">
        <v>99.5</v>
      </c>
      <c r="F352" s="80">
        <v>100</v>
      </c>
      <c r="G352" s="81">
        <v>18922</v>
      </c>
      <c r="H352" s="80">
        <v>82.471000000000004</v>
      </c>
      <c r="I352" s="81">
        <v>3496822</v>
      </c>
      <c r="J352" s="83">
        <v>1.339</v>
      </c>
      <c r="K352" s="128">
        <v>100.8</v>
      </c>
      <c r="M352" s="84">
        <v>105.3</v>
      </c>
      <c r="N352" s="110">
        <v>1885.6</v>
      </c>
      <c r="O352" s="80">
        <v>99.5</v>
      </c>
      <c r="P352" s="80">
        <v>99.9</v>
      </c>
      <c r="Q352" s="81">
        <v>17607</v>
      </c>
      <c r="R352" s="80">
        <v>82.471000000000004</v>
      </c>
      <c r="S352" s="81">
        <v>16210</v>
      </c>
      <c r="T352" s="83">
        <v>1.339</v>
      </c>
      <c r="U352" s="128">
        <v>100.8</v>
      </c>
    </row>
    <row r="353" spans="1:21">
      <c r="A353" s="1477"/>
      <c r="B353" s="1478" t="s">
        <v>67</v>
      </c>
      <c r="C353" s="84">
        <v>108.3</v>
      </c>
      <c r="D353" s="110">
        <v>1717</v>
      </c>
      <c r="E353" s="80">
        <v>105.1</v>
      </c>
      <c r="F353" s="80">
        <v>100.2</v>
      </c>
      <c r="G353" s="81">
        <v>19163</v>
      </c>
      <c r="H353" s="80">
        <v>86.784000000000006</v>
      </c>
      <c r="I353" s="81">
        <v>6982611</v>
      </c>
      <c r="J353" s="83">
        <v>1.337</v>
      </c>
      <c r="K353" s="128">
        <v>100</v>
      </c>
      <c r="M353" s="84">
        <v>108.3</v>
      </c>
      <c r="N353" s="110">
        <v>1693.5</v>
      </c>
      <c r="O353" s="80">
        <v>105.1</v>
      </c>
      <c r="P353" s="80">
        <v>100.1</v>
      </c>
      <c r="Q353" s="81">
        <v>18004</v>
      </c>
      <c r="R353" s="80">
        <v>86.784000000000006</v>
      </c>
      <c r="S353" s="81">
        <v>17409</v>
      </c>
      <c r="T353" s="83">
        <v>1.337</v>
      </c>
      <c r="U353" s="128">
        <v>100</v>
      </c>
    </row>
    <row r="354" spans="1:21">
      <c r="A354" s="1477"/>
      <c r="B354" s="1478" t="s">
        <v>68</v>
      </c>
      <c r="C354" s="84">
        <v>106.6</v>
      </c>
      <c r="D354" s="110">
        <v>1680</v>
      </c>
      <c r="E354" s="80">
        <v>105.2</v>
      </c>
      <c r="F354" s="80">
        <v>100.3</v>
      </c>
      <c r="G354" s="81">
        <v>18292</v>
      </c>
      <c r="H354" s="80">
        <v>78.17</v>
      </c>
      <c r="I354" s="81">
        <v>59920227</v>
      </c>
      <c r="J354" s="83">
        <v>1.3360000000000001</v>
      </c>
      <c r="K354" s="128">
        <v>100.497</v>
      </c>
      <c r="M354" s="84">
        <v>106.6</v>
      </c>
      <c r="N354" s="110">
        <v>1702.4</v>
      </c>
      <c r="O354" s="80">
        <v>105.2</v>
      </c>
      <c r="P354" s="80">
        <v>100</v>
      </c>
      <c r="Q354" s="81">
        <v>17917</v>
      </c>
      <c r="R354" s="80">
        <v>78.17</v>
      </c>
      <c r="S354" s="81">
        <v>16438</v>
      </c>
      <c r="T354" s="83">
        <v>1.3360000000000001</v>
      </c>
      <c r="U354" s="128">
        <v>100.497</v>
      </c>
    </row>
    <row r="355" spans="1:21" ht="14.25" thickBot="1">
      <c r="A355" s="1533"/>
      <c r="B355" s="1534" t="s">
        <v>69</v>
      </c>
      <c r="C355" s="84">
        <v>107.9</v>
      </c>
      <c r="D355" s="110">
        <v>1604</v>
      </c>
      <c r="E355" s="80">
        <v>96.3</v>
      </c>
      <c r="F355" s="80">
        <v>99.7</v>
      </c>
      <c r="G355" s="81">
        <v>16932</v>
      </c>
      <c r="H355" s="80">
        <v>83.432000000000002</v>
      </c>
      <c r="I355" s="81">
        <v>3869524</v>
      </c>
      <c r="J355" s="83">
        <v>1.33</v>
      </c>
      <c r="K355" s="128">
        <v>101.19499999999999</v>
      </c>
      <c r="M355" s="84">
        <v>107.9</v>
      </c>
      <c r="N355" s="110">
        <v>1667.6</v>
      </c>
      <c r="O355" s="80">
        <v>96.3</v>
      </c>
      <c r="P355" s="80">
        <v>99.8</v>
      </c>
      <c r="Q355" s="81">
        <v>17860</v>
      </c>
      <c r="R355" s="80">
        <v>83.432000000000002</v>
      </c>
      <c r="S355" s="81">
        <v>17373</v>
      </c>
      <c r="T355" s="83">
        <v>1.33</v>
      </c>
      <c r="U355" s="128">
        <v>101.19499999999999</v>
      </c>
    </row>
    <row r="356" spans="1:21">
      <c r="A356" s="1611" t="s">
        <v>98</v>
      </c>
      <c r="B356" s="1612" t="s">
        <v>58</v>
      </c>
      <c r="C356" s="94">
        <v>108.6</v>
      </c>
      <c r="D356" s="133">
        <v>1412</v>
      </c>
      <c r="E356" s="90">
        <v>101</v>
      </c>
      <c r="F356" s="90">
        <v>99.4</v>
      </c>
      <c r="G356" s="91">
        <v>16986</v>
      </c>
      <c r="H356" s="90">
        <v>99.903999999999996</v>
      </c>
      <c r="I356" s="91">
        <v>3869291</v>
      </c>
      <c r="J356" s="93">
        <v>1.327</v>
      </c>
      <c r="K356" s="130">
        <v>101.399</v>
      </c>
      <c r="M356" s="94">
        <v>108.6</v>
      </c>
      <c r="N356" s="133">
        <v>1468.3</v>
      </c>
      <c r="O356" s="90">
        <v>101</v>
      </c>
      <c r="P356" s="90">
        <v>99.8</v>
      </c>
      <c r="Q356" s="91">
        <v>17620</v>
      </c>
      <c r="R356" s="90">
        <v>99.903999999999996</v>
      </c>
      <c r="S356" s="91">
        <v>16287</v>
      </c>
      <c r="T356" s="93">
        <v>1.327</v>
      </c>
      <c r="U356" s="130">
        <v>101.399</v>
      </c>
    </row>
    <row r="357" spans="1:21">
      <c r="A357" s="1518">
        <v>2018</v>
      </c>
      <c r="B357" s="1583" t="s">
        <v>59</v>
      </c>
      <c r="C357" s="84">
        <v>107</v>
      </c>
      <c r="D357" s="110">
        <v>1440</v>
      </c>
      <c r="E357" s="80">
        <v>106.4</v>
      </c>
      <c r="F357" s="80">
        <v>99.5</v>
      </c>
      <c r="G357" s="81">
        <v>16138</v>
      </c>
      <c r="H357" s="80">
        <v>146.197</v>
      </c>
      <c r="I357" s="81">
        <v>13198535</v>
      </c>
      <c r="J357" s="83">
        <v>1.3240000000000001</v>
      </c>
      <c r="K357" s="128">
        <v>101.40300000000001</v>
      </c>
      <c r="M357" s="84">
        <v>107</v>
      </c>
      <c r="N357" s="110">
        <v>1510.2</v>
      </c>
      <c r="O357" s="80">
        <v>106.4</v>
      </c>
      <c r="P357" s="80">
        <v>100.1</v>
      </c>
      <c r="Q357" s="81">
        <v>17663</v>
      </c>
      <c r="R357" s="80">
        <v>146.197</v>
      </c>
      <c r="S357" s="81">
        <v>16051</v>
      </c>
      <c r="T357" s="83">
        <v>1.3240000000000001</v>
      </c>
      <c r="U357" s="128">
        <v>101.40300000000001</v>
      </c>
    </row>
    <row r="358" spans="1:21">
      <c r="A358" s="1518"/>
      <c r="B358" s="1583" t="s">
        <v>60</v>
      </c>
      <c r="C358" s="84">
        <v>107.9</v>
      </c>
      <c r="D358" s="110">
        <v>1436</v>
      </c>
      <c r="E358" s="80">
        <v>122.2</v>
      </c>
      <c r="F358" s="80">
        <v>99.3</v>
      </c>
      <c r="G358" s="81">
        <v>15852</v>
      </c>
      <c r="H358" s="80">
        <v>99.123999999999995</v>
      </c>
      <c r="I358" s="81">
        <v>2978820</v>
      </c>
      <c r="J358" s="83">
        <v>1.3160000000000001</v>
      </c>
      <c r="K358" s="128">
        <v>101.102</v>
      </c>
      <c r="M358" s="84">
        <v>107.9</v>
      </c>
      <c r="N358" s="110">
        <v>1492.6</v>
      </c>
      <c r="O358" s="80">
        <v>122.2</v>
      </c>
      <c r="P358" s="80">
        <v>100.5</v>
      </c>
      <c r="Q358" s="81">
        <v>17572</v>
      </c>
      <c r="R358" s="80">
        <v>99.123999999999995</v>
      </c>
      <c r="S358" s="81">
        <v>14882</v>
      </c>
      <c r="T358" s="83">
        <v>1.3160000000000001</v>
      </c>
      <c r="U358" s="128">
        <v>101.102</v>
      </c>
    </row>
    <row r="359" spans="1:21">
      <c r="A359" s="1518"/>
      <c r="B359" s="1583" t="s">
        <v>61</v>
      </c>
      <c r="C359" s="84">
        <v>109.1</v>
      </c>
      <c r="D359" s="110">
        <v>1761</v>
      </c>
      <c r="E359" s="80">
        <v>107.9</v>
      </c>
      <c r="F359" s="80">
        <v>100.2</v>
      </c>
      <c r="G359" s="81">
        <v>15634</v>
      </c>
      <c r="H359" s="80">
        <v>123.714</v>
      </c>
      <c r="I359" s="81">
        <v>6748624</v>
      </c>
      <c r="J359" s="83">
        <v>1.3120000000000001</v>
      </c>
      <c r="K359" s="128">
        <v>100.599</v>
      </c>
      <c r="M359" s="84">
        <v>109.1</v>
      </c>
      <c r="N359" s="110">
        <v>1762.2</v>
      </c>
      <c r="O359" s="80">
        <v>107.9</v>
      </c>
      <c r="P359" s="80">
        <v>100.1</v>
      </c>
      <c r="Q359" s="81">
        <v>17844</v>
      </c>
      <c r="R359" s="80">
        <v>123.714</v>
      </c>
      <c r="S359" s="81">
        <v>17082</v>
      </c>
      <c r="T359" s="83">
        <v>1.3120000000000001</v>
      </c>
      <c r="U359" s="128">
        <v>100.599</v>
      </c>
    </row>
    <row r="360" spans="1:21">
      <c r="A360" s="1518"/>
      <c r="B360" s="1583" t="s">
        <v>62</v>
      </c>
      <c r="C360" s="84">
        <v>108.9</v>
      </c>
      <c r="D360" s="110">
        <v>1866</v>
      </c>
      <c r="E360" s="80">
        <v>97.8</v>
      </c>
      <c r="F360" s="80">
        <v>100.6</v>
      </c>
      <c r="G360" s="81">
        <v>18885</v>
      </c>
      <c r="H360" s="80">
        <v>95.561999999999998</v>
      </c>
      <c r="I360" s="81">
        <v>75434648</v>
      </c>
      <c r="J360" s="83">
        <v>1.3109999999999999</v>
      </c>
      <c r="K360" s="128">
        <v>100.798</v>
      </c>
      <c r="M360" s="84">
        <v>108.9</v>
      </c>
      <c r="N360" s="110">
        <v>1832.4</v>
      </c>
      <c r="O360" s="80">
        <v>97.8</v>
      </c>
      <c r="P360" s="80">
        <v>100.2</v>
      </c>
      <c r="Q360" s="81">
        <v>18730</v>
      </c>
      <c r="R360" s="80">
        <v>95.561999999999998</v>
      </c>
      <c r="S360" s="81">
        <v>17436</v>
      </c>
      <c r="T360" s="83">
        <v>1.3109999999999999</v>
      </c>
      <c r="U360" s="128">
        <v>100.798</v>
      </c>
    </row>
    <row r="361" spans="1:21">
      <c r="A361" s="1518"/>
      <c r="B361" s="1583" t="s">
        <v>63</v>
      </c>
      <c r="C361" s="84">
        <v>107.4</v>
      </c>
      <c r="D361" s="110">
        <v>1862</v>
      </c>
      <c r="E361" s="80">
        <v>89.2</v>
      </c>
      <c r="F361" s="80">
        <v>100.6</v>
      </c>
      <c r="G361" s="81">
        <v>18287</v>
      </c>
      <c r="H361" s="80">
        <v>112.273</v>
      </c>
      <c r="I361" s="81">
        <v>5598379</v>
      </c>
      <c r="J361" s="83">
        <v>1.2989999999999999</v>
      </c>
      <c r="K361" s="128">
        <v>100.399</v>
      </c>
      <c r="M361" s="84">
        <v>107.4</v>
      </c>
      <c r="N361" s="110">
        <v>1761</v>
      </c>
      <c r="O361" s="80">
        <v>89.2</v>
      </c>
      <c r="P361" s="80">
        <v>100.1</v>
      </c>
      <c r="Q361" s="81">
        <v>17880</v>
      </c>
      <c r="R361" s="80">
        <v>112.273</v>
      </c>
      <c r="S361" s="81">
        <v>15227</v>
      </c>
      <c r="T361" s="83">
        <v>1.2989999999999999</v>
      </c>
      <c r="U361" s="128">
        <v>100.399</v>
      </c>
    </row>
    <row r="362" spans="1:21">
      <c r="A362" s="1518"/>
      <c r="B362" s="1583" t="s">
        <v>64</v>
      </c>
      <c r="C362" s="84">
        <v>107.9</v>
      </c>
      <c r="D362" s="110">
        <v>1819</v>
      </c>
      <c r="E362" s="80">
        <v>95.4</v>
      </c>
      <c r="F362" s="80">
        <v>100.3</v>
      </c>
      <c r="G362" s="81">
        <v>19164</v>
      </c>
      <c r="H362" s="80">
        <v>142.49299999999999</v>
      </c>
      <c r="I362" s="81">
        <v>5671603</v>
      </c>
      <c r="J362" s="83">
        <v>1.294</v>
      </c>
      <c r="K362" s="128">
        <v>100.199</v>
      </c>
      <c r="M362" s="84">
        <v>107.9</v>
      </c>
      <c r="N362" s="110">
        <v>1767.1</v>
      </c>
      <c r="O362" s="80">
        <v>95.4</v>
      </c>
      <c r="P362" s="80">
        <v>99.9</v>
      </c>
      <c r="Q362" s="81">
        <v>17861</v>
      </c>
      <c r="R362" s="80">
        <v>142.49299999999999</v>
      </c>
      <c r="S362" s="81">
        <v>16568</v>
      </c>
      <c r="T362" s="83">
        <v>1.294</v>
      </c>
      <c r="U362" s="128">
        <v>100.199</v>
      </c>
    </row>
    <row r="363" spans="1:21">
      <c r="A363" s="1518"/>
      <c r="B363" s="1583" t="s">
        <v>65</v>
      </c>
      <c r="C363" s="84">
        <v>107.4</v>
      </c>
      <c r="D363" s="110">
        <v>1870</v>
      </c>
      <c r="E363" s="80">
        <v>101.5</v>
      </c>
      <c r="F363" s="80">
        <v>100.1</v>
      </c>
      <c r="G363" s="81">
        <v>20678</v>
      </c>
      <c r="H363" s="80">
        <v>128.99100000000001</v>
      </c>
      <c r="I363" s="81">
        <v>13876523</v>
      </c>
      <c r="J363" s="83">
        <v>1.29</v>
      </c>
      <c r="K363" s="128">
        <v>100.59699999999999</v>
      </c>
      <c r="M363" s="84">
        <v>107.4</v>
      </c>
      <c r="N363" s="110">
        <v>1801.3</v>
      </c>
      <c r="O363" s="80">
        <v>101.5</v>
      </c>
      <c r="P363" s="80">
        <v>99.8</v>
      </c>
      <c r="Q363" s="81">
        <v>18266</v>
      </c>
      <c r="R363" s="80">
        <v>128.99100000000001</v>
      </c>
      <c r="S363" s="81">
        <v>16684</v>
      </c>
      <c r="T363" s="83">
        <v>1.29</v>
      </c>
      <c r="U363" s="128">
        <v>100.59699999999999</v>
      </c>
    </row>
    <row r="364" spans="1:21">
      <c r="A364" s="1518"/>
      <c r="B364" s="1583" t="s">
        <v>66</v>
      </c>
      <c r="C364" s="84">
        <v>109.1</v>
      </c>
      <c r="D364" s="110">
        <v>1825</v>
      </c>
      <c r="E364" s="80">
        <v>99.1</v>
      </c>
      <c r="F364" s="80">
        <v>99.9</v>
      </c>
      <c r="G364" s="81">
        <v>19625</v>
      </c>
      <c r="H364" s="80">
        <v>135.05099999999999</v>
      </c>
      <c r="I364" s="81">
        <v>3946148</v>
      </c>
      <c r="J364" s="83">
        <v>1.284</v>
      </c>
      <c r="K364" s="128">
        <v>100.595</v>
      </c>
      <c r="M364" s="84">
        <v>109.1</v>
      </c>
      <c r="N364" s="110">
        <v>1792.9</v>
      </c>
      <c r="O364" s="80">
        <v>99.1</v>
      </c>
      <c r="P364" s="80">
        <v>99.7</v>
      </c>
      <c r="Q364" s="81">
        <v>18378</v>
      </c>
      <c r="R364" s="80">
        <v>135.05099999999999</v>
      </c>
      <c r="S364" s="81">
        <v>17741</v>
      </c>
      <c r="T364" s="83">
        <v>1.284</v>
      </c>
      <c r="U364" s="128">
        <v>100.595</v>
      </c>
    </row>
    <row r="365" spans="1:21">
      <c r="A365" s="1518"/>
      <c r="B365" s="1583" t="s">
        <v>67</v>
      </c>
      <c r="C365" s="84">
        <v>108.7</v>
      </c>
      <c r="D365" s="110">
        <v>1891</v>
      </c>
      <c r="E365" s="80">
        <v>109.3</v>
      </c>
      <c r="F365" s="110">
        <v>99.9</v>
      </c>
      <c r="G365" s="81">
        <v>19933</v>
      </c>
      <c r="H365" s="80">
        <v>127.762</v>
      </c>
      <c r="I365" s="81">
        <v>7070813</v>
      </c>
      <c r="J365" s="83">
        <v>1.284</v>
      </c>
      <c r="K365" s="128">
        <v>101.092</v>
      </c>
      <c r="M365" s="84">
        <v>108.7</v>
      </c>
      <c r="N365" s="110">
        <v>1872.2</v>
      </c>
      <c r="O365" s="80">
        <v>109.3</v>
      </c>
      <c r="P365" s="110">
        <v>99.7</v>
      </c>
      <c r="Q365" s="81">
        <v>18398</v>
      </c>
      <c r="R365" s="80">
        <v>127.762</v>
      </c>
      <c r="S365" s="81">
        <v>17110</v>
      </c>
      <c r="T365" s="83">
        <v>1.284</v>
      </c>
      <c r="U365" s="128">
        <v>101.092</v>
      </c>
    </row>
    <row r="366" spans="1:21">
      <c r="A366" s="1518"/>
      <c r="B366" s="1583" t="s">
        <v>68</v>
      </c>
      <c r="C366" s="84">
        <v>109.1</v>
      </c>
      <c r="D366" s="110">
        <v>1866</v>
      </c>
      <c r="E366" s="80">
        <v>102.7</v>
      </c>
      <c r="F366" s="80">
        <v>100.1</v>
      </c>
      <c r="G366" s="81">
        <v>18662</v>
      </c>
      <c r="H366" s="80">
        <v>124.667</v>
      </c>
      <c r="I366" s="81">
        <v>63050949</v>
      </c>
      <c r="J366" s="83">
        <v>1.278</v>
      </c>
      <c r="K366" s="128">
        <v>100.495</v>
      </c>
      <c r="M366" s="84">
        <v>109.1</v>
      </c>
      <c r="N366" s="110">
        <v>1891.6</v>
      </c>
      <c r="O366" s="80">
        <v>102.7</v>
      </c>
      <c r="P366" s="80">
        <v>99.8</v>
      </c>
      <c r="Q366" s="81">
        <v>18424</v>
      </c>
      <c r="R366" s="80">
        <v>124.667</v>
      </c>
      <c r="S366" s="81">
        <v>17514</v>
      </c>
      <c r="T366" s="83">
        <v>1.278</v>
      </c>
      <c r="U366" s="128">
        <v>100.495</v>
      </c>
    </row>
    <row r="367" spans="1:21" ht="14.25" thickBot="1">
      <c r="A367" s="1584"/>
      <c r="B367" s="1585" t="s">
        <v>69</v>
      </c>
      <c r="C367" s="84">
        <v>109.1</v>
      </c>
      <c r="D367" s="110">
        <v>1853</v>
      </c>
      <c r="E367" s="80">
        <v>100.6</v>
      </c>
      <c r="F367" s="80">
        <v>100.1</v>
      </c>
      <c r="G367" s="81">
        <v>17381</v>
      </c>
      <c r="H367" s="80">
        <v>113.288</v>
      </c>
      <c r="I367" s="81">
        <v>3910091</v>
      </c>
      <c r="J367" s="83">
        <v>1.268</v>
      </c>
      <c r="K367" s="128">
        <v>99.802999999999997</v>
      </c>
      <c r="M367" s="84">
        <v>109.1</v>
      </c>
      <c r="N367" s="110">
        <v>1928.8</v>
      </c>
      <c r="O367" s="80">
        <v>100.6</v>
      </c>
      <c r="P367" s="80">
        <v>100.2</v>
      </c>
      <c r="Q367" s="81">
        <v>18273</v>
      </c>
      <c r="R367" s="80">
        <v>113.288</v>
      </c>
      <c r="S367" s="81">
        <v>16718</v>
      </c>
      <c r="T367" s="83">
        <v>1.268</v>
      </c>
      <c r="U367" s="128">
        <v>99.802999999999997</v>
      </c>
    </row>
    <row r="368" spans="1:21">
      <c r="A368" s="1611" t="s">
        <v>99</v>
      </c>
      <c r="B368" s="1612" t="s">
        <v>58</v>
      </c>
      <c r="C368" s="94">
        <v>108.3</v>
      </c>
      <c r="D368" s="133">
        <v>1912</v>
      </c>
      <c r="E368" s="90">
        <v>95.2</v>
      </c>
      <c r="F368" s="90">
        <v>99.2</v>
      </c>
      <c r="G368" s="91">
        <v>17212</v>
      </c>
      <c r="H368" s="90">
        <v>113.117</v>
      </c>
      <c r="I368" s="91">
        <v>4430659</v>
      </c>
      <c r="J368" s="93">
        <v>1.268</v>
      </c>
      <c r="K368" s="130">
        <v>99.900999999999996</v>
      </c>
      <c r="M368" s="94">
        <v>108.3</v>
      </c>
      <c r="N368" s="133">
        <v>1984.9</v>
      </c>
      <c r="O368" s="90">
        <v>95.2</v>
      </c>
      <c r="P368" s="90">
        <v>99.6</v>
      </c>
      <c r="Q368" s="91">
        <v>17801</v>
      </c>
      <c r="R368" s="90">
        <v>113.117</v>
      </c>
      <c r="S368" s="91">
        <v>17933</v>
      </c>
      <c r="T368" s="93">
        <v>1.268</v>
      </c>
      <c r="U368" s="130">
        <v>99.900999999999996</v>
      </c>
    </row>
    <row r="369" spans="1:21">
      <c r="A369" s="1518">
        <v>2019</v>
      </c>
      <c r="B369" s="1583" t="s">
        <v>59</v>
      </c>
      <c r="C369" s="84">
        <v>110</v>
      </c>
      <c r="D369" s="110">
        <v>1968</v>
      </c>
      <c r="E369" s="80">
        <v>102.9</v>
      </c>
      <c r="F369" s="80">
        <v>99</v>
      </c>
      <c r="G369" s="81">
        <v>16319</v>
      </c>
      <c r="H369" s="80">
        <v>69.741</v>
      </c>
      <c r="I369" s="81">
        <v>13983939</v>
      </c>
      <c r="J369" s="83">
        <v>1.266</v>
      </c>
      <c r="K369" s="128">
        <v>100.099</v>
      </c>
      <c r="M369" s="84">
        <v>110</v>
      </c>
      <c r="N369" s="110">
        <v>2053.9</v>
      </c>
      <c r="O369" s="80">
        <v>102.9</v>
      </c>
      <c r="P369" s="80">
        <v>99.6</v>
      </c>
      <c r="Q369" s="81">
        <v>17914</v>
      </c>
      <c r="R369" s="80">
        <v>69.741</v>
      </c>
      <c r="S369" s="81">
        <v>16882</v>
      </c>
      <c r="T369" s="83">
        <v>1.266</v>
      </c>
      <c r="U369" s="128">
        <v>100.099</v>
      </c>
    </row>
    <row r="370" spans="1:21">
      <c r="A370" s="1518"/>
      <c r="B370" s="1583" t="s">
        <v>60</v>
      </c>
      <c r="C370" s="84">
        <v>108.9</v>
      </c>
      <c r="D370" s="110">
        <v>1967</v>
      </c>
      <c r="E370" s="80">
        <v>101.3</v>
      </c>
      <c r="F370" s="80">
        <v>98.6</v>
      </c>
      <c r="G370" s="81">
        <v>15807</v>
      </c>
      <c r="H370" s="80">
        <v>109.274</v>
      </c>
      <c r="I370" s="81">
        <v>4120952</v>
      </c>
      <c r="J370" s="83">
        <v>1.26</v>
      </c>
      <c r="K370" s="128">
        <v>100.297</v>
      </c>
      <c r="M370" s="84">
        <v>108.9</v>
      </c>
      <c r="N370" s="110">
        <v>2040.7</v>
      </c>
      <c r="O370" s="80">
        <v>101.3</v>
      </c>
      <c r="P370" s="80">
        <v>99.8</v>
      </c>
      <c r="Q370" s="81">
        <v>17909</v>
      </c>
      <c r="R370" s="80">
        <v>109.274</v>
      </c>
      <c r="S370" s="81">
        <v>20617</v>
      </c>
      <c r="T370" s="83">
        <v>1.26</v>
      </c>
      <c r="U370" s="128">
        <v>100.297</v>
      </c>
    </row>
    <row r="371" spans="1:21">
      <c r="A371" s="1518"/>
      <c r="B371" s="1583" t="s">
        <v>61</v>
      </c>
      <c r="C371" s="84">
        <v>111.4</v>
      </c>
      <c r="D371" s="110">
        <v>1936</v>
      </c>
      <c r="E371" s="80">
        <v>82.9</v>
      </c>
      <c r="F371" s="80">
        <v>100.1</v>
      </c>
      <c r="G371" s="81">
        <v>16172</v>
      </c>
      <c r="H371" s="80">
        <v>82.221999999999994</v>
      </c>
      <c r="I371" s="81">
        <v>6613402</v>
      </c>
      <c r="J371" s="83">
        <v>1.2569999999999999</v>
      </c>
      <c r="K371" s="128">
        <v>100.496</v>
      </c>
      <c r="M371" s="84">
        <v>111.4</v>
      </c>
      <c r="N371" s="110">
        <v>1934.9</v>
      </c>
      <c r="O371" s="80">
        <v>82.9</v>
      </c>
      <c r="P371" s="80">
        <v>100.1</v>
      </c>
      <c r="Q371" s="81">
        <v>18061</v>
      </c>
      <c r="R371" s="80">
        <v>82.221999999999994</v>
      </c>
      <c r="S371" s="81">
        <v>16433</v>
      </c>
      <c r="T371" s="83">
        <v>1.2569999999999999</v>
      </c>
      <c r="U371" s="128">
        <v>100.496</v>
      </c>
    </row>
    <row r="372" spans="1:21">
      <c r="A372" s="1518" t="s">
        <v>910</v>
      </c>
      <c r="B372" s="1583" t="s">
        <v>62</v>
      </c>
      <c r="C372" s="84">
        <v>110.6</v>
      </c>
      <c r="D372" s="110">
        <v>1985</v>
      </c>
      <c r="E372" s="80">
        <v>100.1</v>
      </c>
      <c r="F372" s="80">
        <v>100.7</v>
      </c>
      <c r="G372" s="81">
        <v>17915</v>
      </c>
      <c r="H372" s="80">
        <v>108.482</v>
      </c>
      <c r="I372" s="81">
        <v>72783972</v>
      </c>
      <c r="J372" s="83">
        <v>1.2549999999999999</v>
      </c>
      <c r="K372" s="128">
        <v>100.495</v>
      </c>
      <c r="M372" s="84">
        <v>110.6</v>
      </c>
      <c r="N372" s="110">
        <v>1943</v>
      </c>
      <c r="O372" s="80">
        <v>100.1</v>
      </c>
      <c r="P372" s="80">
        <v>100.3</v>
      </c>
      <c r="Q372" s="81">
        <v>17946</v>
      </c>
      <c r="R372" s="80">
        <v>108.482</v>
      </c>
      <c r="S372" s="81">
        <v>17025</v>
      </c>
      <c r="T372" s="83">
        <v>1.2549999999999999</v>
      </c>
      <c r="U372" s="128">
        <v>100.495</v>
      </c>
    </row>
    <row r="373" spans="1:21">
      <c r="A373" s="1518"/>
      <c r="B373" s="1583" t="s">
        <v>63</v>
      </c>
      <c r="C373" s="84">
        <v>115</v>
      </c>
      <c r="D373" s="110">
        <v>2050</v>
      </c>
      <c r="E373" s="80">
        <v>103.5</v>
      </c>
      <c r="F373" s="80">
        <v>100.8</v>
      </c>
      <c r="G373" s="81">
        <v>18332</v>
      </c>
      <c r="H373" s="80">
        <v>121.151</v>
      </c>
      <c r="I373" s="81">
        <v>6762607</v>
      </c>
      <c r="J373" s="83">
        <v>1.246</v>
      </c>
      <c r="K373" s="128">
        <v>100.895</v>
      </c>
      <c r="M373" s="84">
        <v>115</v>
      </c>
      <c r="N373" s="110">
        <v>1946.6</v>
      </c>
      <c r="O373" s="80">
        <v>103.5</v>
      </c>
      <c r="P373" s="80">
        <v>100.3</v>
      </c>
      <c r="Q373" s="81">
        <v>18114</v>
      </c>
      <c r="R373" s="80">
        <v>121.151</v>
      </c>
      <c r="S373" s="81">
        <v>17815</v>
      </c>
      <c r="T373" s="83">
        <v>1.246</v>
      </c>
      <c r="U373" s="128">
        <v>100.895</v>
      </c>
    </row>
    <row r="374" spans="1:21">
      <c r="A374" s="1518"/>
      <c r="B374" s="1583" t="s">
        <v>64</v>
      </c>
      <c r="C374" s="84">
        <v>112.8</v>
      </c>
      <c r="D374" s="110">
        <v>2044</v>
      </c>
      <c r="E374" s="80">
        <v>106.6</v>
      </c>
      <c r="F374" s="80">
        <v>100.9</v>
      </c>
      <c r="G374" s="81">
        <v>19731</v>
      </c>
      <c r="H374" s="80">
        <v>87.084000000000003</v>
      </c>
      <c r="I374" s="81">
        <v>5490336</v>
      </c>
      <c r="J374" s="83">
        <v>1.2410000000000001</v>
      </c>
      <c r="K374" s="128">
        <v>100.696</v>
      </c>
      <c r="M374" s="84">
        <v>112.8</v>
      </c>
      <c r="N374" s="110">
        <v>1987.5</v>
      </c>
      <c r="O374" s="80">
        <v>106.6</v>
      </c>
      <c r="P374" s="80">
        <v>100.6</v>
      </c>
      <c r="Q374" s="81">
        <v>18036</v>
      </c>
      <c r="R374" s="80">
        <v>87.084000000000003</v>
      </c>
      <c r="S374" s="81">
        <v>15356</v>
      </c>
      <c r="T374" s="83">
        <v>1.2410000000000001</v>
      </c>
      <c r="U374" s="128">
        <v>100.696</v>
      </c>
    </row>
    <row r="375" spans="1:21">
      <c r="A375" s="1518"/>
      <c r="B375" s="1583" t="s">
        <v>65</v>
      </c>
      <c r="C375" s="84">
        <v>111.8</v>
      </c>
      <c r="D375" s="110">
        <v>1998</v>
      </c>
      <c r="E375" s="80">
        <v>104</v>
      </c>
      <c r="F375" s="80">
        <v>100.8</v>
      </c>
      <c r="G375" s="81">
        <v>19371</v>
      </c>
      <c r="H375" s="80">
        <v>99.614000000000004</v>
      </c>
      <c r="I375" s="81">
        <v>14446417</v>
      </c>
      <c r="J375" s="83">
        <v>1.2390000000000001</v>
      </c>
      <c r="K375" s="128">
        <v>100.593</v>
      </c>
      <c r="M375" s="84">
        <v>111.8</v>
      </c>
      <c r="N375" s="110">
        <v>1929</v>
      </c>
      <c r="O375" s="80">
        <v>104</v>
      </c>
      <c r="P375" s="80">
        <v>100.4</v>
      </c>
      <c r="Q375" s="81">
        <v>17300</v>
      </c>
      <c r="R375" s="80">
        <v>99.614000000000004</v>
      </c>
      <c r="S375" s="81">
        <v>16888</v>
      </c>
      <c r="T375" s="83">
        <v>1.2390000000000001</v>
      </c>
      <c r="U375" s="128">
        <v>100.593</v>
      </c>
    </row>
    <row r="376" spans="1:21">
      <c r="A376" s="1518"/>
      <c r="B376" s="1583" t="s">
        <v>66</v>
      </c>
      <c r="C376" s="84">
        <v>108.4</v>
      </c>
      <c r="D376" s="110">
        <v>1996</v>
      </c>
      <c r="E376" s="80">
        <v>103.6</v>
      </c>
      <c r="F376" s="80">
        <v>101.3</v>
      </c>
      <c r="G376" s="81">
        <v>19098</v>
      </c>
      <c r="H376" s="80">
        <v>94.313999999999993</v>
      </c>
      <c r="I376" s="81">
        <v>3955308</v>
      </c>
      <c r="J376" s="83">
        <v>1.236</v>
      </c>
      <c r="K376" s="128">
        <v>100.49299999999999</v>
      </c>
      <c r="M376" s="84">
        <v>108.4</v>
      </c>
      <c r="N376" s="110">
        <v>1969</v>
      </c>
      <c r="O376" s="80">
        <v>103.6</v>
      </c>
      <c r="P376" s="80">
        <v>101</v>
      </c>
      <c r="Q376" s="81">
        <v>17645</v>
      </c>
      <c r="R376" s="80">
        <v>94.313999999999993</v>
      </c>
      <c r="S376" s="81">
        <v>17268</v>
      </c>
      <c r="T376" s="83">
        <v>1.236</v>
      </c>
      <c r="U376" s="128">
        <v>100.49299999999999</v>
      </c>
    </row>
    <row r="377" spans="1:21">
      <c r="A377" s="1518"/>
      <c r="B377" s="1583" t="s">
        <v>67</v>
      </c>
      <c r="C377" s="84">
        <v>110.4</v>
      </c>
      <c r="D377" s="110">
        <v>1960</v>
      </c>
      <c r="E377" s="80">
        <v>97.4</v>
      </c>
      <c r="F377" s="80">
        <v>101</v>
      </c>
      <c r="G377" s="81">
        <v>19030</v>
      </c>
      <c r="H377" s="80">
        <v>90.477000000000004</v>
      </c>
      <c r="I377" s="81">
        <v>6969035</v>
      </c>
      <c r="J377" s="83">
        <v>1.234</v>
      </c>
      <c r="K377" s="128">
        <v>100.589</v>
      </c>
      <c r="M377" s="84">
        <v>110.4</v>
      </c>
      <c r="N377" s="110">
        <v>1944.2</v>
      </c>
      <c r="O377" s="80">
        <v>97.4</v>
      </c>
      <c r="P377" s="80">
        <v>100.8</v>
      </c>
      <c r="Q377" s="81">
        <v>17487</v>
      </c>
      <c r="R377" s="80">
        <v>90.477000000000004</v>
      </c>
      <c r="S377" s="81">
        <v>16385</v>
      </c>
      <c r="T377" s="83">
        <v>1.234</v>
      </c>
      <c r="U377" s="128">
        <v>100.589</v>
      </c>
    </row>
    <row r="378" spans="1:21">
      <c r="A378" s="1518"/>
      <c r="B378" s="1583" t="s">
        <v>68</v>
      </c>
      <c r="C378" s="84">
        <v>111</v>
      </c>
      <c r="D378" s="110">
        <v>1981</v>
      </c>
      <c r="E378" s="80">
        <v>84.6</v>
      </c>
      <c r="F378" s="80">
        <v>100.6</v>
      </c>
      <c r="G378" s="81">
        <v>17325</v>
      </c>
      <c r="H378" s="80">
        <v>94.438999999999993</v>
      </c>
      <c r="I378" s="81">
        <v>63855857</v>
      </c>
      <c r="J378" s="83">
        <v>1.232</v>
      </c>
      <c r="K378" s="128">
        <v>101.181</v>
      </c>
      <c r="M378" s="84">
        <v>111</v>
      </c>
      <c r="N378" s="110">
        <v>2009.3</v>
      </c>
      <c r="O378" s="80">
        <v>84.6</v>
      </c>
      <c r="P378" s="80">
        <v>100.2</v>
      </c>
      <c r="Q378" s="81">
        <v>17476</v>
      </c>
      <c r="R378" s="80">
        <v>94.438999999999993</v>
      </c>
      <c r="S378" s="81">
        <v>18006</v>
      </c>
      <c r="T378" s="83">
        <v>1.232</v>
      </c>
      <c r="U378" s="128">
        <v>101.181</v>
      </c>
    </row>
    <row r="379" spans="1:21">
      <c r="A379" s="1518"/>
      <c r="B379" s="1583" t="s">
        <v>69</v>
      </c>
      <c r="C379" s="84">
        <v>110</v>
      </c>
      <c r="D379" s="110">
        <v>1946</v>
      </c>
      <c r="E379" s="80">
        <v>96.7</v>
      </c>
      <c r="F379" s="80">
        <v>100.7</v>
      </c>
      <c r="G379" s="81">
        <v>17054</v>
      </c>
      <c r="H379" s="80">
        <v>101.057</v>
      </c>
      <c r="I379" s="81">
        <v>4509479</v>
      </c>
      <c r="J379" s="83">
        <v>1.226</v>
      </c>
      <c r="K379" s="128">
        <v>101.282</v>
      </c>
      <c r="M379" s="89">
        <v>110</v>
      </c>
      <c r="N379" s="131">
        <v>2026.9</v>
      </c>
      <c r="O379" s="85">
        <v>96.7</v>
      </c>
      <c r="P379" s="85">
        <v>100.8</v>
      </c>
      <c r="Q379" s="86">
        <v>17667</v>
      </c>
      <c r="R379" s="85">
        <v>101.057</v>
      </c>
      <c r="S379" s="86">
        <v>18540</v>
      </c>
      <c r="T379" s="88">
        <v>1.226</v>
      </c>
      <c r="U379" s="129">
        <v>101.282</v>
      </c>
    </row>
    <row r="380" spans="1:21">
      <c r="A380" s="1581" t="s">
        <v>181</v>
      </c>
      <c r="B380" s="1582" t="s">
        <v>58</v>
      </c>
      <c r="C380" s="94">
        <v>114.6</v>
      </c>
      <c r="D380" s="133">
        <v>2016</v>
      </c>
      <c r="E380" s="90">
        <v>95.5</v>
      </c>
      <c r="F380" s="90">
        <v>100.9</v>
      </c>
      <c r="G380" s="91">
        <v>16959</v>
      </c>
      <c r="H380" s="90">
        <v>84.831999999999994</v>
      </c>
      <c r="I380" s="91">
        <v>4276661</v>
      </c>
      <c r="J380" s="93">
        <v>1.2230000000000001</v>
      </c>
      <c r="K380" s="130">
        <v>101.18300000000001</v>
      </c>
      <c r="M380" s="94">
        <v>114.6</v>
      </c>
      <c r="N380" s="133">
        <v>2092.8000000000002</v>
      </c>
      <c r="O380" s="90">
        <v>95.5</v>
      </c>
      <c r="P380" s="90">
        <v>101.3</v>
      </c>
      <c r="Q380" s="91">
        <v>17725</v>
      </c>
      <c r="R380" s="90">
        <v>84.831999999999994</v>
      </c>
      <c r="S380" s="91">
        <v>16731</v>
      </c>
      <c r="T380" s="93">
        <v>1.2230000000000001</v>
      </c>
      <c r="U380" s="130">
        <v>101.18300000000001</v>
      </c>
    </row>
    <row r="381" spans="1:21">
      <c r="A381" s="1518">
        <v>2020</v>
      </c>
      <c r="B381" s="1583" t="s">
        <v>59</v>
      </c>
      <c r="C381" s="84">
        <v>113.9</v>
      </c>
      <c r="D381" s="110">
        <v>1943</v>
      </c>
      <c r="E381" s="80">
        <v>84.4</v>
      </c>
      <c r="F381" s="80">
        <v>100.3</v>
      </c>
      <c r="G381" s="81">
        <v>15602</v>
      </c>
      <c r="H381" s="80">
        <v>121.16200000000001</v>
      </c>
      <c r="I381" s="81">
        <v>14566126</v>
      </c>
      <c r="J381" s="83">
        <v>1.22</v>
      </c>
      <c r="K381" s="128">
        <v>101.086</v>
      </c>
      <c r="M381" s="84">
        <v>113.9</v>
      </c>
      <c r="N381" s="110">
        <v>2027.8</v>
      </c>
      <c r="O381" s="80">
        <v>84.4</v>
      </c>
      <c r="P381" s="80">
        <v>101</v>
      </c>
      <c r="Q381" s="81">
        <v>17291</v>
      </c>
      <c r="R381" s="80">
        <v>121.16200000000001</v>
      </c>
      <c r="S381" s="81">
        <v>17492</v>
      </c>
      <c r="T381" s="83">
        <v>1.22</v>
      </c>
      <c r="U381" s="128">
        <v>101.086</v>
      </c>
    </row>
    <row r="382" spans="1:21">
      <c r="A382" s="1518"/>
      <c r="B382" s="1583" t="s">
        <v>60</v>
      </c>
      <c r="C382" s="84">
        <v>115.2</v>
      </c>
      <c r="D382" s="110">
        <v>1976</v>
      </c>
      <c r="E382" s="80">
        <v>84.5</v>
      </c>
      <c r="F382" s="80">
        <v>99.3</v>
      </c>
      <c r="G382" s="81">
        <v>15686</v>
      </c>
      <c r="H382" s="80">
        <v>103.136</v>
      </c>
      <c r="I382" s="81">
        <v>3535498</v>
      </c>
      <c r="J382" s="83">
        <v>1.214</v>
      </c>
      <c r="K382" s="128">
        <v>101.18600000000001</v>
      </c>
      <c r="M382" s="84">
        <v>115.2</v>
      </c>
      <c r="N382" s="110">
        <v>2050</v>
      </c>
      <c r="O382" s="80">
        <v>84.5</v>
      </c>
      <c r="P382" s="80">
        <v>100.6</v>
      </c>
      <c r="Q382" s="81">
        <v>17393</v>
      </c>
      <c r="R382" s="80">
        <v>103.136</v>
      </c>
      <c r="S382" s="81">
        <v>17541</v>
      </c>
      <c r="T382" s="83">
        <v>1.214</v>
      </c>
      <c r="U382" s="128">
        <v>101.18600000000001</v>
      </c>
    </row>
    <row r="383" spans="1:21">
      <c r="A383" s="1518"/>
      <c r="B383" s="1583" t="s">
        <v>61</v>
      </c>
      <c r="C383" s="84">
        <v>113.1</v>
      </c>
      <c r="D383" s="110">
        <v>1975</v>
      </c>
      <c r="E383" s="80">
        <v>92.8</v>
      </c>
      <c r="F383" s="80">
        <v>100.4</v>
      </c>
      <c r="G383" s="81">
        <v>15443</v>
      </c>
      <c r="H383" s="80">
        <v>90.429000000000002</v>
      </c>
      <c r="I383" s="81">
        <v>7012206</v>
      </c>
      <c r="J383" s="83">
        <v>1.2070000000000001</v>
      </c>
      <c r="K383" s="128">
        <v>101.48099999999999</v>
      </c>
      <c r="M383" s="84">
        <v>113.1</v>
      </c>
      <c r="N383" s="110">
        <v>1973.8</v>
      </c>
      <c r="O383" s="80">
        <v>92.8</v>
      </c>
      <c r="P383" s="80">
        <v>100.5</v>
      </c>
      <c r="Q383" s="81">
        <v>17165</v>
      </c>
      <c r="R383" s="80">
        <v>90.429000000000002</v>
      </c>
      <c r="S383" s="81">
        <v>16921</v>
      </c>
      <c r="T383" s="83">
        <v>1.2070000000000001</v>
      </c>
      <c r="U383" s="128">
        <v>101.48099999999999</v>
      </c>
    </row>
    <row r="384" spans="1:21">
      <c r="A384" s="1518"/>
      <c r="B384" s="1583" t="s">
        <v>62</v>
      </c>
      <c r="C384" s="84">
        <v>112</v>
      </c>
      <c r="D384" s="110">
        <v>2073</v>
      </c>
      <c r="E384" s="80">
        <v>85.9</v>
      </c>
      <c r="F384" s="80">
        <v>100</v>
      </c>
      <c r="G384" s="81">
        <v>17529</v>
      </c>
      <c r="H384" s="80">
        <v>84.025000000000006</v>
      </c>
      <c r="I384" s="81">
        <v>53369553</v>
      </c>
      <c r="J384" s="83">
        <v>1.2030000000000001</v>
      </c>
      <c r="K384" s="128">
        <v>101.182</v>
      </c>
      <c r="M384" s="84">
        <v>112</v>
      </c>
      <c r="N384" s="110">
        <v>2029.2</v>
      </c>
      <c r="O384" s="80">
        <v>85.9</v>
      </c>
      <c r="P384" s="80">
        <v>99.6</v>
      </c>
      <c r="Q384" s="81">
        <v>18121</v>
      </c>
      <c r="R384" s="80">
        <v>84.025000000000006</v>
      </c>
      <c r="S384" s="81">
        <v>12622</v>
      </c>
      <c r="T384" s="83">
        <v>1.2030000000000001</v>
      </c>
      <c r="U384" s="128">
        <v>101.182</v>
      </c>
    </row>
    <row r="385" spans="1:21">
      <c r="A385" s="1518"/>
      <c r="B385" s="1583" t="s">
        <v>63</v>
      </c>
      <c r="C385" s="84">
        <v>112.7</v>
      </c>
      <c r="D385" s="110">
        <v>2080</v>
      </c>
      <c r="E385" s="80">
        <v>89.4</v>
      </c>
      <c r="F385" s="80">
        <v>101.5</v>
      </c>
      <c r="G385" s="81">
        <v>20904</v>
      </c>
      <c r="H385" s="80">
        <v>99.314999999999998</v>
      </c>
      <c r="I385" s="81">
        <v>7512764</v>
      </c>
      <c r="J385" s="83">
        <v>1.1759999999999999</v>
      </c>
      <c r="K385" s="128">
        <v>100.985</v>
      </c>
      <c r="M385" s="84">
        <v>112.7</v>
      </c>
      <c r="N385" s="110">
        <v>1975.1</v>
      </c>
      <c r="O385" s="80">
        <v>89.4</v>
      </c>
      <c r="P385" s="80">
        <v>101</v>
      </c>
      <c r="Q385" s="81">
        <v>19993</v>
      </c>
      <c r="R385" s="80">
        <v>99.314999999999998</v>
      </c>
      <c r="S385" s="81">
        <v>19342</v>
      </c>
      <c r="T385" s="83">
        <v>1.1759999999999999</v>
      </c>
      <c r="U385" s="128">
        <v>100.985</v>
      </c>
    </row>
    <row r="386" spans="1:21">
      <c r="A386" s="1518"/>
      <c r="B386" s="1583" t="s">
        <v>64</v>
      </c>
      <c r="C386" s="84">
        <v>110</v>
      </c>
      <c r="D386" s="110">
        <v>2116</v>
      </c>
      <c r="E386" s="80">
        <v>98.5</v>
      </c>
      <c r="F386" s="80">
        <v>100.8</v>
      </c>
      <c r="G386" s="81">
        <v>22919</v>
      </c>
      <c r="H386" s="80">
        <v>127.416</v>
      </c>
      <c r="I386" s="81">
        <v>13013912</v>
      </c>
      <c r="J386" s="83">
        <v>1.1619999999999999</v>
      </c>
      <c r="K386" s="128">
        <v>101.283</v>
      </c>
      <c r="M386" s="84">
        <v>110</v>
      </c>
      <c r="N386" s="110">
        <v>2057.6</v>
      </c>
      <c r="O386" s="80">
        <v>98.5</v>
      </c>
      <c r="P386" s="80">
        <v>100.5</v>
      </c>
      <c r="Q386" s="81">
        <v>20927</v>
      </c>
      <c r="R386" s="80">
        <v>127.416</v>
      </c>
      <c r="S386" s="81">
        <v>35292</v>
      </c>
      <c r="T386" s="83">
        <v>1.1619999999999999</v>
      </c>
      <c r="U386" s="128">
        <v>101.283</v>
      </c>
    </row>
    <row r="387" spans="1:21">
      <c r="A387" s="1518"/>
      <c r="B387" s="1583" t="s">
        <v>65</v>
      </c>
      <c r="C387" s="84">
        <v>108.9</v>
      </c>
      <c r="D387" s="110">
        <v>2102</v>
      </c>
      <c r="E387" s="80">
        <v>97.5</v>
      </c>
      <c r="F387" s="80">
        <v>101.6</v>
      </c>
      <c r="G387" s="81">
        <v>23830</v>
      </c>
      <c r="H387" s="80">
        <v>97.352000000000004</v>
      </c>
      <c r="I387" s="81">
        <v>14551844</v>
      </c>
      <c r="J387" s="83">
        <v>1.153</v>
      </c>
      <c r="K387" s="128">
        <v>101.18</v>
      </c>
      <c r="M387" s="84">
        <v>108.9</v>
      </c>
      <c r="N387" s="110">
        <v>2029.3</v>
      </c>
      <c r="O387" s="80">
        <v>97.5</v>
      </c>
      <c r="P387" s="80">
        <v>101.2</v>
      </c>
      <c r="Q387" s="81">
        <v>21637</v>
      </c>
      <c r="R387" s="80">
        <v>97.352000000000004</v>
      </c>
      <c r="S387" s="81">
        <v>16773</v>
      </c>
      <c r="T387" s="83">
        <v>1.153</v>
      </c>
      <c r="U387" s="128">
        <v>101.18</v>
      </c>
    </row>
    <row r="388" spans="1:21">
      <c r="A388" s="1518"/>
      <c r="B388" s="1583" t="s">
        <v>66</v>
      </c>
      <c r="C388" s="84">
        <v>106.8</v>
      </c>
      <c r="D388" s="110">
        <v>481</v>
      </c>
      <c r="E388" s="80">
        <v>89.6</v>
      </c>
      <c r="F388" s="80">
        <v>101.2</v>
      </c>
      <c r="G388" s="81">
        <v>24396</v>
      </c>
      <c r="H388" s="80">
        <v>95.698999999999998</v>
      </c>
      <c r="I388" s="81">
        <v>4348565</v>
      </c>
      <c r="J388" s="83">
        <v>1.1459999999999999</v>
      </c>
      <c r="K388" s="128">
        <v>101.07899999999999</v>
      </c>
      <c r="M388" s="84">
        <v>106.8</v>
      </c>
      <c r="N388" s="110">
        <v>474.5</v>
      </c>
      <c r="O388" s="80">
        <v>89.6</v>
      </c>
      <c r="P388" s="80">
        <v>100.8</v>
      </c>
      <c r="Q388" s="81">
        <v>22134</v>
      </c>
      <c r="R388" s="80">
        <v>95.698999999999998</v>
      </c>
      <c r="S388" s="81">
        <v>18539</v>
      </c>
      <c r="T388" s="83">
        <v>1.1459999999999999</v>
      </c>
      <c r="U388" s="128">
        <v>101.07899999999999</v>
      </c>
    </row>
    <row r="389" spans="1:21">
      <c r="A389" s="1518"/>
      <c r="B389" s="1583" t="s">
        <v>67</v>
      </c>
      <c r="C389" s="84">
        <v>106.8</v>
      </c>
      <c r="D389" s="110">
        <v>2085</v>
      </c>
      <c r="E389" s="80">
        <v>96</v>
      </c>
      <c r="F389" s="80">
        <v>101.2</v>
      </c>
      <c r="G389" s="81">
        <v>23907</v>
      </c>
      <c r="H389" s="80">
        <v>92.623999999999995</v>
      </c>
      <c r="I389" s="81">
        <v>7163473</v>
      </c>
      <c r="J389" s="83">
        <v>1.1399999999999999</v>
      </c>
      <c r="K389" s="128">
        <v>100.19499999999999</v>
      </c>
      <c r="M389" s="84">
        <v>106.8</v>
      </c>
      <c r="N389" s="110">
        <v>2068.1999999999998</v>
      </c>
      <c r="O389" s="80">
        <v>96</v>
      </c>
      <c r="P389" s="80">
        <v>101</v>
      </c>
      <c r="Q389" s="81">
        <v>22504</v>
      </c>
      <c r="R389" s="80">
        <v>92.623999999999995</v>
      </c>
      <c r="S389" s="81">
        <v>16394</v>
      </c>
      <c r="T389" s="83">
        <v>1.1399999999999999</v>
      </c>
      <c r="U389" s="128">
        <v>100.19499999999999</v>
      </c>
    </row>
    <row r="390" spans="1:21">
      <c r="A390" s="1518"/>
      <c r="B390" s="1583" t="s">
        <v>68</v>
      </c>
      <c r="C390" s="84">
        <v>105.6</v>
      </c>
      <c r="D390" s="110">
        <v>2055</v>
      </c>
      <c r="E390" s="80">
        <v>95.5</v>
      </c>
      <c r="F390" s="80">
        <v>101.5</v>
      </c>
      <c r="G390" s="81">
        <v>21359</v>
      </c>
      <c r="H390" s="80">
        <v>100.446</v>
      </c>
      <c r="I390" s="81">
        <v>58767568</v>
      </c>
      <c r="J390" s="83">
        <v>1.135</v>
      </c>
      <c r="K390" s="128">
        <v>99.125</v>
      </c>
      <c r="M390" s="84">
        <v>105.6</v>
      </c>
      <c r="N390" s="110">
        <v>2084.4</v>
      </c>
      <c r="O390" s="80">
        <v>95.5</v>
      </c>
      <c r="P390" s="80">
        <v>101.1</v>
      </c>
      <c r="Q390" s="81">
        <v>21635</v>
      </c>
      <c r="R390" s="80">
        <v>100.446</v>
      </c>
      <c r="S390" s="81">
        <v>16723</v>
      </c>
      <c r="T390" s="83">
        <v>1.135</v>
      </c>
      <c r="U390" s="128">
        <v>99.125</v>
      </c>
    </row>
    <row r="391" spans="1:21">
      <c r="A391" s="1521"/>
      <c r="B391" s="1956" t="s">
        <v>69</v>
      </c>
      <c r="C391" s="89">
        <v>106.1</v>
      </c>
      <c r="D391" s="131">
        <v>1936</v>
      </c>
      <c r="E391" s="85">
        <v>97.5</v>
      </c>
      <c r="F391" s="85">
        <v>100.7</v>
      </c>
      <c r="G391" s="86">
        <v>21176</v>
      </c>
      <c r="H391" s="85">
        <v>99.406999999999996</v>
      </c>
      <c r="I391" s="86">
        <v>4242237</v>
      </c>
      <c r="J391" s="88">
        <v>1.125</v>
      </c>
      <c r="K391" s="129">
        <v>98.733999999999995</v>
      </c>
      <c r="M391" s="89">
        <v>106.1</v>
      </c>
      <c r="N391" s="131">
        <v>2016.5</v>
      </c>
      <c r="O391" s="85">
        <v>97.5</v>
      </c>
      <c r="P391" s="85">
        <v>100.8</v>
      </c>
      <c r="Q391" s="86">
        <v>21570</v>
      </c>
      <c r="R391" s="85">
        <v>99.406999999999996</v>
      </c>
      <c r="S391" s="86">
        <v>17067</v>
      </c>
      <c r="T391" s="88">
        <v>1.125</v>
      </c>
      <c r="U391" s="129">
        <v>98.733999999999995</v>
      </c>
    </row>
    <row r="392" spans="1:21">
      <c r="A392" s="1581" t="s">
        <v>720</v>
      </c>
      <c r="B392" s="1582" t="s">
        <v>58</v>
      </c>
      <c r="C392" s="94">
        <v>103.1</v>
      </c>
      <c r="D392" s="133">
        <v>1866</v>
      </c>
      <c r="E392" s="90">
        <v>102.9</v>
      </c>
      <c r="F392" s="90">
        <v>100.6</v>
      </c>
      <c r="G392" s="91">
        <v>20309</v>
      </c>
      <c r="H392" s="90">
        <v>95.926000000000002</v>
      </c>
      <c r="I392" s="91">
        <v>4768833</v>
      </c>
      <c r="J392" s="93">
        <v>1.123</v>
      </c>
      <c r="K392" s="130">
        <v>99.415000000000006</v>
      </c>
      <c r="M392" s="94">
        <v>103.1</v>
      </c>
      <c r="N392" s="133">
        <v>1927.9</v>
      </c>
      <c r="O392" s="90">
        <v>102.9</v>
      </c>
      <c r="P392" s="90">
        <v>101</v>
      </c>
      <c r="Q392" s="91">
        <v>21881</v>
      </c>
      <c r="R392" s="90">
        <v>95.926000000000002</v>
      </c>
      <c r="S392" s="91">
        <v>18401</v>
      </c>
      <c r="T392" s="93">
        <v>1.123</v>
      </c>
      <c r="U392" s="130">
        <v>99.415000000000006</v>
      </c>
    </row>
    <row r="393" spans="1:21">
      <c r="A393" s="1518">
        <v>2021</v>
      </c>
      <c r="B393" s="1583" t="s">
        <v>59</v>
      </c>
      <c r="C393" s="84">
        <v>103.7</v>
      </c>
      <c r="D393" s="110">
        <v>1870</v>
      </c>
      <c r="E393" s="80">
        <v>91.4</v>
      </c>
      <c r="F393" s="80">
        <v>100</v>
      </c>
      <c r="G393" s="81">
        <v>20026</v>
      </c>
      <c r="H393" s="80">
        <v>102.91200000000001</v>
      </c>
      <c r="I393" s="81">
        <v>14296498</v>
      </c>
      <c r="J393" s="83">
        <v>1.1180000000000001</v>
      </c>
      <c r="K393" s="128">
        <v>99.414000000000001</v>
      </c>
      <c r="M393" s="84">
        <v>103.7</v>
      </c>
      <c r="N393" s="110">
        <v>1935.8</v>
      </c>
      <c r="O393" s="80">
        <v>91.4</v>
      </c>
      <c r="P393" s="80">
        <v>100.7</v>
      </c>
      <c r="Q393" s="81">
        <v>21953</v>
      </c>
      <c r="R393" s="80">
        <v>102.91200000000001</v>
      </c>
      <c r="S393" s="81">
        <v>17110</v>
      </c>
      <c r="T393" s="83">
        <v>1.1180000000000001</v>
      </c>
      <c r="U393" s="128">
        <v>99.414000000000001</v>
      </c>
    </row>
    <row r="394" spans="1:21">
      <c r="A394" s="1518"/>
      <c r="B394" s="1583" t="s">
        <v>60</v>
      </c>
      <c r="C394" s="84">
        <v>105.7</v>
      </c>
      <c r="D394" s="110">
        <v>1859</v>
      </c>
      <c r="E394" s="80">
        <v>87.2</v>
      </c>
      <c r="F394" s="80">
        <v>100.1</v>
      </c>
      <c r="G394" s="81">
        <v>20535</v>
      </c>
      <c r="H394" s="80">
        <v>104.717</v>
      </c>
      <c r="I394" s="81">
        <v>3388379</v>
      </c>
      <c r="J394" s="83">
        <v>1.1140000000000001</v>
      </c>
      <c r="K394" s="128">
        <v>99.608999999999995</v>
      </c>
      <c r="M394" s="84">
        <v>105.7</v>
      </c>
      <c r="N394" s="110">
        <v>1925.4</v>
      </c>
      <c r="O394" s="80">
        <v>87.2</v>
      </c>
      <c r="P394" s="80">
        <v>101.4</v>
      </c>
      <c r="Q394" s="81">
        <v>22354</v>
      </c>
      <c r="R394" s="80">
        <v>104.717</v>
      </c>
      <c r="S394" s="81">
        <v>16771</v>
      </c>
      <c r="T394" s="83">
        <v>1.1140000000000001</v>
      </c>
      <c r="U394" s="128">
        <v>99.608999999999995</v>
      </c>
    </row>
    <row r="395" spans="1:21">
      <c r="A395" s="1518"/>
      <c r="B395" s="1583" t="s">
        <v>61</v>
      </c>
      <c r="C395" s="84">
        <v>104.3</v>
      </c>
      <c r="D395" s="96"/>
      <c r="E395" s="80">
        <v>96.6</v>
      </c>
      <c r="F395" s="80">
        <v>100.3</v>
      </c>
      <c r="G395" s="81">
        <v>19523</v>
      </c>
      <c r="H395" s="80">
        <v>122.57899999999999</v>
      </c>
      <c r="I395" s="81">
        <v>8390804</v>
      </c>
      <c r="J395" s="83">
        <v>1.1040000000000001</v>
      </c>
      <c r="K395" s="128">
        <v>98.832999999999998</v>
      </c>
      <c r="M395" s="84">
        <v>104.3</v>
      </c>
      <c r="N395" s="96"/>
      <c r="O395" s="80">
        <v>96.6</v>
      </c>
      <c r="P395" s="80">
        <v>100.5</v>
      </c>
      <c r="Q395" s="81">
        <v>21702</v>
      </c>
      <c r="R395" s="80">
        <v>122.57899999999999</v>
      </c>
      <c r="S395" s="81">
        <v>19701</v>
      </c>
      <c r="T395" s="83">
        <v>1.1040000000000001</v>
      </c>
      <c r="U395" s="128">
        <v>98.832999999999998</v>
      </c>
    </row>
    <row r="396" spans="1:21">
      <c r="A396" s="1518"/>
      <c r="B396" s="1583" t="s">
        <v>62</v>
      </c>
      <c r="C396" s="84">
        <v>105.1</v>
      </c>
      <c r="D396" s="96"/>
      <c r="E396" s="80">
        <v>101.3</v>
      </c>
      <c r="F396" s="80">
        <v>100.8</v>
      </c>
      <c r="G396" s="81">
        <v>19681</v>
      </c>
      <c r="H396" s="80">
        <v>122.788</v>
      </c>
      <c r="I396" s="81">
        <v>67452136</v>
      </c>
      <c r="J396" s="83">
        <v>1.1060000000000001</v>
      </c>
      <c r="K396" s="128">
        <v>99.317999999999998</v>
      </c>
      <c r="M396" s="84">
        <v>105.1</v>
      </c>
      <c r="N396" s="96"/>
      <c r="O396" s="80">
        <v>101.3</v>
      </c>
      <c r="P396" s="80">
        <v>100.4</v>
      </c>
      <c r="Q396" s="81">
        <v>20265</v>
      </c>
      <c r="R396" s="80">
        <v>122.788</v>
      </c>
      <c r="S396" s="81">
        <v>16036</v>
      </c>
      <c r="T396" s="83">
        <v>1.1060000000000001</v>
      </c>
      <c r="U396" s="128">
        <v>99.317999999999998</v>
      </c>
    </row>
    <row r="397" spans="1:21">
      <c r="A397" s="1518"/>
      <c r="B397" s="1583" t="s">
        <v>63</v>
      </c>
      <c r="C397" s="84">
        <v>103.8</v>
      </c>
      <c r="D397" s="96"/>
      <c r="E397" s="80">
        <v>97.4</v>
      </c>
      <c r="F397" s="80">
        <v>100.9</v>
      </c>
      <c r="G397" s="81">
        <v>21772</v>
      </c>
      <c r="H397" s="80">
        <v>102.977</v>
      </c>
      <c r="I397" s="81">
        <v>6872182</v>
      </c>
      <c r="J397" s="83">
        <v>1.1040000000000001</v>
      </c>
      <c r="K397" s="128">
        <v>99.706999999999994</v>
      </c>
      <c r="M397" s="84">
        <v>103.8</v>
      </c>
      <c r="N397" s="96"/>
      <c r="O397" s="80">
        <v>97.4</v>
      </c>
      <c r="P397" s="80">
        <v>100.4</v>
      </c>
      <c r="Q397" s="81">
        <v>20764</v>
      </c>
      <c r="R397" s="80">
        <v>102.977</v>
      </c>
      <c r="S397" s="81">
        <v>17518</v>
      </c>
      <c r="T397" s="83">
        <v>1.1040000000000001</v>
      </c>
      <c r="U397" s="128">
        <v>99.706999999999994</v>
      </c>
    </row>
    <row r="398" spans="1:21">
      <c r="A398" s="1518"/>
      <c r="B398" s="1583" t="s">
        <v>64</v>
      </c>
      <c r="C398" s="84">
        <v>104.2</v>
      </c>
      <c r="D398" s="96"/>
      <c r="E398" s="80">
        <v>97.9</v>
      </c>
      <c r="F398" s="80">
        <v>100.7</v>
      </c>
      <c r="G398" s="81">
        <v>22079</v>
      </c>
      <c r="H398" s="80">
        <v>92.534000000000006</v>
      </c>
      <c r="I398" s="81">
        <v>6838475</v>
      </c>
      <c r="J398" s="83">
        <v>1.087</v>
      </c>
      <c r="K398" s="128">
        <v>99.805000000000007</v>
      </c>
      <c r="M398" s="84">
        <v>104.2</v>
      </c>
      <c r="N398" s="96"/>
      <c r="O398" s="80">
        <v>97.9</v>
      </c>
      <c r="P398" s="80">
        <v>100.4</v>
      </c>
      <c r="Q398" s="81">
        <v>20372</v>
      </c>
      <c r="R398" s="80">
        <v>92.534000000000006</v>
      </c>
      <c r="S398" s="81">
        <v>18116</v>
      </c>
      <c r="T398" s="83">
        <v>1.087</v>
      </c>
      <c r="U398" s="128">
        <v>99.805000000000007</v>
      </c>
    </row>
    <row r="399" spans="1:21">
      <c r="A399" s="1518"/>
      <c r="B399" s="1583" t="s">
        <v>65</v>
      </c>
      <c r="C399" s="84">
        <v>104.4</v>
      </c>
      <c r="D399" s="96"/>
      <c r="E399" s="80">
        <v>88.5</v>
      </c>
      <c r="F399" s="80">
        <v>98.9</v>
      </c>
      <c r="G399" s="81">
        <v>22329</v>
      </c>
      <c r="H399" s="80">
        <v>95.847999999999999</v>
      </c>
      <c r="I399" s="81">
        <v>15487480</v>
      </c>
      <c r="J399" s="83">
        <v>1.079</v>
      </c>
      <c r="K399" s="128">
        <v>99.707999999999998</v>
      </c>
      <c r="M399" s="84">
        <v>104.4</v>
      </c>
      <c r="N399" s="96"/>
      <c r="O399" s="80">
        <v>88.5</v>
      </c>
      <c r="P399" s="80">
        <v>98.5</v>
      </c>
      <c r="Q399" s="81">
        <v>19955</v>
      </c>
      <c r="R399" s="80">
        <v>95.847999999999999</v>
      </c>
      <c r="S399" s="81">
        <v>17815</v>
      </c>
      <c r="T399" s="83">
        <v>1.079</v>
      </c>
      <c r="U399" s="128">
        <v>99.707999999999998</v>
      </c>
    </row>
    <row r="400" spans="1:21">
      <c r="A400" s="1518"/>
      <c r="B400" s="1583" t="s">
        <v>66</v>
      </c>
      <c r="C400" s="84">
        <v>107.3</v>
      </c>
      <c r="D400" s="96"/>
      <c r="E400" s="80">
        <v>93.3</v>
      </c>
      <c r="F400" s="80">
        <v>99.2</v>
      </c>
      <c r="G400" s="81">
        <v>21364</v>
      </c>
      <c r="H400" s="80">
        <v>120.884</v>
      </c>
      <c r="I400" s="81">
        <v>4136622</v>
      </c>
      <c r="J400" s="83">
        <v>1.079</v>
      </c>
      <c r="K400" s="128">
        <v>100</v>
      </c>
      <c r="M400" s="84">
        <v>107.3</v>
      </c>
      <c r="N400" s="96"/>
      <c r="O400" s="80">
        <v>93.3</v>
      </c>
      <c r="P400" s="80">
        <v>98.8</v>
      </c>
      <c r="Q400" s="81">
        <v>19457</v>
      </c>
      <c r="R400" s="80">
        <v>120.884</v>
      </c>
      <c r="S400" s="81">
        <v>17487</v>
      </c>
      <c r="T400" s="83">
        <v>1.079</v>
      </c>
      <c r="U400" s="128">
        <v>100</v>
      </c>
    </row>
    <row r="401" spans="1:21">
      <c r="A401" s="1518"/>
      <c r="B401" s="1583" t="s">
        <v>67</v>
      </c>
      <c r="C401" s="84">
        <v>109.3</v>
      </c>
      <c r="D401" s="96"/>
      <c r="E401" s="80">
        <v>104.2</v>
      </c>
      <c r="F401" s="80">
        <v>98.3</v>
      </c>
      <c r="G401" s="81">
        <v>20107</v>
      </c>
      <c r="H401" s="80">
        <v>113.057</v>
      </c>
      <c r="I401" s="81">
        <v>8450047</v>
      </c>
      <c r="J401" s="83">
        <v>1.0960000000000001</v>
      </c>
      <c r="K401" s="128">
        <v>100.19499999999999</v>
      </c>
      <c r="M401" s="84">
        <v>109.3</v>
      </c>
      <c r="N401" s="96"/>
      <c r="O401" s="80">
        <v>104.2</v>
      </c>
      <c r="P401" s="80">
        <v>98.1</v>
      </c>
      <c r="Q401" s="81">
        <v>19366</v>
      </c>
      <c r="R401" s="80">
        <v>113.057</v>
      </c>
      <c r="S401" s="81">
        <v>18993</v>
      </c>
      <c r="T401" s="83">
        <v>1.0960000000000001</v>
      </c>
      <c r="U401" s="128">
        <v>100.19499999999999</v>
      </c>
    </row>
    <row r="402" spans="1:21">
      <c r="A402" s="1518"/>
      <c r="B402" s="1583" t="s">
        <v>68</v>
      </c>
      <c r="C402" s="84">
        <v>110</v>
      </c>
      <c r="D402" s="96"/>
      <c r="E402" s="80">
        <v>77</v>
      </c>
      <c r="F402" s="80">
        <v>98.1</v>
      </c>
      <c r="G402" s="81">
        <v>19394</v>
      </c>
      <c r="H402" s="80">
        <v>114.271</v>
      </c>
      <c r="I402" s="81">
        <v>58791970</v>
      </c>
      <c r="J402" s="83">
        <v>1.0920000000000001</v>
      </c>
      <c r="K402" s="128">
        <v>101.07899999999999</v>
      </c>
      <c r="M402" s="84">
        <v>110</v>
      </c>
      <c r="N402" s="96"/>
      <c r="O402" s="80">
        <v>77</v>
      </c>
      <c r="P402" s="80">
        <v>97.7</v>
      </c>
      <c r="Q402" s="81">
        <v>19342</v>
      </c>
      <c r="R402" s="80">
        <v>114.271</v>
      </c>
      <c r="S402" s="81">
        <v>16824</v>
      </c>
      <c r="T402" s="83">
        <v>1.0920000000000001</v>
      </c>
      <c r="U402" s="128">
        <v>101.07899999999999</v>
      </c>
    </row>
    <row r="403" spans="1:21">
      <c r="A403" s="1521"/>
      <c r="B403" s="1956" t="s">
        <v>69</v>
      </c>
      <c r="C403" s="89">
        <v>111.5</v>
      </c>
      <c r="D403" s="112"/>
      <c r="E403" s="85">
        <v>88.8</v>
      </c>
      <c r="F403" s="85">
        <v>97.8</v>
      </c>
      <c r="G403" s="86">
        <v>18884</v>
      </c>
      <c r="H403" s="85">
        <v>102.123</v>
      </c>
      <c r="I403" s="86">
        <v>4656098</v>
      </c>
      <c r="J403" s="2546">
        <v>1.08</v>
      </c>
      <c r="K403" s="129">
        <v>101.381</v>
      </c>
      <c r="M403" s="89">
        <v>111.5</v>
      </c>
      <c r="N403" s="112"/>
      <c r="O403" s="85">
        <v>88.8</v>
      </c>
      <c r="P403" s="85">
        <v>97.9</v>
      </c>
      <c r="Q403" s="86">
        <v>19465</v>
      </c>
      <c r="R403" s="85">
        <v>102.123</v>
      </c>
      <c r="S403" s="86">
        <v>18654</v>
      </c>
      <c r="T403" s="2546">
        <v>1.08</v>
      </c>
      <c r="U403" s="129">
        <v>101.381</v>
      </c>
    </row>
    <row r="404" spans="1:21">
      <c r="A404" s="1581" t="s">
        <v>1322</v>
      </c>
      <c r="B404" s="1582" t="s">
        <v>58</v>
      </c>
      <c r="C404" s="94">
        <v>110.9</v>
      </c>
      <c r="D404" s="109"/>
      <c r="E404" s="90">
        <v>103.3</v>
      </c>
      <c r="F404" s="90">
        <v>99.272125758597426</v>
      </c>
      <c r="G404" s="91">
        <v>18292</v>
      </c>
      <c r="H404" s="90">
        <v>117.736</v>
      </c>
      <c r="I404" s="91">
        <v>5088767</v>
      </c>
      <c r="J404" s="2547">
        <v>1.0880000000000001</v>
      </c>
      <c r="K404" s="130">
        <v>100.49</v>
      </c>
      <c r="M404" s="94">
        <v>110.9</v>
      </c>
      <c r="N404" s="109"/>
      <c r="O404" s="90">
        <v>103.3</v>
      </c>
      <c r="P404" s="90">
        <v>99.7</v>
      </c>
      <c r="Q404" s="91">
        <v>19625</v>
      </c>
      <c r="R404" s="90">
        <v>117.736</v>
      </c>
      <c r="S404" s="91">
        <v>19415</v>
      </c>
      <c r="T404" s="2547">
        <v>1.0880000000000001</v>
      </c>
      <c r="U404" s="130">
        <v>100.49</v>
      </c>
    </row>
    <row r="405" spans="1:21">
      <c r="A405" s="1518">
        <v>2022</v>
      </c>
      <c r="B405" s="1583" t="s">
        <v>59</v>
      </c>
      <c r="C405" s="84">
        <v>111.7</v>
      </c>
      <c r="D405" s="96"/>
      <c r="E405" s="80">
        <v>89.4</v>
      </c>
      <c r="F405" s="80">
        <v>99.272125758597426</v>
      </c>
      <c r="G405" s="81">
        <v>17398</v>
      </c>
      <c r="H405" s="80">
        <v>89.022999999999996</v>
      </c>
      <c r="I405" s="81">
        <v>19736087</v>
      </c>
      <c r="J405" s="111">
        <v>1.0860000000000001</v>
      </c>
      <c r="K405" s="128">
        <v>100.884</v>
      </c>
      <c r="M405" s="84">
        <v>111.7</v>
      </c>
      <c r="N405" s="96"/>
      <c r="O405" s="80">
        <v>89.4</v>
      </c>
      <c r="P405" s="80">
        <v>99.9</v>
      </c>
      <c r="Q405" s="81">
        <v>18996</v>
      </c>
      <c r="R405" s="80">
        <v>89.022999999999996</v>
      </c>
      <c r="S405" s="81">
        <v>23334</v>
      </c>
      <c r="T405" s="111">
        <v>1.0860000000000001</v>
      </c>
      <c r="U405" s="128">
        <v>100.884</v>
      </c>
    </row>
    <row r="406" spans="1:21">
      <c r="A406" s="1518"/>
      <c r="B406" s="1583" t="s">
        <v>60</v>
      </c>
      <c r="C406" s="84">
        <v>108.7</v>
      </c>
      <c r="D406" s="96"/>
      <c r="E406" s="80">
        <v>78.900000000000006</v>
      </c>
      <c r="F406" s="80">
        <v>98.667422454484139</v>
      </c>
      <c r="G406" s="81">
        <v>17324</v>
      </c>
      <c r="H406" s="80">
        <v>112.187</v>
      </c>
      <c r="I406" s="81">
        <v>5373218</v>
      </c>
      <c r="J406" s="2548"/>
      <c r="K406" s="128">
        <v>100.78400000000001</v>
      </c>
      <c r="M406" s="84">
        <v>108.7</v>
      </c>
      <c r="N406" s="96"/>
      <c r="O406" s="80">
        <v>78.900000000000006</v>
      </c>
      <c r="P406" s="80">
        <v>99.9</v>
      </c>
      <c r="Q406" s="81">
        <v>18664</v>
      </c>
      <c r="R406" s="80">
        <v>112.187</v>
      </c>
      <c r="S406" s="81">
        <v>26249</v>
      </c>
      <c r="T406" s="2548"/>
      <c r="U406" s="128">
        <v>100.78400000000001</v>
      </c>
    </row>
    <row r="407" spans="1:21">
      <c r="A407" s="1518"/>
      <c r="B407" s="1583" t="s">
        <v>61</v>
      </c>
      <c r="C407" s="84"/>
      <c r="D407" s="96"/>
      <c r="E407" s="80"/>
      <c r="F407" s="80"/>
      <c r="G407" s="81"/>
      <c r="H407" s="80"/>
      <c r="I407" s="81"/>
      <c r="J407" s="2548"/>
      <c r="K407" s="128"/>
      <c r="M407" s="84"/>
      <c r="N407" s="96"/>
      <c r="O407" s="80"/>
      <c r="P407" s="80"/>
      <c r="Q407" s="81"/>
      <c r="R407" s="80"/>
      <c r="S407" s="81"/>
      <c r="T407" s="2548"/>
      <c r="U407" s="128"/>
    </row>
    <row r="408" spans="1:21">
      <c r="A408" s="1518"/>
      <c r="B408" s="1583" t="s">
        <v>62</v>
      </c>
      <c r="C408" s="84"/>
      <c r="D408" s="96"/>
      <c r="E408" s="80"/>
      <c r="F408" s="80"/>
      <c r="G408" s="81"/>
      <c r="H408" s="80"/>
      <c r="I408" s="81"/>
      <c r="J408" s="2548"/>
      <c r="K408" s="128"/>
      <c r="M408" s="84"/>
      <c r="N408" s="96"/>
      <c r="O408" s="80"/>
      <c r="P408" s="80"/>
      <c r="Q408" s="81"/>
      <c r="R408" s="80"/>
      <c r="S408" s="81"/>
      <c r="T408" s="2548"/>
      <c r="U408" s="128"/>
    </row>
    <row r="409" spans="1:21">
      <c r="A409" s="1518"/>
      <c r="B409" s="1583" t="s">
        <v>63</v>
      </c>
      <c r="C409" s="84"/>
      <c r="D409" s="96"/>
      <c r="E409" s="80"/>
      <c r="F409" s="80"/>
      <c r="G409" s="81"/>
      <c r="H409" s="80"/>
      <c r="I409" s="81"/>
      <c r="J409" s="2548"/>
      <c r="K409" s="128"/>
      <c r="M409" s="84"/>
      <c r="N409" s="96"/>
      <c r="O409" s="80"/>
      <c r="P409" s="80"/>
      <c r="Q409" s="81"/>
      <c r="R409" s="80"/>
      <c r="S409" s="81"/>
      <c r="T409" s="2548"/>
      <c r="U409" s="128"/>
    </row>
    <row r="410" spans="1:21">
      <c r="A410" s="1518"/>
      <c r="B410" s="1583" t="s">
        <v>64</v>
      </c>
      <c r="C410" s="84"/>
      <c r="D410" s="96"/>
      <c r="E410" s="80"/>
      <c r="F410" s="80"/>
      <c r="G410" s="81"/>
      <c r="H410" s="80"/>
      <c r="I410" s="81"/>
      <c r="J410" s="2548"/>
      <c r="K410" s="128"/>
      <c r="M410" s="84"/>
      <c r="N410" s="96"/>
      <c r="O410" s="80"/>
      <c r="P410" s="80"/>
      <c r="Q410" s="81"/>
      <c r="R410" s="80"/>
      <c r="S410" s="81"/>
      <c r="T410" s="2548"/>
      <c r="U410" s="128"/>
    </row>
    <row r="411" spans="1:21">
      <c r="A411" s="1518"/>
      <c r="B411" s="1583" t="s">
        <v>65</v>
      </c>
      <c r="C411" s="84"/>
      <c r="D411" s="96"/>
      <c r="E411" s="80"/>
      <c r="F411" s="80"/>
      <c r="G411" s="81"/>
      <c r="H411" s="80"/>
      <c r="I411" s="81"/>
      <c r="J411" s="2548"/>
      <c r="K411" s="128"/>
      <c r="M411" s="84"/>
      <c r="N411" s="96"/>
      <c r="O411" s="80"/>
      <c r="P411" s="80"/>
      <c r="Q411" s="81"/>
      <c r="R411" s="80"/>
      <c r="S411" s="81"/>
      <c r="T411" s="2548"/>
      <c r="U411" s="128"/>
    </row>
    <row r="412" spans="1:21">
      <c r="A412" s="1518"/>
      <c r="B412" s="1583" t="s">
        <v>66</v>
      </c>
      <c r="C412" s="84"/>
      <c r="D412" s="96"/>
      <c r="E412" s="80"/>
      <c r="F412" s="80"/>
      <c r="G412" s="81"/>
      <c r="H412" s="80"/>
      <c r="I412" s="81"/>
      <c r="J412" s="2548"/>
      <c r="K412" s="128"/>
      <c r="M412" s="84"/>
      <c r="N412" s="96"/>
      <c r="O412" s="80"/>
      <c r="P412" s="80"/>
      <c r="Q412" s="81"/>
      <c r="R412" s="80"/>
      <c r="S412" s="81"/>
      <c r="T412" s="2548"/>
      <c r="U412" s="128"/>
    </row>
    <row r="413" spans="1:21">
      <c r="A413" s="1518"/>
      <c r="B413" s="1583" t="s">
        <v>67</v>
      </c>
      <c r="C413" s="84"/>
      <c r="D413" s="96"/>
      <c r="E413" s="80"/>
      <c r="F413" s="80"/>
      <c r="G413" s="81"/>
      <c r="H413" s="80"/>
      <c r="I413" s="81"/>
      <c r="J413" s="2548"/>
      <c r="K413" s="128"/>
      <c r="M413" s="84"/>
      <c r="N413" s="96"/>
      <c r="O413" s="80"/>
      <c r="P413" s="80"/>
      <c r="Q413" s="81"/>
      <c r="R413" s="80"/>
      <c r="S413" s="81"/>
      <c r="T413" s="2548"/>
      <c r="U413" s="128"/>
    </row>
    <row r="414" spans="1:21">
      <c r="A414" s="1518"/>
      <c r="B414" s="1583" t="s">
        <v>68</v>
      </c>
      <c r="C414" s="84"/>
      <c r="D414" s="96"/>
      <c r="E414" s="80"/>
      <c r="F414" s="80"/>
      <c r="G414" s="81"/>
      <c r="H414" s="80"/>
      <c r="I414" s="81"/>
      <c r="J414" s="2548"/>
      <c r="K414" s="128"/>
      <c r="M414" s="84"/>
      <c r="N414" s="96"/>
      <c r="O414" s="80"/>
      <c r="P414" s="80"/>
      <c r="Q414" s="81"/>
      <c r="R414" s="80"/>
      <c r="S414" s="81"/>
      <c r="T414" s="2548"/>
      <c r="U414" s="128"/>
    </row>
    <row r="415" spans="1:21" ht="14.25" thickBot="1">
      <c r="A415" s="1584"/>
      <c r="B415" s="1585" t="s">
        <v>69</v>
      </c>
      <c r="C415" s="102"/>
      <c r="D415" s="103"/>
      <c r="E415" s="97"/>
      <c r="F415" s="97"/>
      <c r="G415" s="99"/>
      <c r="H415" s="97"/>
      <c r="I415" s="99"/>
      <c r="J415" s="2549"/>
      <c r="K415" s="135"/>
      <c r="M415" s="102"/>
      <c r="N415" s="103"/>
      <c r="O415" s="97"/>
      <c r="P415" s="97"/>
      <c r="Q415" s="99"/>
      <c r="R415" s="97"/>
      <c r="S415" s="99"/>
      <c r="T415" s="2549"/>
      <c r="U415" s="135"/>
    </row>
    <row r="416" spans="1:21">
      <c r="I416" s="115"/>
    </row>
    <row r="417" spans="1:12">
      <c r="A417" s="23" t="s">
        <v>964</v>
      </c>
      <c r="G417" s="57" t="s">
        <v>912</v>
      </c>
      <c r="I417" s="57" t="s">
        <v>912</v>
      </c>
    </row>
    <row r="418" spans="1:12">
      <c r="A418" s="40" t="s">
        <v>54</v>
      </c>
      <c r="B418" s="41"/>
      <c r="C418" s="137" t="s">
        <v>128</v>
      </c>
      <c r="D418" s="118" t="s">
        <v>155</v>
      </c>
      <c r="E418" s="118" t="s">
        <v>958</v>
      </c>
      <c r="F418" s="118" t="s">
        <v>156</v>
      </c>
      <c r="G418" s="118" t="s">
        <v>157</v>
      </c>
      <c r="H418" s="118" t="s">
        <v>158</v>
      </c>
      <c r="I418" s="118" t="s">
        <v>959</v>
      </c>
      <c r="J418" s="118" t="s">
        <v>159</v>
      </c>
      <c r="K418" s="119" t="s">
        <v>160</v>
      </c>
    </row>
    <row r="419" spans="1:12">
      <c r="A419" s="44" t="s">
        <v>861</v>
      </c>
      <c r="B419" s="45"/>
      <c r="C419" s="138" t="s">
        <v>161</v>
      </c>
      <c r="D419" s="1097" t="s">
        <v>162</v>
      </c>
      <c r="E419" s="1097" t="s">
        <v>960</v>
      </c>
      <c r="F419" s="1097" t="s">
        <v>163</v>
      </c>
      <c r="G419" s="1097" t="s">
        <v>164</v>
      </c>
      <c r="H419" s="1097" t="s">
        <v>165</v>
      </c>
      <c r="I419" s="1097" t="s">
        <v>961</v>
      </c>
      <c r="J419" s="1097" t="s">
        <v>166</v>
      </c>
      <c r="K419" s="120" t="s">
        <v>167</v>
      </c>
    </row>
    <row r="420" spans="1:12">
      <c r="A420" s="46"/>
      <c r="B420" s="45"/>
      <c r="C420" s="138" t="s">
        <v>154</v>
      </c>
      <c r="D420" s="1097"/>
      <c r="E420" s="1097" t="s">
        <v>154</v>
      </c>
      <c r="F420" s="1097" t="s">
        <v>962</v>
      </c>
      <c r="G420" s="1097" t="s">
        <v>168</v>
      </c>
      <c r="H420" s="1097"/>
      <c r="I420" s="1097" t="s">
        <v>169</v>
      </c>
      <c r="J420" s="1097" t="s">
        <v>170</v>
      </c>
      <c r="K420" s="120" t="s">
        <v>171</v>
      </c>
    </row>
    <row r="421" spans="1:12">
      <c r="A421" s="46"/>
      <c r="B421" s="45"/>
      <c r="C421" s="139" t="s">
        <v>790</v>
      </c>
      <c r="D421" s="1097"/>
      <c r="E421" s="1099" t="s">
        <v>790</v>
      </c>
      <c r="F421" s="1099" t="s">
        <v>154</v>
      </c>
      <c r="G421" s="1097"/>
      <c r="H421" s="1097"/>
      <c r="I421" s="1097"/>
      <c r="J421" s="1097"/>
      <c r="K421" s="120"/>
      <c r="L421" s="57"/>
    </row>
    <row r="422" spans="1:12">
      <c r="A422" s="47"/>
      <c r="B422" s="48"/>
      <c r="C422" s="140" t="s">
        <v>172</v>
      </c>
      <c r="D422" s="121" t="s">
        <v>173</v>
      </c>
      <c r="E422" s="121" t="s">
        <v>174</v>
      </c>
      <c r="F422" s="121" t="s">
        <v>175</v>
      </c>
      <c r="G422" s="121" t="s">
        <v>176</v>
      </c>
      <c r="H422" s="121" t="s">
        <v>177</v>
      </c>
      <c r="I422" s="121" t="s">
        <v>178</v>
      </c>
      <c r="J422" s="121" t="s">
        <v>179</v>
      </c>
      <c r="K422" s="122" t="s">
        <v>180</v>
      </c>
      <c r="L422" s="57"/>
    </row>
    <row r="423" spans="1:12">
      <c r="A423" s="1613" t="s">
        <v>913</v>
      </c>
      <c r="B423" s="1614"/>
      <c r="C423" s="1615">
        <f>AVERAGE(C20:C31)</f>
        <v>119.89880985398524</v>
      </c>
      <c r="D423" s="1554">
        <f t="shared" ref="D423:H423" si="0">AVERAGE(D20:D31)</f>
        <v>1750.7749999999999</v>
      </c>
      <c r="E423" s="1554">
        <f t="shared" si="0"/>
        <v>131.32858043363845</v>
      </c>
      <c r="F423" s="1554">
        <f t="shared" si="0"/>
        <v>103.68333333333334</v>
      </c>
      <c r="G423" s="1545">
        <f>SUM(G20:G31)</f>
        <v>319928</v>
      </c>
      <c r="H423" s="1554">
        <f t="shared" si="0"/>
        <v>97.516249999999999</v>
      </c>
      <c r="I423" s="1545">
        <f>SUM(I20:I31)</f>
        <v>245039667</v>
      </c>
      <c r="J423" s="1616">
        <f t="shared" ref="J423:K423" si="1">AVERAGE(J20:J31)</f>
        <v>7.3895833333333343</v>
      </c>
      <c r="K423" s="1555">
        <f t="shared" si="1"/>
        <v>103.42650000000002</v>
      </c>
      <c r="L423" s="57"/>
    </row>
    <row r="424" spans="1:12">
      <c r="A424" s="1613" t="s">
        <v>914</v>
      </c>
      <c r="B424" s="1614" t="s">
        <v>862</v>
      </c>
      <c r="C424" s="1615">
        <f>AVERAGE(C32:C43)</f>
        <v>130.04911560353946</v>
      </c>
      <c r="D424" s="1554">
        <f t="shared" ref="D424:H424" si="2">AVERAGE(D32:D43)</f>
        <v>1827.4916666666666</v>
      </c>
      <c r="E424" s="1554">
        <f t="shared" si="2"/>
        <v>122.23249047348015</v>
      </c>
      <c r="F424" s="1554">
        <f t="shared" si="2"/>
        <v>106.49999999999999</v>
      </c>
      <c r="G424" s="1545">
        <f>SUM(G32:G43)</f>
        <v>321300</v>
      </c>
      <c r="H424" s="1554">
        <f t="shared" si="2"/>
        <v>112.01741666666665</v>
      </c>
      <c r="I424" s="1545">
        <f>SUM(I32:I43)</f>
        <v>254539317</v>
      </c>
      <c r="J424" s="1616">
        <f t="shared" ref="J424:K424" si="3">AVERAGE(J32:J43)</f>
        <v>8.1434166666666687</v>
      </c>
      <c r="K424" s="1555">
        <f t="shared" si="3"/>
        <v>103.01716666666668</v>
      </c>
      <c r="L424" s="57"/>
    </row>
    <row r="425" spans="1:12">
      <c r="A425" s="1613" t="s">
        <v>915</v>
      </c>
      <c r="B425" s="1614"/>
      <c r="C425" s="1615">
        <f>AVERAGE(C44:C55)</f>
        <v>133.1433938320379</v>
      </c>
      <c r="D425" s="1554">
        <f t="shared" ref="D425:H425" si="4">AVERAGE(D44:D55)</f>
        <v>1797.4499999999998</v>
      </c>
      <c r="E425" s="1554">
        <f t="shared" si="4"/>
        <v>104.55461275711923</v>
      </c>
      <c r="F425" s="1554">
        <f t="shared" si="4"/>
        <v>108.25000000000001</v>
      </c>
      <c r="G425" s="1545">
        <f>SUM(G44:G55)</f>
        <v>350987</v>
      </c>
      <c r="H425" s="1554">
        <f t="shared" si="4"/>
        <v>97.334416666666655</v>
      </c>
      <c r="I425" s="1545">
        <f>SUM(I44:I55)</f>
        <v>214390797</v>
      </c>
      <c r="J425" s="1616">
        <f t="shared" ref="J425:K425" si="5">AVERAGE(J44:J55)</f>
        <v>6.6449999999999996</v>
      </c>
      <c r="K425" s="1555">
        <f t="shared" si="5"/>
        <v>101.87983333333334</v>
      </c>
      <c r="L425" s="57"/>
    </row>
    <row r="426" spans="1:12">
      <c r="A426" s="1613" t="s">
        <v>916</v>
      </c>
      <c r="B426" s="1614" t="s">
        <v>863</v>
      </c>
      <c r="C426" s="1615">
        <f>AVERAGE(C56:C67)</f>
        <v>128.78815251042306</v>
      </c>
      <c r="D426" s="1554">
        <f t="shared" ref="D426:H426" si="6">AVERAGE(D56:D67)</f>
        <v>1807</v>
      </c>
      <c r="E426" s="1554">
        <f t="shared" si="6"/>
        <v>102.9512000036102</v>
      </c>
      <c r="F426" s="1554">
        <f t="shared" si="6"/>
        <v>107.67500000000001</v>
      </c>
      <c r="G426" s="1545">
        <f>SUM(G56:G67)</f>
        <v>405450</v>
      </c>
      <c r="H426" s="1554">
        <f t="shared" si="6"/>
        <v>104.19575000000002</v>
      </c>
      <c r="I426" s="1545">
        <f>SUM(I56:I67)</f>
        <v>182123002</v>
      </c>
      <c r="J426" s="1616">
        <f t="shared" ref="J426:K426" si="7">AVERAGE(J56:J67)</f>
        <v>5.4758333333333331</v>
      </c>
      <c r="K426" s="1555">
        <f t="shared" si="7"/>
        <v>101.14241666666668</v>
      </c>
      <c r="L426" s="57"/>
    </row>
    <row r="427" spans="1:12">
      <c r="A427" s="1613" t="s">
        <v>917</v>
      </c>
      <c r="B427" s="1614"/>
      <c r="C427" s="1615">
        <f>AVERAGE(C68:C79)</f>
        <v>125.37192625815015</v>
      </c>
      <c r="D427" s="1554">
        <f t="shared" ref="D427:H427" si="8">AVERAGE(D68:D79)</f>
        <v>1853</v>
      </c>
      <c r="E427" s="1554">
        <f t="shared" si="8"/>
        <v>102.03352352204207</v>
      </c>
      <c r="F427" s="1554">
        <f t="shared" si="8"/>
        <v>104.98333333333333</v>
      </c>
      <c r="G427" s="1545">
        <f>SUM(G68:G79)</f>
        <v>455674</v>
      </c>
      <c r="H427" s="1554">
        <f t="shared" si="8"/>
        <v>102.29983333333335</v>
      </c>
      <c r="I427" s="1545">
        <f>SUM(I68:I79)</f>
        <v>161776165</v>
      </c>
      <c r="J427" s="1616">
        <f t="shared" ref="J427:K427" si="9">AVERAGE(J68:J79)</f>
        <v>4.5273333333333339</v>
      </c>
      <c r="K427" s="1555">
        <f t="shared" si="9"/>
        <v>100.72608333333335</v>
      </c>
      <c r="L427" s="57"/>
    </row>
    <row r="428" spans="1:12">
      <c r="A428" s="1613" t="s">
        <v>918</v>
      </c>
      <c r="B428" s="1614"/>
      <c r="C428" s="1615">
        <f>AVERAGE(C80:C91)</f>
        <v>120.09555586851404</v>
      </c>
      <c r="D428" s="1554">
        <f t="shared" ref="D428:H428" si="10">AVERAGE(D80:D91)</f>
        <v>1589.3166666666666</v>
      </c>
      <c r="E428" s="1554">
        <f t="shared" si="10"/>
        <v>106.18827858144924</v>
      </c>
      <c r="F428" s="1554">
        <f t="shared" si="10"/>
        <v>102.25833333333334</v>
      </c>
      <c r="G428" s="1545">
        <f>SUM(G80:G91)</f>
        <v>611170</v>
      </c>
      <c r="H428" s="1554">
        <f t="shared" si="10"/>
        <v>109.313</v>
      </c>
      <c r="I428" s="1545">
        <f>SUM(I80:I91)</f>
        <v>144829930</v>
      </c>
      <c r="J428" s="1616">
        <f t="shared" ref="J428:K428" si="11">AVERAGE(J80:J91)</f>
        <v>3.8905833333333333</v>
      </c>
      <c r="K428" s="1555">
        <f t="shared" si="11"/>
        <v>99.656833333333324</v>
      </c>
      <c r="L428" s="57"/>
    </row>
    <row r="429" spans="1:12">
      <c r="A429" s="1613" t="s">
        <v>919</v>
      </c>
      <c r="B429" s="1614"/>
      <c r="C429" s="1615">
        <f>AVERAGE(C92:C103)</f>
        <v>112.8696113349107</v>
      </c>
      <c r="D429" s="1554">
        <f t="shared" ref="D429:H429" si="12">AVERAGE(D92:D103)</f>
        <v>1696.1583333333331</v>
      </c>
      <c r="E429" s="1554">
        <f t="shared" si="12"/>
        <v>111.4523129042903</v>
      </c>
      <c r="F429" s="1554">
        <f t="shared" si="12"/>
        <v>99.824999999999989</v>
      </c>
      <c r="G429" s="1545">
        <f>SUM(G92:G103)</f>
        <v>474554</v>
      </c>
      <c r="H429" s="1554">
        <f t="shared" si="12"/>
        <v>102.14408333333334</v>
      </c>
      <c r="I429" s="1545">
        <f>SUM(I92:I103)</f>
        <v>196278882</v>
      </c>
      <c r="J429" s="1616">
        <f t="shared" ref="J429:K429" si="13">AVERAGE(J92:J103)</f>
        <v>3.0379166666666673</v>
      </c>
      <c r="K429" s="1555">
        <f t="shared" si="13"/>
        <v>102.13699999999999</v>
      </c>
      <c r="L429" s="57"/>
    </row>
    <row r="430" spans="1:12">
      <c r="A430" s="1613" t="s">
        <v>920</v>
      </c>
      <c r="B430" s="1614" t="s">
        <v>862</v>
      </c>
      <c r="C430" s="1615">
        <f>AVERAGE(C104:C115)</f>
        <v>118.34272773907564</v>
      </c>
      <c r="D430" s="1554">
        <f t="shared" ref="D430:H430" si="14">AVERAGE(D104:D115)</f>
        <v>1783.2833333333331</v>
      </c>
      <c r="E430" s="1554">
        <f t="shared" si="14"/>
        <v>128.74698505691947</v>
      </c>
      <c r="F430" s="1554">
        <f t="shared" si="14"/>
        <v>99.375</v>
      </c>
      <c r="G430" s="1545">
        <f>SUM(G104:G115)</f>
        <v>500685</v>
      </c>
      <c r="H430" s="1554">
        <f t="shared" si="14"/>
        <v>102.04408333333333</v>
      </c>
      <c r="I430" s="1545">
        <f>SUM(I104:I115)</f>
        <v>179210478</v>
      </c>
      <c r="J430" s="1616">
        <f t="shared" ref="J430:K430" si="15">AVERAGE(J104:J115)</f>
        <v>2.8530833333333336</v>
      </c>
      <c r="K430" s="1555">
        <f t="shared" si="15"/>
        <v>101.69091666666668</v>
      </c>
      <c r="L430" s="57"/>
    </row>
    <row r="431" spans="1:12">
      <c r="A431" s="1613" t="s">
        <v>921</v>
      </c>
      <c r="B431" s="1614"/>
      <c r="C431" s="1615">
        <f>AVERAGE(C116:C127)</f>
        <v>122.9662590805025</v>
      </c>
      <c r="D431" s="1554">
        <f t="shared" ref="D431:H431" si="16">AVERAGE(D116:D127)</f>
        <v>1792.708333333333</v>
      </c>
      <c r="E431" s="1554">
        <f t="shared" si="16"/>
        <v>127.38559686997782</v>
      </c>
      <c r="F431" s="1554">
        <f t="shared" si="16"/>
        <v>98.75</v>
      </c>
      <c r="G431" s="1545">
        <f>SUM(G116:G127)</f>
        <v>589595</v>
      </c>
      <c r="H431" s="1554">
        <f t="shared" si="16"/>
        <v>96.990166666666667</v>
      </c>
      <c r="I431" s="1545">
        <f>SUM(I116:I127)</f>
        <v>152812632</v>
      </c>
      <c r="J431" s="1616">
        <f t="shared" ref="J431:K431" si="17">AVERAGE(J116:J127)</f>
        <v>2.7102500000000003</v>
      </c>
      <c r="K431" s="1555">
        <f t="shared" si="17"/>
        <v>100.79691666666668</v>
      </c>
      <c r="L431" s="57"/>
    </row>
    <row r="432" spans="1:12">
      <c r="A432" s="1613" t="s">
        <v>922</v>
      </c>
      <c r="B432" s="1614" t="s">
        <v>863</v>
      </c>
      <c r="C432" s="1615">
        <f>AVERAGE(C128:C139)</f>
        <v>115.36470851916236</v>
      </c>
      <c r="D432" s="1554">
        <f t="shared" ref="D432:H432" si="18">AVERAGE(D128:D139)</f>
        <v>1659.7666666666664</v>
      </c>
      <c r="E432" s="1554">
        <f t="shared" si="18"/>
        <v>119.15676160668606</v>
      </c>
      <c r="F432" s="1554">
        <f t="shared" si="18"/>
        <v>98.483333333333334</v>
      </c>
      <c r="G432" s="1545">
        <f>SUM(G128:G139)</f>
        <v>620783</v>
      </c>
      <c r="H432" s="1554">
        <f t="shared" si="18"/>
        <v>99.789833333333334</v>
      </c>
      <c r="I432" s="1545">
        <f>SUM(I128:I139)</f>
        <v>131524018</v>
      </c>
      <c r="J432" s="1616">
        <f t="shared" ref="J432:K432" si="19">AVERAGE(J128:J139)</f>
        <v>2.5919166666666666</v>
      </c>
      <c r="K432" s="1555">
        <f t="shared" si="19"/>
        <v>99.243083333333331</v>
      </c>
      <c r="L432" s="57"/>
    </row>
    <row r="433" spans="1:12">
      <c r="A433" s="1613" t="s">
        <v>923</v>
      </c>
      <c r="B433" s="1614" t="s">
        <v>862</v>
      </c>
      <c r="C433" s="1615">
        <f>AVERAGE(C140:C151)</f>
        <v>112.01108327151228</v>
      </c>
      <c r="D433" s="1554">
        <f t="shared" ref="D433:H433" si="20">AVERAGE(D140:D151)</f>
        <v>1685.8166666666666</v>
      </c>
      <c r="E433" s="1554">
        <f t="shared" si="20"/>
        <v>120.07443808825411</v>
      </c>
      <c r="F433" s="1554">
        <f t="shared" si="20"/>
        <v>96.425000000000011</v>
      </c>
      <c r="G433" s="1545">
        <f>SUM(G140:G151)</f>
        <v>612484</v>
      </c>
      <c r="H433" s="1554">
        <f t="shared" si="20"/>
        <v>97.159166666666678</v>
      </c>
      <c r="I433" s="1545">
        <f>SUM(I140:I151)</f>
        <v>123228370</v>
      </c>
      <c r="J433" s="1616">
        <f t="shared" ref="J433:K433" si="21">AVERAGE(J140:J151)</f>
        <v>2.5041666666666669</v>
      </c>
      <c r="K433" s="1555">
        <f t="shared" si="21"/>
        <v>98.312999999999988</v>
      </c>
      <c r="L433" s="57"/>
    </row>
    <row r="434" spans="1:12">
      <c r="A434" s="1617" t="s">
        <v>924</v>
      </c>
      <c r="B434" s="1618" t="s">
        <v>863</v>
      </c>
      <c r="C434" s="1619">
        <f>AVERAGE(C152:C163)</f>
        <v>115.98177556472997</v>
      </c>
      <c r="D434" s="1620">
        <f t="shared" ref="D434:H434" si="22">AVERAGE(D152:D163)</f>
        <v>1720.3083333333334</v>
      </c>
      <c r="E434" s="1620">
        <f t="shared" si="22"/>
        <v>101.08559396965306</v>
      </c>
      <c r="F434" s="1620">
        <f t="shared" si="22"/>
        <v>94.083333333333329</v>
      </c>
      <c r="G434" s="1542">
        <f>SUM(G152:G163)</f>
        <v>626462</v>
      </c>
      <c r="H434" s="1620">
        <f t="shared" si="22"/>
        <v>98.868916666666678</v>
      </c>
      <c r="I434" s="1542">
        <f>SUM(I152:I163)</f>
        <v>124171381</v>
      </c>
      <c r="J434" s="1621">
        <f t="shared" ref="J434:K434" si="23">AVERAGE(J152:J163)</f>
        <v>2.3782500000000004</v>
      </c>
      <c r="K434" s="1622">
        <f t="shared" si="23"/>
        <v>98.397000000000006</v>
      </c>
      <c r="L434" s="57"/>
    </row>
    <row r="435" spans="1:12">
      <c r="A435" s="1613" t="s">
        <v>925</v>
      </c>
      <c r="B435" s="1614"/>
      <c r="C435" s="1615">
        <f>AVERAGE(C164:C175)</f>
        <v>104.91034074715456</v>
      </c>
      <c r="D435" s="1554">
        <f t="shared" ref="D435:H435" si="24">AVERAGE(D164:D175)</f>
        <v>1608.4833333333336</v>
      </c>
      <c r="E435" s="1554">
        <f t="shared" si="24"/>
        <v>97.172863476813362</v>
      </c>
      <c r="F435" s="1554">
        <f t="shared" si="24"/>
        <v>92.725000000000009</v>
      </c>
      <c r="G435" s="1545">
        <f>SUM(G164:G175)</f>
        <v>606300</v>
      </c>
      <c r="H435" s="1554">
        <f t="shared" si="24"/>
        <v>93.530416666666667</v>
      </c>
      <c r="I435" s="1545">
        <f>SUM(I164:I175)</f>
        <v>101376143</v>
      </c>
      <c r="J435" s="1616">
        <f t="shared" ref="J435:K435" si="25">AVERAGE(J164:J175)</f>
        <v>2.2549999999999999</v>
      </c>
      <c r="K435" s="1555">
        <f t="shared" si="25"/>
        <v>97.834500000000006</v>
      </c>
      <c r="L435" s="57"/>
    </row>
    <row r="436" spans="1:12">
      <c r="A436" s="1613" t="s">
        <v>926</v>
      </c>
      <c r="B436" s="1614"/>
      <c r="C436" s="1615">
        <f>AVERAGE(C176:C187)</f>
        <v>105.24123177158936</v>
      </c>
      <c r="D436" s="1554">
        <f t="shared" ref="D436:H436" si="26">AVERAGE(D176:D187)</f>
        <v>1525.7301666666665</v>
      </c>
      <c r="E436" s="1554">
        <f t="shared" si="26"/>
        <v>101.50913696114604</v>
      </c>
      <c r="F436" s="1554">
        <f t="shared" si="26"/>
        <v>90.141666666666666</v>
      </c>
      <c r="G436" s="1545">
        <f>SUM(G176:G187)</f>
        <v>513583</v>
      </c>
      <c r="H436" s="1554">
        <f t="shared" si="26"/>
        <v>101.31858333333334</v>
      </c>
      <c r="I436" s="1545">
        <f>SUM(I176:I187)</f>
        <v>101453237</v>
      </c>
      <c r="J436" s="1616">
        <f t="shared" ref="J436:K436" si="27">AVERAGE(J176:J187)</f>
        <v>2.4096666666666664</v>
      </c>
      <c r="K436" s="1555">
        <f t="shared" si="27"/>
        <v>99.582916666666662</v>
      </c>
      <c r="L436" s="57"/>
    </row>
    <row r="437" spans="1:12">
      <c r="A437" s="1613" t="s">
        <v>927</v>
      </c>
      <c r="B437" s="1614"/>
      <c r="C437" s="1615">
        <f>AVERAGE(C188:C199)</f>
        <v>102.20955454771371</v>
      </c>
      <c r="D437" s="1554">
        <f t="shared" ref="D437:H437" si="28">AVERAGE(D188:D199)</f>
        <v>1643.05</v>
      </c>
      <c r="E437" s="1554">
        <f t="shared" si="28"/>
        <v>106.60173721600189</v>
      </c>
      <c r="F437" s="1554">
        <f t="shared" si="28"/>
        <v>90.366666666666674</v>
      </c>
      <c r="G437" s="1545">
        <f>SUM(G188:G199)</f>
        <v>405275</v>
      </c>
      <c r="H437" s="1554">
        <f t="shared" si="28"/>
        <v>93.036749999999998</v>
      </c>
      <c r="I437" s="1545">
        <f>SUM(I188:I199)</f>
        <v>125188885</v>
      </c>
      <c r="J437" s="1616">
        <f t="shared" ref="J437:K437" si="29">AVERAGE(J188:J199)</f>
        <v>2.3644166666666666</v>
      </c>
      <c r="K437" s="1555">
        <f t="shared" si="29"/>
        <v>100.45425</v>
      </c>
      <c r="L437" s="57"/>
    </row>
    <row r="438" spans="1:12">
      <c r="A438" s="1613" t="s">
        <v>928</v>
      </c>
      <c r="B438" s="1614"/>
      <c r="C438" s="1615">
        <f>AVERAGE(C200:C211)</f>
        <v>107.31600792480218</v>
      </c>
      <c r="D438" s="1554">
        <f t="shared" ref="D438:H438" si="30">AVERAGE(D200:D211)</f>
        <v>1756.3333333333333</v>
      </c>
      <c r="E438" s="1554">
        <f t="shared" si="30"/>
        <v>121.74844134034534</v>
      </c>
      <c r="F438" s="1554">
        <f t="shared" si="30"/>
        <v>90.499999999999986</v>
      </c>
      <c r="G438" s="1545">
        <f>SUM(G200:G211)</f>
        <v>354234</v>
      </c>
      <c r="H438" s="1554">
        <f t="shared" si="30"/>
        <v>96.228499999999997</v>
      </c>
      <c r="I438" s="1545">
        <f>SUM(I200:I211)</f>
        <v>150858047</v>
      </c>
      <c r="J438" s="1616">
        <f t="shared" ref="J438:K438" si="31">AVERAGE(J200:J211)</f>
        <v>2.2624166666666667</v>
      </c>
      <c r="K438" s="1555">
        <f t="shared" si="31"/>
        <v>99.749166666666667</v>
      </c>
      <c r="L438" s="57"/>
    </row>
    <row r="439" spans="1:12">
      <c r="A439" s="1613" t="s">
        <v>929</v>
      </c>
      <c r="B439" s="1614"/>
      <c r="C439" s="1615">
        <f>AVERAGE(C212:C223)</f>
        <v>108.84526103773061</v>
      </c>
      <c r="D439" s="1554">
        <f t="shared" ref="D439:H439" si="32">AVERAGE(D212:D223)</f>
        <v>1599.3333333333333</v>
      </c>
      <c r="E439" s="1554">
        <f t="shared" si="32"/>
        <v>144.45841316992025</v>
      </c>
      <c r="F439" s="1554">
        <f t="shared" si="32"/>
        <v>90.50833333333334</v>
      </c>
      <c r="G439" s="1545">
        <f>SUM(G212:G223)</f>
        <v>328521</v>
      </c>
      <c r="H439" s="1554">
        <f t="shared" si="32"/>
        <v>102.19541666666665</v>
      </c>
      <c r="I439" s="1545">
        <f>SUM(I212:I223)</f>
        <v>183363508</v>
      </c>
      <c r="J439" s="1616">
        <f t="shared" ref="J439:K439" si="33">AVERAGE(J212:J223)</f>
        <v>2.2521666666666662</v>
      </c>
      <c r="K439" s="1555">
        <f t="shared" si="33"/>
        <v>99.983750000000001</v>
      </c>
      <c r="L439" s="57"/>
    </row>
    <row r="440" spans="1:12">
      <c r="A440" s="1613" t="s">
        <v>930</v>
      </c>
      <c r="B440" s="1614" t="s">
        <v>862</v>
      </c>
      <c r="C440" s="1615">
        <f>AVERAGE(C224:C235)</f>
        <v>113.12001535340193</v>
      </c>
      <c r="D440" s="1554">
        <f t="shared" ref="D440:H440" si="34">AVERAGE(D224:D235)</f>
        <v>1675.4166666666667</v>
      </c>
      <c r="E440" s="1554">
        <f t="shared" si="34"/>
        <v>139.60783748163186</v>
      </c>
      <c r="F440" s="1554">
        <f t="shared" si="34"/>
        <v>93.308333333333337</v>
      </c>
      <c r="G440" s="1545">
        <f>SUM(G224:G235)</f>
        <v>314874</v>
      </c>
      <c r="H440" s="1554">
        <f t="shared" si="34"/>
        <v>96.670583333333312</v>
      </c>
      <c r="I440" s="1545">
        <f>SUM(I224:I235)</f>
        <v>184350130</v>
      </c>
      <c r="J440" s="1616">
        <f t="shared" ref="J440:K440" si="35">AVERAGE(J224:J235)</f>
        <v>2.3753333333333333</v>
      </c>
      <c r="K440" s="1555">
        <f t="shared" si="35"/>
        <v>99.948916666666648</v>
      </c>
      <c r="L440" s="57"/>
    </row>
    <row r="441" spans="1:12">
      <c r="A441" s="1613" t="s">
        <v>931</v>
      </c>
      <c r="B441" s="1614"/>
      <c r="C441" s="1615">
        <f>AVERAGE(C236:C247)</f>
        <v>113.43713842960413</v>
      </c>
      <c r="D441" s="1554">
        <f t="shared" ref="D441:H441" si="36">AVERAGE(D236:D247)</f>
        <v>1712</v>
      </c>
      <c r="E441" s="1554">
        <f t="shared" si="36"/>
        <v>112.72628753930816</v>
      </c>
      <c r="F441" s="1554">
        <f t="shared" si="36"/>
        <v>96.550000000000011</v>
      </c>
      <c r="G441" s="1545">
        <f>SUM(G236:G247)</f>
        <v>309524</v>
      </c>
      <c r="H441" s="1554">
        <f t="shared" si="36"/>
        <v>114.78041666666667</v>
      </c>
      <c r="I441" s="1545">
        <f>SUM(I236:I247)</f>
        <v>184446234</v>
      </c>
      <c r="J441" s="1616">
        <f t="shared" ref="J441:K441" si="37">AVERAGE(J236:J247)</f>
        <v>2.3530000000000002</v>
      </c>
      <c r="K441" s="1555">
        <f t="shared" si="37"/>
        <v>100.98383333333334</v>
      </c>
      <c r="L441" s="57"/>
    </row>
    <row r="442" spans="1:12">
      <c r="A442" s="1613" t="s">
        <v>932</v>
      </c>
      <c r="B442" s="1614" t="s">
        <v>863</v>
      </c>
      <c r="C442" s="1615">
        <f>AVERAGE(C248:C259)</f>
        <v>103.64923627514132</v>
      </c>
      <c r="D442" s="1554">
        <f t="shared" ref="D442:H442" si="38">AVERAGE(D248:D259)</f>
        <v>1636</v>
      </c>
      <c r="E442" s="1554">
        <f t="shared" si="38"/>
        <v>85.822839557127864</v>
      </c>
      <c r="F442" s="1554">
        <f t="shared" si="38"/>
        <v>98.391666666666666</v>
      </c>
      <c r="G442" s="1545">
        <f>SUM(G248:G259)</f>
        <v>414386</v>
      </c>
      <c r="H442" s="1554">
        <f t="shared" si="38"/>
        <v>98.504000000000019</v>
      </c>
      <c r="I442" s="1545">
        <f>SUM(I248:I259)</f>
        <v>127571225</v>
      </c>
      <c r="J442" s="1616">
        <f t="shared" ref="J442:K442" si="39">AVERAGE(J248:J259)</f>
        <v>2.1452499999999999</v>
      </c>
      <c r="K442" s="1555">
        <f t="shared" si="39"/>
        <v>98.903499999999994</v>
      </c>
      <c r="L442" s="57"/>
    </row>
    <row r="443" spans="1:12">
      <c r="A443" s="1613" t="s">
        <v>933</v>
      </c>
      <c r="B443" s="1614"/>
      <c r="C443" s="1615">
        <f>AVERAGE(C260:C271)</f>
        <v>98.987662228902664</v>
      </c>
      <c r="D443" s="1554">
        <f t="shared" ref="D443:H443" si="40">AVERAGE(D260:D271)</f>
        <v>1556.5833333333333</v>
      </c>
      <c r="E443" s="1554">
        <f t="shared" si="40"/>
        <v>91.950040618448654</v>
      </c>
      <c r="F443" s="1554">
        <f t="shared" si="40"/>
        <v>98.575000000000003</v>
      </c>
      <c r="G443" s="1545">
        <f>SUM(G260:G271)</f>
        <v>358241</v>
      </c>
      <c r="H443" s="1554">
        <f t="shared" si="40"/>
        <v>97.630833333333328</v>
      </c>
      <c r="I443" s="1545">
        <f>SUM(I260:I271)</f>
        <v>133867225</v>
      </c>
      <c r="J443" s="1616">
        <f t="shared" ref="J443:K443" si="41">AVERAGE(J260:J271)</f>
        <v>2.0078333333333331</v>
      </c>
      <c r="K443" s="1555">
        <f t="shared" si="41"/>
        <v>99.598916666666653</v>
      </c>
      <c r="L443" s="57"/>
    </row>
    <row r="444" spans="1:12">
      <c r="A444" s="1623" t="s">
        <v>934</v>
      </c>
      <c r="B444" s="1548" t="s">
        <v>862</v>
      </c>
      <c r="C444" s="1541">
        <f>AVERAGE(C272:C283)</f>
        <v>109.0289915539331</v>
      </c>
      <c r="D444" s="1541">
        <f t="shared" ref="D444:H444" si="42">AVERAGE(D272:D283)</f>
        <v>1636.25</v>
      </c>
      <c r="E444" s="1541">
        <f t="shared" si="42"/>
        <v>105.78762775157232</v>
      </c>
      <c r="F444" s="1541">
        <f t="shared" si="42"/>
        <v>99.491666666666674</v>
      </c>
      <c r="G444" s="1542">
        <f>SUM(G272:G283)</f>
        <v>317390</v>
      </c>
      <c r="H444" s="1541">
        <f t="shared" si="42"/>
        <v>99.303499999999985</v>
      </c>
      <c r="I444" s="1542">
        <f>SUM(I272:I283)</f>
        <v>140565462</v>
      </c>
      <c r="J444" s="1624">
        <f t="shared" ref="J444:K444" si="43">AVERAGE(J272:J283)</f>
        <v>1.9299166666666665</v>
      </c>
      <c r="K444" s="1550">
        <f t="shared" si="43"/>
        <v>99.767833333333343</v>
      </c>
      <c r="L444" s="57"/>
    </row>
    <row r="445" spans="1:12">
      <c r="A445" s="1625" t="s">
        <v>935</v>
      </c>
      <c r="B445" s="1540"/>
      <c r="C445" s="1544">
        <f>AVERAGE(C284:C295)</f>
        <v>116.65822253238848</v>
      </c>
      <c r="D445" s="1544">
        <f t="shared" ref="D445:H445" si="44">AVERAGE(D284:D295)</f>
        <v>1779.9166666666667</v>
      </c>
      <c r="E445" s="1544">
        <f t="shared" si="44"/>
        <v>106.38896298480084</v>
      </c>
      <c r="F445" s="1544">
        <f t="shared" si="44"/>
        <v>99.09999999999998</v>
      </c>
      <c r="G445" s="1545">
        <f>SUM(G284:G295)</f>
        <v>320234</v>
      </c>
      <c r="H445" s="1544">
        <f t="shared" si="44"/>
        <v>99.313083333333324</v>
      </c>
      <c r="I445" s="1545">
        <f>SUM(I284:I295)</f>
        <v>140488247</v>
      </c>
      <c r="J445" s="1596">
        <f t="shared" ref="J445:K445" si="45">AVERAGE(J284:J295)</f>
        <v>1.8435833333333334</v>
      </c>
      <c r="K445" s="1549">
        <f t="shared" si="45"/>
        <v>99.974833333333336</v>
      </c>
      <c r="L445" s="57"/>
    </row>
    <row r="446" spans="1:12">
      <c r="A446" s="1625" t="s">
        <v>936</v>
      </c>
      <c r="B446" s="1540" t="s">
        <v>863</v>
      </c>
      <c r="C446" s="1544">
        <f>AVERAGE(C296:C307)</f>
        <v>96.108333333333306</v>
      </c>
      <c r="D446" s="1544">
        <f t="shared" ref="D446:H446" si="46">AVERAGE(D296:D307)</f>
        <v>1795.5833333333333</v>
      </c>
      <c r="E446" s="1544">
        <f t="shared" si="46"/>
        <v>97.191666666666663</v>
      </c>
      <c r="F446" s="1544">
        <f t="shared" si="46"/>
        <v>99.149999999999991</v>
      </c>
      <c r="G446" s="1545">
        <f>SUM(G296:G307)</f>
        <v>299250</v>
      </c>
      <c r="H446" s="1544">
        <f t="shared" si="46"/>
        <v>99.45783333333334</v>
      </c>
      <c r="I446" s="1545">
        <f>SUM(I296:I307)</f>
        <v>151680055</v>
      </c>
      <c r="J446" s="1596">
        <f t="shared" ref="J446:K446" si="47">AVERAGE(J296:J307)</f>
        <v>1.7544166666666667</v>
      </c>
      <c r="K446" s="1549">
        <f t="shared" si="47"/>
        <v>100.13391666666666</v>
      </c>
      <c r="L446" s="57"/>
    </row>
    <row r="447" spans="1:12">
      <c r="A447" s="1625" t="s">
        <v>937</v>
      </c>
      <c r="B447" s="1540"/>
      <c r="C447" s="1544">
        <f>AVERAGE(C308:C319)</f>
        <v>98.833333333333329</v>
      </c>
      <c r="D447" s="1544">
        <f t="shared" ref="D447:H447" si="48">AVERAGE(D308:D319)</f>
        <v>1834.9166666666667</v>
      </c>
      <c r="E447" s="1544">
        <f t="shared" si="48"/>
        <v>98.975000000000009</v>
      </c>
      <c r="F447" s="1544">
        <f t="shared" si="48"/>
        <v>99.533333333333317</v>
      </c>
      <c r="G447" s="1545">
        <f>SUM(G308:G319)</f>
        <v>269647</v>
      </c>
      <c r="H447" s="1544">
        <f t="shared" si="48"/>
        <v>98.478416666666689</v>
      </c>
      <c r="I447" s="1545">
        <f>SUM(I308:I319)</f>
        <v>181535648</v>
      </c>
      <c r="J447" s="1596">
        <f t="shared" ref="J447:K447" si="49">AVERAGE(J308:J319)</f>
        <v>1.6633333333333338</v>
      </c>
      <c r="K447" s="1549">
        <f t="shared" si="49"/>
        <v>102.45441666666666</v>
      </c>
      <c r="L447" s="57"/>
    </row>
    <row r="448" spans="1:12">
      <c r="A448" s="1625" t="s">
        <v>938</v>
      </c>
      <c r="B448" s="1540"/>
      <c r="C448" s="1544">
        <f>AVERAGE(C320:C331)</f>
        <v>100.05833333333335</v>
      </c>
      <c r="D448" s="1544">
        <f t="shared" ref="D448:H448" si="50">AVERAGE(D320:D331)</f>
        <v>1866</v>
      </c>
      <c r="E448" s="1544">
        <f t="shared" si="50"/>
        <v>100.10000000000001</v>
      </c>
      <c r="F448" s="1544">
        <f t="shared" si="50"/>
        <v>99.991666666666674</v>
      </c>
      <c r="G448" s="1545">
        <f>SUM(G320:G331)</f>
        <v>248602</v>
      </c>
      <c r="H448" s="1544">
        <f t="shared" si="50"/>
        <v>101.53283333333333</v>
      </c>
      <c r="I448" s="1545">
        <f>SUM(I320:I331)</f>
        <v>185717984</v>
      </c>
      <c r="J448" s="1596">
        <f t="shared" ref="J448:K448" si="51">AVERAGE(J320:J331)</f>
        <v>1.5636666666666665</v>
      </c>
      <c r="K448" s="1549">
        <f t="shared" si="51"/>
        <v>100.94991666666668</v>
      </c>
      <c r="L448" s="57"/>
    </row>
    <row r="449" spans="1:12">
      <c r="A449" s="1625" t="s">
        <v>939</v>
      </c>
      <c r="B449" s="1540"/>
      <c r="C449" s="1551">
        <f>AVERAGE(C332:C343)</f>
        <v>104.70833333333333</v>
      </c>
      <c r="D449" s="1551">
        <f t="shared" ref="D449:H449" si="52">AVERAGE(D332:D343)</f>
        <v>1752</v>
      </c>
      <c r="E449" s="1551">
        <f t="shared" si="52"/>
        <v>98.033333333333317</v>
      </c>
      <c r="F449" s="1551">
        <f t="shared" si="52"/>
        <v>100.40833333333332</v>
      </c>
      <c r="G449" s="1545">
        <f>SUM(G332:G343)</f>
        <v>228375</v>
      </c>
      <c r="H449" s="1551">
        <f t="shared" si="52"/>
        <v>101.15224999999998</v>
      </c>
      <c r="I449" s="1545">
        <f>SUM(I332:I343)</f>
        <v>186253406</v>
      </c>
      <c r="J449" s="1596">
        <f t="shared" ref="J449:K449" si="53">AVERAGE(J332:J343)</f>
        <v>1.4450833333333335</v>
      </c>
      <c r="K449" s="1552">
        <f t="shared" si="53"/>
        <v>100.23425000000002</v>
      </c>
      <c r="L449" s="57"/>
    </row>
    <row r="450" spans="1:12">
      <c r="A450" s="1625" t="s">
        <v>940</v>
      </c>
      <c r="B450" s="1598" t="s">
        <v>790</v>
      </c>
      <c r="C450" s="1544">
        <f>AVERAGE(C344:C355)</f>
        <v>104.76666666666667</v>
      </c>
      <c r="D450" s="1551">
        <f>AVERAGE(D344:D355)</f>
        <v>1775.4166666666667</v>
      </c>
      <c r="E450" s="1551">
        <f>AVERAGE(E344:E355)</f>
        <v>98.125</v>
      </c>
      <c r="F450" s="1544">
        <f>AVERAGE(F344:F355)</f>
        <v>100.11666666666667</v>
      </c>
      <c r="G450" s="1545">
        <f>SUM(G344:G355)</f>
        <v>216513</v>
      </c>
      <c r="H450" s="1551">
        <f>AVERAGE(H344:H355)</f>
        <v>89.036000000000001</v>
      </c>
      <c r="I450" s="1545">
        <f>SUM(I344:I355)</f>
        <v>196782392</v>
      </c>
      <c r="J450" s="1596">
        <f>AVERAGE(J344:J355)</f>
        <v>1.3528333333333336</v>
      </c>
      <c r="K450" s="1552">
        <f>AVERAGE(K344:K355)</f>
        <v>100.20766666666667</v>
      </c>
    </row>
    <row r="451" spans="1:12">
      <c r="A451" s="1625" t="s">
        <v>941</v>
      </c>
      <c r="B451" s="1598" t="s">
        <v>790</v>
      </c>
      <c r="C451" s="1544">
        <f>AVERAGE(C356:C367)</f>
        <v>108.34999999999998</v>
      </c>
      <c r="D451" s="1544">
        <f>AVERAGE(D356:D367)</f>
        <v>1741.75</v>
      </c>
      <c r="E451" s="1551">
        <f>AVERAGE(E356:E367)</f>
        <v>102.75833333333333</v>
      </c>
      <c r="F451" s="1544">
        <f>AVERAGE(F356:F367)</f>
        <v>99.999999999999986</v>
      </c>
      <c r="G451" s="1545">
        <f>SUM(G356:G367)</f>
        <v>217225</v>
      </c>
      <c r="H451" s="1551">
        <f>AVERAGE(H356:H367)</f>
        <v>120.75216666666665</v>
      </c>
      <c r="I451" s="1545">
        <f>SUM(I356:I367)</f>
        <v>205354424</v>
      </c>
      <c r="J451" s="1596">
        <f>AVERAGE(J356:J367)</f>
        <v>1.2989166666666667</v>
      </c>
      <c r="K451" s="1552">
        <f>AVERAGE(K356:K367)</f>
        <v>100.70674999999999</v>
      </c>
    </row>
    <row r="452" spans="1:12">
      <c r="A452" s="1626" t="s">
        <v>942</v>
      </c>
      <c r="B452" s="51" t="s">
        <v>862</v>
      </c>
      <c r="C452" s="1557">
        <f>AVERAGE(C368:C379)</f>
        <v>110.71666666666665</v>
      </c>
      <c r="D452" s="1557">
        <f>AVERAGE(D368:D379)</f>
        <v>1978.5833333333333</v>
      </c>
      <c r="E452" s="1557">
        <f>AVERAGE(E368:E379)</f>
        <v>98.233333333333348</v>
      </c>
      <c r="F452" s="1557">
        <f>AVERAGE(F368:F379)</f>
        <v>100.30833333333332</v>
      </c>
      <c r="G452" s="52">
        <f>SUM(G368:G379)</f>
        <v>213366</v>
      </c>
      <c r="H452" s="1557">
        <f>AVERAGE(H368:H379)</f>
        <v>97.581000000000003</v>
      </c>
      <c r="I452" s="52">
        <f>SUM(I368:I379)</f>
        <v>207921963</v>
      </c>
      <c r="J452" s="1627">
        <f>AVERAGE(J368:J379)</f>
        <v>1.2466666666666668</v>
      </c>
      <c r="K452" s="1628">
        <f>AVERAGE(K368:K379)</f>
        <v>100.58474999999999</v>
      </c>
    </row>
    <row r="453" spans="1:12">
      <c r="A453" s="1629" t="s">
        <v>943</v>
      </c>
      <c r="B453" s="1076" t="s">
        <v>790</v>
      </c>
      <c r="C453" s="1600">
        <f>AVERAGE(C380:C391)</f>
        <v>110.47499999999998</v>
      </c>
      <c r="D453" s="1560" t="s">
        <v>790</v>
      </c>
      <c r="E453" s="1560">
        <f t="shared" ref="E453:K453" si="54">AVERAGE(E380:E391)</f>
        <v>92.258333333333326</v>
      </c>
      <c r="F453" s="1560">
        <f t="shared" si="54"/>
        <v>100.78333333333335</v>
      </c>
      <c r="G453" s="1561">
        <f>SUM(G380:G391)</f>
        <v>239710</v>
      </c>
      <c r="H453" s="1560">
        <f t="shared" si="54"/>
        <v>99.653583333333302</v>
      </c>
      <c r="I453" s="1561">
        <f>SUM(I380:I391)</f>
        <v>192360407</v>
      </c>
      <c r="J453" s="1602">
        <f t="shared" si="54"/>
        <v>1.1753333333333333</v>
      </c>
      <c r="K453" s="1562">
        <f t="shared" si="54"/>
        <v>100.72491666666666</v>
      </c>
    </row>
    <row r="454" spans="1:12">
      <c r="A454" s="1629" t="s">
        <v>944</v>
      </c>
      <c r="B454" s="1563"/>
      <c r="C454" s="1600">
        <f>AVERAGE(C392:C403)</f>
        <v>106.03333333333332</v>
      </c>
      <c r="D454" s="1560" t="s">
        <v>790</v>
      </c>
      <c r="E454" s="1560">
        <f>AVERAGE(E392:E403)</f>
        <v>93.875</v>
      </c>
      <c r="F454" s="1560">
        <f>AVERAGE(F392:F403)</f>
        <v>99.641666666666666</v>
      </c>
      <c r="G454" s="1561">
        <f>SUM(G392:G403)</f>
        <v>246003</v>
      </c>
      <c r="H454" s="1560">
        <f>AVERAGE(H392:H403)</f>
        <v>107.55133333333333</v>
      </c>
      <c r="I454" s="1561">
        <f>SUM(I392:I403)</f>
        <v>203529524</v>
      </c>
      <c r="J454" s="1602">
        <f>AVERAGE(J392:J403)</f>
        <v>1.0985000000000003</v>
      </c>
      <c r="K454" s="1562">
        <f>AVERAGE(K392:K403)</f>
        <v>99.872</v>
      </c>
    </row>
    <row r="455" spans="1:12">
      <c r="G455" s="54" t="s">
        <v>945</v>
      </c>
      <c r="I455" s="54" t="s">
        <v>945</v>
      </c>
    </row>
    <row r="456" spans="1:12">
      <c r="A456" s="1547" t="s">
        <v>946</v>
      </c>
      <c r="B456" s="1548"/>
      <c r="C456" s="141"/>
      <c r="D456" s="141"/>
      <c r="E456" s="141"/>
      <c r="F456" s="141"/>
      <c r="G456" s="1542">
        <f>SUM(G323:G334)</f>
        <v>245435</v>
      </c>
      <c r="H456" s="141"/>
      <c r="I456" s="1542">
        <f>SUM(I323:I334)</f>
        <v>188224272</v>
      </c>
      <c r="J456" s="141"/>
      <c r="K456" s="142"/>
    </row>
    <row r="457" spans="1:12">
      <c r="A457" s="1539" t="s">
        <v>947</v>
      </c>
      <c r="B457" s="1540"/>
      <c r="C457" s="1096"/>
      <c r="D457" s="1096"/>
      <c r="E457" s="1096"/>
      <c r="F457" s="1096"/>
      <c r="G457" s="1545">
        <f>SUM(G335:G346)</f>
        <v>224377</v>
      </c>
      <c r="H457" s="1096"/>
      <c r="I457" s="1545">
        <f>SUM(I335:I346)</f>
        <v>190765194</v>
      </c>
      <c r="J457" s="1096"/>
      <c r="K457" s="143"/>
    </row>
    <row r="458" spans="1:12">
      <c r="A458" s="1539" t="s">
        <v>948</v>
      </c>
      <c r="B458" s="1553" t="s">
        <v>790</v>
      </c>
      <c r="C458" s="1096"/>
      <c r="D458" s="1096"/>
      <c r="E458" s="1096"/>
      <c r="F458" s="1096"/>
      <c r="G458" s="1495">
        <f>SUM(G347:G358)</f>
        <v>213641</v>
      </c>
      <c r="H458" s="1096"/>
      <c r="I458" s="1495">
        <f>SUM(I347:I358)</f>
        <v>193905376</v>
      </c>
      <c r="J458" s="1096"/>
      <c r="K458" s="143"/>
    </row>
    <row r="459" spans="1:12">
      <c r="A459" s="1565" t="s">
        <v>949</v>
      </c>
      <c r="B459" s="1566"/>
      <c r="C459" s="114"/>
      <c r="D459" s="114"/>
      <c r="E459" s="114"/>
      <c r="F459" s="114"/>
      <c r="G459" s="55">
        <f>SUM(G359:G370)</f>
        <v>217587</v>
      </c>
      <c r="H459" s="114"/>
      <c r="I459" s="55">
        <f>SUM(I359:I370)</f>
        <v>207843328</v>
      </c>
      <c r="J459" s="114"/>
      <c r="K459" s="144"/>
    </row>
    <row r="460" spans="1:12">
      <c r="A460" s="1568" t="s">
        <v>950</v>
      </c>
      <c r="B460" s="1570"/>
      <c r="C460" s="124"/>
      <c r="D460" s="124"/>
      <c r="E460" s="124"/>
      <c r="F460" s="124"/>
      <c r="G460" s="1606">
        <f>SUM(G371:G382)</f>
        <v>212275</v>
      </c>
      <c r="H460" s="124"/>
      <c r="I460" s="1606">
        <f>SUM(I371:I382)</f>
        <v>207764698</v>
      </c>
      <c r="J460" s="124"/>
      <c r="K460" s="145"/>
    </row>
    <row r="461" spans="1:12">
      <c r="A461" s="1568" t="s">
        <v>951</v>
      </c>
      <c r="B461" s="1569"/>
      <c r="C461" s="124"/>
      <c r="D461" s="124"/>
      <c r="E461" s="124"/>
      <c r="F461" s="124"/>
      <c r="G461" s="1606">
        <f>SUM(G383:G394)</f>
        <v>252333</v>
      </c>
      <c r="H461" s="124"/>
      <c r="I461" s="1606">
        <f>SUM(I383:I394)</f>
        <v>192435832</v>
      </c>
      <c r="J461" s="124"/>
      <c r="K461" s="145"/>
    </row>
    <row r="462" spans="1:12">
      <c r="A462" s="1568" t="s">
        <v>1347</v>
      </c>
      <c r="B462" s="1567"/>
      <c r="C462" s="114"/>
      <c r="D462" s="114"/>
      <c r="E462" s="114"/>
      <c r="F462" s="114"/>
      <c r="G462" s="1606">
        <f>SUM(G395:G406)</f>
        <v>238147</v>
      </c>
      <c r="H462" s="114"/>
      <c r="I462" s="1606">
        <f>SUM(I395:I406)</f>
        <v>211273886</v>
      </c>
      <c r="J462" s="114"/>
      <c r="K462" s="144"/>
    </row>
  </sheetData>
  <phoneticPr fontId="3"/>
  <pageMargins left="0.70866141732283472" right="0.70866141732283472" top="0.74803149606299213" bottom="0.74803149606299213" header="0.31496062992125984" footer="0.31496062992125984"/>
  <pageSetup paperSize="9" scale="59" fitToHeight="0"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572"/>
  <sheetViews>
    <sheetView workbookViewId="0">
      <pane xSplit="3" ySplit="8" topLeftCell="D546" activePane="bottomRight" state="frozen"/>
      <selection pane="topRight" activeCell="D1" sqref="D1"/>
      <selection pane="bottomLeft" activeCell="A9" sqref="A9"/>
      <selection pane="bottomRight" activeCell="P494" sqref="P494"/>
    </sheetView>
  </sheetViews>
  <sheetFormatPr defaultColWidth="14.25" defaultRowHeight="12"/>
  <cols>
    <col min="1" max="1" width="5.875" style="482" customWidth="1"/>
    <col min="2" max="2" width="8.375" style="54" customWidth="1"/>
    <col min="3" max="3" width="5.375" style="54" customWidth="1"/>
    <col min="4" max="5" width="10.625" style="54" customWidth="1"/>
    <col min="6" max="8" width="10.625" style="342" customWidth="1"/>
    <col min="9" max="9" width="10.625" style="2634" customWidth="1"/>
    <col min="10" max="10" width="12.125" style="54" customWidth="1"/>
    <col min="11" max="11" width="7.5" style="54" hidden="1" customWidth="1"/>
    <col min="12" max="12" width="10.75" style="54" hidden="1" customWidth="1"/>
    <col min="13" max="14" width="7.75" style="54" hidden="1" customWidth="1"/>
    <col min="15" max="16384" width="14.25" style="54"/>
  </cols>
  <sheetData>
    <row r="1" spans="1:14">
      <c r="B1" s="518" t="s">
        <v>572</v>
      </c>
      <c r="L1" s="503" t="s">
        <v>571</v>
      </c>
    </row>
    <row r="2" spans="1:14">
      <c r="A2" s="358"/>
      <c r="B2" s="359"/>
      <c r="C2" s="361"/>
      <c r="D2" s="789" t="s">
        <v>102</v>
      </c>
      <c r="E2" s="790" t="s">
        <v>103</v>
      </c>
      <c r="F2" s="2614" t="s">
        <v>104</v>
      </c>
      <c r="G2" s="2623" t="s">
        <v>105</v>
      </c>
      <c r="H2" s="2614" t="s">
        <v>106</v>
      </c>
      <c r="I2" s="2635" t="s">
        <v>107</v>
      </c>
      <c r="J2" s="791" t="s">
        <v>108</v>
      </c>
      <c r="L2" s="503" t="s">
        <v>560</v>
      </c>
    </row>
    <row r="3" spans="1:14" ht="24">
      <c r="A3" s="555" t="s">
        <v>15</v>
      </c>
      <c r="B3" s="554" t="s">
        <v>575</v>
      </c>
      <c r="C3" s="369" t="s">
        <v>17</v>
      </c>
      <c r="D3" s="788" t="s">
        <v>109</v>
      </c>
      <c r="E3" s="787" t="s">
        <v>110</v>
      </c>
      <c r="F3" s="2615" t="s">
        <v>111</v>
      </c>
      <c r="G3" s="2624" t="s">
        <v>112</v>
      </c>
      <c r="H3" s="2615" t="s">
        <v>113</v>
      </c>
      <c r="I3" s="2636" t="s">
        <v>356</v>
      </c>
      <c r="J3" s="693" t="s">
        <v>115</v>
      </c>
      <c r="L3" s="503" t="s">
        <v>113</v>
      </c>
    </row>
    <row r="4" spans="1:14">
      <c r="A4" s="362"/>
      <c r="B4" s="353" t="s">
        <v>117</v>
      </c>
      <c r="C4" s="357"/>
      <c r="D4" s="785" t="s">
        <v>357</v>
      </c>
      <c r="E4" s="786" t="s">
        <v>357</v>
      </c>
      <c r="F4" s="340"/>
      <c r="G4" s="658"/>
      <c r="H4" s="340" t="s">
        <v>117</v>
      </c>
      <c r="I4" s="2637"/>
      <c r="J4" s="534"/>
      <c r="L4" s="503" t="s">
        <v>358</v>
      </c>
    </row>
    <row r="5" spans="1:14">
      <c r="A5" s="362"/>
      <c r="B5" s="353"/>
      <c r="C5" s="357"/>
      <c r="D5" s="811" t="s">
        <v>120</v>
      </c>
      <c r="E5" s="812" t="s">
        <v>121</v>
      </c>
      <c r="F5" s="2616" t="s">
        <v>359</v>
      </c>
      <c r="G5" s="2625" t="s">
        <v>360</v>
      </c>
      <c r="H5" s="2616" t="s">
        <v>361</v>
      </c>
      <c r="I5" s="2638" t="s">
        <v>362</v>
      </c>
      <c r="J5" s="813" t="s">
        <v>363</v>
      </c>
      <c r="L5" s="519" t="s">
        <v>364</v>
      </c>
    </row>
    <row r="6" spans="1:14" hidden="1">
      <c r="A6" s="353"/>
      <c r="B6" s="470" t="s">
        <v>339</v>
      </c>
      <c r="C6" s="353"/>
      <c r="D6" s="2716">
        <v>56.352706616573528</v>
      </c>
      <c r="E6" s="682"/>
      <c r="F6" s="2617"/>
      <c r="G6" s="2626"/>
      <c r="H6" s="2617"/>
      <c r="I6" s="2639"/>
      <c r="J6" s="534"/>
      <c r="L6" s="503"/>
    </row>
    <row r="7" spans="1:14" hidden="1">
      <c r="D7" s="535">
        <v>57.381040678919753</v>
      </c>
      <c r="E7" s="682"/>
      <c r="F7" s="2617"/>
      <c r="G7" s="2626"/>
      <c r="H7" s="2617"/>
      <c r="I7" s="2639"/>
      <c r="J7" s="534"/>
      <c r="L7" s="503"/>
    </row>
    <row r="8" spans="1:14" hidden="1">
      <c r="D8" s="535">
        <v>56.352706616573528</v>
      </c>
      <c r="E8" s="682"/>
      <c r="F8" s="2617"/>
      <c r="G8" s="2626"/>
      <c r="H8" s="2617"/>
      <c r="I8" s="2639"/>
      <c r="J8" s="534"/>
      <c r="L8" s="503"/>
    </row>
    <row r="9" spans="1:14" hidden="1">
      <c r="A9" s="483">
        <v>1976</v>
      </c>
      <c r="B9" s="473" t="s">
        <v>365</v>
      </c>
      <c r="C9" s="473" t="s">
        <v>561</v>
      </c>
      <c r="D9" s="536">
        <v>58.100874522562123</v>
      </c>
      <c r="E9" s="683"/>
      <c r="F9" s="2596">
        <v>6667</v>
      </c>
      <c r="G9" s="2627">
        <v>11015</v>
      </c>
      <c r="H9" s="2596">
        <v>6680</v>
      </c>
      <c r="I9" s="2640">
        <v>26</v>
      </c>
      <c r="J9" s="537">
        <v>150.92599999999999</v>
      </c>
      <c r="L9" s="504">
        <v>6657</v>
      </c>
    </row>
    <row r="10" spans="1:14" hidden="1">
      <c r="A10" s="484"/>
      <c r="B10" s="472"/>
      <c r="C10" s="472" t="s">
        <v>562</v>
      </c>
      <c r="D10" s="538">
        <v>59.129208584908355</v>
      </c>
      <c r="E10" s="684"/>
      <c r="F10" s="2570">
        <v>5126</v>
      </c>
      <c r="G10" s="2628">
        <v>8455</v>
      </c>
      <c r="H10" s="2570">
        <v>8851</v>
      </c>
      <c r="I10" s="2641">
        <v>35</v>
      </c>
      <c r="J10" s="539">
        <v>154.923</v>
      </c>
      <c r="L10" s="504">
        <v>8821</v>
      </c>
    </row>
    <row r="11" spans="1:14" hidden="1">
      <c r="A11" s="484"/>
      <c r="B11" s="472"/>
      <c r="C11" s="472" t="s">
        <v>563</v>
      </c>
      <c r="D11" s="538">
        <v>63.7567118654664</v>
      </c>
      <c r="E11" s="684"/>
      <c r="F11" s="2570">
        <v>4128</v>
      </c>
      <c r="G11" s="2628">
        <v>10885</v>
      </c>
      <c r="H11" s="2570">
        <v>13704</v>
      </c>
      <c r="I11" s="2641">
        <v>32</v>
      </c>
      <c r="J11" s="539">
        <v>158.244</v>
      </c>
      <c r="L11" s="504">
        <v>13657</v>
      </c>
    </row>
    <row r="12" spans="1:14" hidden="1">
      <c r="A12" s="484"/>
      <c r="B12" s="472"/>
      <c r="C12" s="472" t="s">
        <v>564</v>
      </c>
      <c r="D12" s="538">
        <v>62.831211209354791</v>
      </c>
      <c r="E12" s="684"/>
      <c r="F12" s="2570">
        <v>5234</v>
      </c>
      <c r="G12" s="2628">
        <v>9409</v>
      </c>
      <c r="H12" s="2570">
        <v>9899</v>
      </c>
      <c r="I12" s="2641">
        <v>24</v>
      </c>
      <c r="J12" s="539">
        <v>161.44900000000001</v>
      </c>
      <c r="L12" s="504">
        <v>9865</v>
      </c>
    </row>
    <row r="13" spans="1:14" hidden="1">
      <c r="A13" s="484"/>
      <c r="B13" s="472"/>
      <c r="C13" s="472" t="s">
        <v>565</v>
      </c>
      <c r="D13" s="538">
        <v>59.849042428550717</v>
      </c>
      <c r="E13" s="684"/>
      <c r="F13" s="2570">
        <v>6371</v>
      </c>
      <c r="G13" s="2628">
        <v>9145</v>
      </c>
      <c r="H13" s="2570">
        <v>8094</v>
      </c>
      <c r="I13" s="2641">
        <v>29</v>
      </c>
      <c r="J13" s="539">
        <v>163.35</v>
      </c>
      <c r="L13" s="504">
        <v>8066</v>
      </c>
    </row>
    <row r="14" spans="1:14" hidden="1">
      <c r="A14" s="484"/>
      <c r="B14" s="472"/>
      <c r="C14" s="472" t="s">
        <v>566</v>
      </c>
      <c r="D14" s="538">
        <v>60.87737649089695</v>
      </c>
      <c r="E14" s="684"/>
      <c r="F14" s="2570">
        <v>4869</v>
      </c>
      <c r="G14" s="2628">
        <v>9145</v>
      </c>
      <c r="H14" s="2570">
        <v>10848</v>
      </c>
      <c r="I14" s="2641">
        <v>38</v>
      </c>
      <c r="J14" s="539">
        <v>165.637</v>
      </c>
      <c r="L14" s="504">
        <v>10811</v>
      </c>
      <c r="N14" s="471">
        <f t="shared" ref="N14:N77" si="0">H14-L14</f>
        <v>37</v>
      </c>
    </row>
    <row r="15" spans="1:14" hidden="1">
      <c r="A15" s="484"/>
      <c r="B15" s="472"/>
      <c r="C15" s="472" t="s">
        <v>567</v>
      </c>
      <c r="D15" s="538">
        <v>66.224713615097357</v>
      </c>
      <c r="E15" s="684"/>
      <c r="F15" s="2570">
        <v>5597</v>
      </c>
      <c r="G15" s="2628">
        <v>9474</v>
      </c>
      <c r="H15" s="2570">
        <v>12999</v>
      </c>
      <c r="I15" s="2641">
        <v>33</v>
      </c>
      <c r="J15" s="539">
        <v>168.36600000000001</v>
      </c>
      <c r="L15" s="504">
        <v>12955</v>
      </c>
      <c r="N15" s="471">
        <f t="shared" si="0"/>
        <v>44</v>
      </c>
    </row>
    <row r="16" spans="1:14" hidden="1">
      <c r="A16" s="484"/>
      <c r="B16" s="472"/>
      <c r="C16" s="472" t="s">
        <v>568</v>
      </c>
      <c r="D16" s="538">
        <v>68.898382177197561</v>
      </c>
      <c r="E16" s="684"/>
      <c r="F16" s="2570">
        <v>5756</v>
      </c>
      <c r="G16" s="2628">
        <v>11316</v>
      </c>
      <c r="H16" s="2570">
        <v>7951</v>
      </c>
      <c r="I16" s="2641">
        <v>38</v>
      </c>
      <c r="J16" s="539">
        <v>168.05600000000001</v>
      </c>
      <c r="L16" s="504">
        <v>7924</v>
      </c>
      <c r="N16" s="471">
        <f t="shared" si="0"/>
        <v>27</v>
      </c>
    </row>
    <row r="17" spans="1:14" hidden="1">
      <c r="A17" s="484"/>
      <c r="B17" s="472"/>
      <c r="C17" s="472" t="s">
        <v>569</v>
      </c>
      <c r="D17" s="538">
        <v>64.682212521578009</v>
      </c>
      <c r="E17" s="684"/>
      <c r="F17" s="2570">
        <v>4283</v>
      </c>
      <c r="G17" s="2628">
        <v>10179</v>
      </c>
      <c r="H17" s="2570">
        <v>9885</v>
      </c>
      <c r="I17" s="2641">
        <v>49</v>
      </c>
      <c r="J17" s="539">
        <v>165.74299999999999</v>
      </c>
      <c r="L17" s="504">
        <v>9851</v>
      </c>
      <c r="N17" s="471">
        <f t="shared" si="0"/>
        <v>34</v>
      </c>
    </row>
    <row r="18" spans="1:14" hidden="1">
      <c r="A18" s="484"/>
      <c r="B18" s="472"/>
      <c r="C18" s="472" t="s">
        <v>67</v>
      </c>
      <c r="D18" s="538">
        <v>64.06521208417027</v>
      </c>
      <c r="E18" s="684"/>
      <c r="F18" s="2570">
        <v>4456</v>
      </c>
      <c r="G18" s="2628">
        <v>9515</v>
      </c>
      <c r="H18" s="2570">
        <v>10285</v>
      </c>
      <c r="I18" s="2641">
        <v>60</v>
      </c>
      <c r="J18" s="539">
        <v>162.959</v>
      </c>
      <c r="L18" s="504">
        <v>10250</v>
      </c>
      <c r="N18" s="471">
        <f t="shared" si="0"/>
        <v>35</v>
      </c>
    </row>
    <row r="19" spans="1:14" hidden="1">
      <c r="A19" s="484"/>
      <c r="B19" s="472"/>
      <c r="C19" s="472" t="s">
        <v>68</v>
      </c>
      <c r="D19" s="538">
        <v>68.281381739789822</v>
      </c>
      <c r="E19" s="684"/>
      <c r="F19" s="2570">
        <v>5977</v>
      </c>
      <c r="G19" s="2628">
        <v>7170</v>
      </c>
      <c r="H19" s="2570">
        <v>11678</v>
      </c>
      <c r="I19" s="2641">
        <v>55</v>
      </c>
      <c r="J19" s="539">
        <v>161.846</v>
      </c>
      <c r="L19" s="504">
        <v>11638</v>
      </c>
      <c r="N19" s="471">
        <f t="shared" si="0"/>
        <v>40</v>
      </c>
    </row>
    <row r="20" spans="1:14" hidden="1">
      <c r="A20" s="485"/>
      <c r="B20" s="474"/>
      <c r="C20" s="474" t="s">
        <v>69</v>
      </c>
      <c r="D20" s="540">
        <v>64.990712740281879</v>
      </c>
      <c r="E20" s="685"/>
      <c r="F20" s="2618">
        <v>4156</v>
      </c>
      <c r="G20" s="2629">
        <v>5856</v>
      </c>
      <c r="H20" s="2618">
        <v>10878</v>
      </c>
      <c r="I20" s="2642">
        <v>64</v>
      </c>
      <c r="J20" s="541">
        <v>161.05199999999999</v>
      </c>
      <c r="L20" s="504">
        <v>10841</v>
      </c>
      <c r="N20" s="471">
        <f t="shared" si="0"/>
        <v>37</v>
      </c>
    </row>
    <row r="21" spans="1:14" hidden="1">
      <c r="A21" s="482">
        <v>1977</v>
      </c>
      <c r="B21" s="939" t="s">
        <v>366</v>
      </c>
      <c r="C21" s="473" t="s">
        <v>561</v>
      </c>
      <c r="D21" s="538">
        <v>64.990712740281879</v>
      </c>
      <c r="E21" s="684"/>
      <c r="F21" s="2570">
        <v>8976</v>
      </c>
      <c r="G21" s="2628">
        <v>10517</v>
      </c>
      <c r="H21" s="2570">
        <v>7443</v>
      </c>
      <c r="I21" s="2641">
        <v>39</v>
      </c>
      <c r="J21" s="539">
        <v>163.32599999999999</v>
      </c>
      <c r="K21" s="502">
        <f>ROUND((J21/J9*100),1)</f>
        <v>108.2</v>
      </c>
      <c r="L21" s="504">
        <v>7418</v>
      </c>
      <c r="N21" s="471">
        <f t="shared" si="0"/>
        <v>25</v>
      </c>
    </row>
    <row r="22" spans="1:14" hidden="1">
      <c r="B22" s="939"/>
      <c r="C22" s="472" t="s">
        <v>562</v>
      </c>
      <c r="D22" s="538">
        <v>68.692715364728315</v>
      </c>
      <c r="E22" s="684"/>
      <c r="F22" s="2570">
        <v>3171</v>
      </c>
      <c r="G22" s="2628">
        <v>8475</v>
      </c>
      <c r="H22" s="2570">
        <v>10409</v>
      </c>
      <c r="I22" s="2641">
        <v>36</v>
      </c>
      <c r="J22" s="539">
        <v>161.98400000000001</v>
      </c>
      <c r="K22" s="502">
        <f t="shared" ref="K22:K32" si="1">ROUND((J22/J10*100),1)</f>
        <v>104.6</v>
      </c>
      <c r="L22" s="504">
        <v>10374</v>
      </c>
      <c r="N22" s="471">
        <f t="shared" si="0"/>
        <v>35</v>
      </c>
    </row>
    <row r="23" spans="1:14" hidden="1">
      <c r="B23" s="939"/>
      <c r="C23" s="472" t="s">
        <v>563</v>
      </c>
      <c r="D23" s="538">
        <v>69.001215583432185</v>
      </c>
      <c r="E23" s="684"/>
      <c r="F23" s="2570">
        <v>4341</v>
      </c>
      <c r="G23" s="2628">
        <v>9591</v>
      </c>
      <c r="H23" s="2570">
        <v>15156</v>
      </c>
      <c r="I23" s="2641">
        <v>68</v>
      </c>
      <c r="J23" s="539">
        <v>160.80799999999999</v>
      </c>
      <c r="K23" s="502">
        <f>ROUND((J23/J11*100),1)</f>
        <v>101.6</v>
      </c>
      <c r="L23" s="504">
        <v>15105</v>
      </c>
      <c r="N23" s="471">
        <f t="shared" si="0"/>
        <v>51</v>
      </c>
    </row>
    <row r="24" spans="1:14" hidden="1">
      <c r="B24" s="939"/>
      <c r="C24" s="472" t="s">
        <v>564</v>
      </c>
      <c r="D24" s="538">
        <v>65.402046365220372</v>
      </c>
      <c r="E24" s="684"/>
      <c r="F24" s="2570">
        <v>4709</v>
      </c>
      <c r="G24" s="2628">
        <v>8889</v>
      </c>
      <c r="H24" s="2570">
        <v>9815</v>
      </c>
      <c r="I24" s="2641">
        <v>75</v>
      </c>
      <c r="J24" s="539">
        <v>163.124</v>
      </c>
      <c r="K24" s="502">
        <f t="shared" si="1"/>
        <v>101</v>
      </c>
      <c r="L24" s="504">
        <v>9782</v>
      </c>
      <c r="N24" s="471">
        <f t="shared" si="0"/>
        <v>33</v>
      </c>
    </row>
    <row r="25" spans="1:14" hidden="1">
      <c r="B25" s="939"/>
      <c r="C25" s="472" t="s">
        <v>565</v>
      </c>
      <c r="D25" s="538">
        <v>63.139711428058654</v>
      </c>
      <c r="E25" s="684"/>
      <c r="F25" s="2570">
        <v>4371</v>
      </c>
      <c r="G25" s="2628">
        <v>8229</v>
      </c>
      <c r="H25" s="2570">
        <v>9118</v>
      </c>
      <c r="I25" s="2641">
        <v>52</v>
      </c>
      <c r="J25" s="539">
        <v>161.858</v>
      </c>
      <c r="K25" s="502">
        <f t="shared" si="1"/>
        <v>99.1</v>
      </c>
      <c r="L25" s="504">
        <v>9087</v>
      </c>
      <c r="N25" s="471">
        <f t="shared" si="0"/>
        <v>31</v>
      </c>
    </row>
    <row r="26" spans="1:14" hidden="1">
      <c r="B26" s="939"/>
      <c r="C26" s="472" t="s">
        <v>566</v>
      </c>
      <c r="D26" s="538">
        <v>62.625544396885545</v>
      </c>
      <c r="E26" s="684"/>
      <c r="F26" s="2570">
        <v>4711</v>
      </c>
      <c r="G26" s="2628">
        <v>7437</v>
      </c>
      <c r="H26" s="2570">
        <v>10278</v>
      </c>
      <c r="I26" s="2641">
        <v>62</v>
      </c>
      <c r="J26" s="539">
        <v>158.94</v>
      </c>
      <c r="K26" s="502">
        <f t="shared" si="1"/>
        <v>96</v>
      </c>
      <c r="L26" s="504">
        <v>10243</v>
      </c>
      <c r="N26" s="471">
        <f t="shared" si="0"/>
        <v>35</v>
      </c>
    </row>
    <row r="27" spans="1:14" hidden="1">
      <c r="B27" s="939"/>
      <c r="C27" s="472" t="s">
        <v>567</v>
      </c>
      <c r="D27" s="538">
        <v>66.327547021331981</v>
      </c>
      <c r="E27" s="684"/>
      <c r="F27" s="2570">
        <v>5963</v>
      </c>
      <c r="G27" s="2628">
        <v>8082</v>
      </c>
      <c r="H27" s="2570">
        <v>12497</v>
      </c>
      <c r="I27" s="2641">
        <v>52</v>
      </c>
      <c r="J27" s="539">
        <v>156.79300000000001</v>
      </c>
      <c r="K27" s="502">
        <f t="shared" si="1"/>
        <v>93.1</v>
      </c>
      <c r="L27" s="504">
        <v>12455</v>
      </c>
      <c r="N27" s="471">
        <f t="shared" si="0"/>
        <v>42</v>
      </c>
    </row>
    <row r="28" spans="1:14" hidden="1">
      <c r="B28" s="939"/>
      <c r="C28" s="472" t="s">
        <v>568</v>
      </c>
      <c r="D28" s="538">
        <v>71.160717114359272</v>
      </c>
      <c r="E28" s="684"/>
      <c r="F28" s="2570">
        <v>6632</v>
      </c>
      <c r="G28" s="2628">
        <v>9359</v>
      </c>
      <c r="H28" s="2570">
        <v>6889</v>
      </c>
      <c r="I28" s="2641">
        <v>60</v>
      </c>
      <c r="J28" s="539">
        <v>155.91</v>
      </c>
      <c r="K28" s="502">
        <f t="shared" si="1"/>
        <v>92.8</v>
      </c>
      <c r="L28" s="504">
        <v>6866</v>
      </c>
      <c r="N28" s="471">
        <f t="shared" si="0"/>
        <v>23</v>
      </c>
    </row>
    <row r="29" spans="1:14" hidden="1">
      <c r="B29" s="939"/>
      <c r="C29" s="472" t="s">
        <v>569</v>
      </c>
      <c r="D29" s="538">
        <v>66.327547021331981</v>
      </c>
      <c r="E29" s="684"/>
      <c r="F29" s="2570">
        <v>5121</v>
      </c>
      <c r="G29" s="2628">
        <v>9098</v>
      </c>
      <c r="H29" s="2570">
        <v>9785</v>
      </c>
      <c r="I29" s="2641">
        <v>62</v>
      </c>
      <c r="J29" s="539">
        <v>156.08500000000001</v>
      </c>
      <c r="K29" s="502">
        <f t="shared" si="1"/>
        <v>94.2</v>
      </c>
      <c r="L29" s="504">
        <v>9753</v>
      </c>
      <c r="N29" s="471">
        <f t="shared" si="0"/>
        <v>32</v>
      </c>
    </row>
    <row r="30" spans="1:14" hidden="1">
      <c r="B30" s="939"/>
      <c r="C30" s="472" t="s">
        <v>67</v>
      </c>
      <c r="D30" s="538">
        <v>64.168045490404893</v>
      </c>
      <c r="E30" s="684"/>
      <c r="F30" s="2570">
        <v>4988</v>
      </c>
      <c r="G30" s="2628">
        <v>8098</v>
      </c>
      <c r="H30" s="2570">
        <v>10622</v>
      </c>
      <c r="I30" s="2641">
        <v>67</v>
      </c>
      <c r="J30" s="539">
        <v>154.977</v>
      </c>
      <c r="K30" s="502">
        <f t="shared" si="1"/>
        <v>95.1</v>
      </c>
      <c r="L30" s="504">
        <v>10587</v>
      </c>
      <c r="N30" s="471">
        <f t="shared" si="0"/>
        <v>35</v>
      </c>
    </row>
    <row r="31" spans="1:14" hidden="1">
      <c r="B31" s="939"/>
      <c r="C31" s="472" t="s">
        <v>68</v>
      </c>
      <c r="D31" s="538">
        <v>69.515382614605286</v>
      </c>
      <c r="E31" s="684"/>
      <c r="F31" s="2570">
        <v>6610</v>
      </c>
      <c r="G31" s="2628">
        <v>6018</v>
      </c>
      <c r="H31" s="2570">
        <v>11812</v>
      </c>
      <c r="I31" s="2641">
        <v>56</v>
      </c>
      <c r="J31" s="539">
        <v>151.84</v>
      </c>
      <c r="K31" s="502">
        <f t="shared" si="1"/>
        <v>93.8</v>
      </c>
      <c r="L31" s="504">
        <v>11773</v>
      </c>
      <c r="N31" s="471">
        <f t="shared" si="0"/>
        <v>39</v>
      </c>
    </row>
    <row r="32" spans="1:14" hidden="1">
      <c r="B32" s="939"/>
      <c r="C32" s="474" t="s">
        <v>69</v>
      </c>
      <c r="D32" s="538">
        <v>63.962378677935646</v>
      </c>
      <c r="E32" s="684"/>
      <c r="F32" s="2570">
        <v>5502</v>
      </c>
      <c r="G32" s="2628">
        <v>4468</v>
      </c>
      <c r="H32" s="2570">
        <v>10705</v>
      </c>
      <c r="I32" s="2641">
        <v>66</v>
      </c>
      <c r="J32" s="539">
        <v>151.77600000000001</v>
      </c>
      <c r="K32" s="502">
        <f t="shared" si="1"/>
        <v>94.2</v>
      </c>
      <c r="L32" s="504">
        <v>10670</v>
      </c>
      <c r="N32" s="471">
        <f t="shared" si="0"/>
        <v>35</v>
      </c>
    </row>
    <row r="33" spans="1:14" hidden="1">
      <c r="A33" s="483">
        <v>1978</v>
      </c>
      <c r="B33" s="473" t="s">
        <v>367</v>
      </c>
      <c r="C33" s="473" t="s">
        <v>561</v>
      </c>
      <c r="D33" s="536">
        <v>65.196379552751125</v>
      </c>
      <c r="E33" s="683"/>
      <c r="F33" s="2596">
        <v>5460</v>
      </c>
      <c r="G33" s="2627">
        <v>9161</v>
      </c>
      <c r="H33" s="2596">
        <v>6732</v>
      </c>
      <c r="I33" s="2640">
        <v>47</v>
      </c>
      <c r="J33" s="537">
        <v>151.429</v>
      </c>
      <c r="K33" s="502">
        <f>ROUND((J33/J21*100),1)</f>
        <v>92.7</v>
      </c>
      <c r="L33" s="504">
        <v>6710</v>
      </c>
      <c r="N33" s="471">
        <f t="shared" si="0"/>
        <v>22</v>
      </c>
    </row>
    <row r="34" spans="1:14" hidden="1">
      <c r="A34" s="484"/>
      <c r="B34" s="472"/>
      <c r="C34" s="472" t="s">
        <v>562</v>
      </c>
      <c r="D34" s="538">
        <v>65.093546146516502</v>
      </c>
      <c r="E34" s="684"/>
      <c r="F34" s="2570">
        <v>4847</v>
      </c>
      <c r="G34" s="2628">
        <v>7663</v>
      </c>
      <c r="H34" s="2570">
        <v>9834</v>
      </c>
      <c r="I34" s="2641">
        <v>44</v>
      </c>
      <c r="J34" s="539">
        <v>152.79900000000001</v>
      </c>
      <c r="K34" s="502">
        <f t="shared" ref="K34:K44" si="2">ROUND((J34/J22*100),1)</f>
        <v>94.3</v>
      </c>
      <c r="L34" s="504">
        <v>9802</v>
      </c>
      <c r="N34" s="471">
        <f t="shared" si="0"/>
        <v>32</v>
      </c>
    </row>
    <row r="35" spans="1:14" hidden="1">
      <c r="A35" s="484"/>
      <c r="B35" s="472"/>
      <c r="C35" s="472" t="s">
        <v>563</v>
      </c>
      <c r="D35" s="538">
        <v>65.299212958985748</v>
      </c>
      <c r="E35" s="684"/>
      <c r="F35" s="2570">
        <v>4874</v>
      </c>
      <c r="G35" s="2628">
        <v>9329</v>
      </c>
      <c r="H35" s="2570">
        <v>15412</v>
      </c>
      <c r="I35" s="2641">
        <v>63</v>
      </c>
      <c r="J35" s="539">
        <v>152.31200000000001</v>
      </c>
      <c r="K35" s="502">
        <f>ROUND((J35/J23*100),1)</f>
        <v>94.7</v>
      </c>
      <c r="L35" s="504">
        <v>15362</v>
      </c>
      <c r="N35" s="471">
        <f t="shared" si="0"/>
        <v>50</v>
      </c>
    </row>
    <row r="36" spans="1:14" hidden="1">
      <c r="A36" s="484"/>
      <c r="B36" s="472"/>
      <c r="C36" s="472" t="s">
        <v>564</v>
      </c>
      <c r="D36" s="538">
        <v>66.019046802628111</v>
      </c>
      <c r="E36" s="684"/>
      <c r="F36" s="2570">
        <v>5575</v>
      </c>
      <c r="G36" s="2628">
        <v>7799</v>
      </c>
      <c r="H36" s="2570">
        <v>10559</v>
      </c>
      <c r="I36" s="2641">
        <v>50</v>
      </c>
      <c r="J36" s="539">
        <v>151.55799999999999</v>
      </c>
      <c r="K36" s="502">
        <f t="shared" si="2"/>
        <v>92.9</v>
      </c>
      <c r="L36" s="504">
        <v>10525</v>
      </c>
      <c r="N36" s="471">
        <f t="shared" si="0"/>
        <v>34</v>
      </c>
    </row>
    <row r="37" spans="1:14" hidden="1">
      <c r="A37" s="484"/>
      <c r="B37" s="472"/>
      <c r="C37" s="472" t="s">
        <v>565</v>
      </c>
      <c r="D37" s="538">
        <v>65.196379552751125</v>
      </c>
      <c r="E37" s="684"/>
      <c r="F37" s="2570">
        <v>4890</v>
      </c>
      <c r="G37" s="2628">
        <v>8263</v>
      </c>
      <c r="H37" s="2570">
        <v>10101</v>
      </c>
      <c r="I37" s="2641">
        <v>64</v>
      </c>
      <c r="J37" s="539">
        <v>152.63300000000001</v>
      </c>
      <c r="K37" s="502">
        <f t="shared" si="2"/>
        <v>94.3</v>
      </c>
      <c r="L37" s="504">
        <v>10068</v>
      </c>
      <c r="N37" s="471">
        <f t="shared" si="0"/>
        <v>33</v>
      </c>
    </row>
    <row r="38" spans="1:14" hidden="1">
      <c r="A38" s="484"/>
      <c r="B38" s="472"/>
      <c r="C38" s="472" t="s">
        <v>566</v>
      </c>
      <c r="D38" s="538">
        <v>67.458714489912822</v>
      </c>
      <c r="E38" s="684"/>
      <c r="F38" s="2570">
        <v>6992</v>
      </c>
      <c r="G38" s="2628">
        <v>7855</v>
      </c>
      <c r="H38" s="2570">
        <v>12008</v>
      </c>
      <c r="I38" s="2641">
        <v>46</v>
      </c>
      <c r="J38" s="539">
        <v>150.04400000000001</v>
      </c>
      <c r="K38" s="502">
        <f t="shared" si="2"/>
        <v>94.4</v>
      </c>
      <c r="L38" s="504">
        <v>11969</v>
      </c>
      <c r="N38" s="471">
        <f t="shared" si="0"/>
        <v>39</v>
      </c>
    </row>
    <row r="39" spans="1:14" hidden="1">
      <c r="A39" s="484"/>
      <c r="B39" s="472"/>
      <c r="C39" s="472" t="s">
        <v>567</v>
      </c>
      <c r="D39" s="538">
        <v>67.664381302382083</v>
      </c>
      <c r="E39" s="684"/>
      <c r="F39" s="2570">
        <v>5511</v>
      </c>
      <c r="G39" s="2628">
        <v>7594</v>
      </c>
      <c r="H39" s="2570">
        <v>14654</v>
      </c>
      <c r="I39" s="2641">
        <v>45</v>
      </c>
      <c r="J39" s="539">
        <v>148.66300000000001</v>
      </c>
      <c r="K39" s="502">
        <f t="shared" si="2"/>
        <v>94.8</v>
      </c>
      <c r="L39" s="504">
        <v>14607</v>
      </c>
      <c r="N39" s="471">
        <f t="shared" si="0"/>
        <v>47</v>
      </c>
    </row>
    <row r="40" spans="1:14" hidden="1">
      <c r="A40" s="484"/>
      <c r="B40" s="472"/>
      <c r="C40" s="472" t="s">
        <v>568</v>
      </c>
      <c r="D40" s="538">
        <v>69.001215583432185</v>
      </c>
      <c r="E40" s="684"/>
      <c r="F40" s="2570">
        <v>4149</v>
      </c>
      <c r="G40" s="2628">
        <v>9759</v>
      </c>
      <c r="H40" s="2570">
        <v>8137</v>
      </c>
      <c r="I40" s="2641">
        <v>49</v>
      </c>
      <c r="J40" s="539">
        <v>148.59100000000001</v>
      </c>
      <c r="K40" s="502">
        <f t="shared" si="2"/>
        <v>95.3</v>
      </c>
      <c r="L40" s="504">
        <v>8111</v>
      </c>
      <c r="N40" s="471">
        <f t="shared" si="0"/>
        <v>26</v>
      </c>
    </row>
    <row r="41" spans="1:14" hidden="1">
      <c r="A41" s="484"/>
      <c r="B41" s="472"/>
      <c r="C41" s="472" t="s">
        <v>569</v>
      </c>
      <c r="D41" s="538">
        <v>69.412549208370677</v>
      </c>
      <c r="E41" s="684"/>
      <c r="F41" s="2570">
        <v>3334</v>
      </c>
      <c r="G41" s="2628">
        <v>9984</v>
      </c>
      <c r="H41" s="2570">
        <v>11741</v>
      </c>
      <c r="I41" s="2641">
        <v>47</v>
      </c>
      <c r="J41" s="539">
        <v>147.346</v>
      </c>
      <c r="K41" s="502">
        <f t="shared" si="2"/>
        <v>94.4</v>
      </c>
      <c r="L41" s="504">
        <v>11704</v>
      </c>
      <c r="N41" s="471">
        <f t="shared" si="0"/>
        <v>37</v>
      </c>
    </row>
    <row r="42" spans="1:14" hidden="1">
      <c r="A42" s="484"/>
      <c r="B42" s="472"/>
      <c r="C42" s="472" t="s">
        <v>67</v>
      </c>
      <c r="D42" s="538">
        <v>69.823882833309185</v>
      </c>
      <c r="E42" s="684"/>
      <c r="F42" s="2570">
        <v>4833</v>
      </c>
      <c r="G42" s="2628">
        <v>8325</v>
      </c>
      <c r="H42" s="2570">
        <v>12048</v>
      </c>
      <c r="I42" s="2641">
        <v>89</v>
      </c>
      <c r="J42" s="539">
        <v>148.78200000000001</v>
      </c>
      <c r="K42" s="502">
        <f t="shared" si="2"/>
        <v>96</v>
      </c>
      <c r="L42" s="504">
        <v>12010</v>
      </c>
      <c r="N42" s="471">
        <f t="shared" si="0"/>
        <v>38</v>
      </c>
    </row>
    <row r="43" spans="1:14" hidden="1">
      <c r="A43" s="484"/>
      <c r="B43" s="472"/>
      <c r="C43" s="472" t="s">
        <v>68</v>
      </c>
      <c r="D43" s="538">
        <v>69.721049427074533</v>
      </c>
      <c r="E43" s="684"/>
      <c r="F43" s="2570">
        <v>5679</v>
      </c>
      <c r="G43" s="2628">
        <v>6708</v>
      </c>
      <c r="H43" s="2570">
        <v>12890</v>
      </c>
      <c r="I43" s="2641">
        <v>56</v>
      </c>
      <c r="J43" s="539">
        <v>149.52799999999999</v>
      </c>
      <c r="K43" s="502">
        <f t="shared" si="2"/>
        <v>98.5</v>
      </c>
      <c r="L43" s="504">
        <v>12849</v>
      </c>
      <c r="N43" s="471">
        <f t="shared" si="0"/>
        <v>41</v>
      </c>
    </row>
    <row r="44" spans="1:14" hidden="1">
      <c r="A44" s="485"/>
      <c r="B44" s="474"/>
      <c r="C44" s="474" t="s">
        <v>69</v>
      </c>
      <c r="D44" s="540">
        <v>70.543716676951519</v>
      </c>
      <c r="E44" s="685"/>
      <c r="F44" s="2618">
        <v>5865</v>
      </c>
      <c r="G44" s="2629">
        <v>4661</v>
      </c>
      <c r="H44" s="2618">
        <v>12964</v>
      </c>
      <c r="I44" s="2642">
        <v>37</v>
      </c>
      <c r="J44" s="541">
        <v>151.90299999999999</v>
      </c>
      <c r="K44" s="502">
        <f t="shared" si="2"/>
        <v>100.1</v>
      </c>
      <c r="L44" s="504">
        <v>12923</v>
      </c>
      <c r="N44" s="471">
        <f t="shared" si="0"/>
        <v>41</v>
      </c>
    </row>
    <row r="45" spans="1:14" hidden="1">
      <c r="A45" s="482">
        <v>1979</v>
      </c>
      <c r="B45" s="939" t="s">
        <v>368</v>
      </c>
      <c r="C45" s="473" t="s">
        <v>561</v>
      </c>
      <c r="D45" s="538">
        <v>70.955050301890026</v>
      </c>
      <c r="E45" s="684"/>
      <c r="F45" s="2570">
        <v>3377</v>
      </c>
      <c r="G45" s="2628">
        <v>10092</v>
      </c>
      <c r="H45" s="2570">
        <v>8521</v>
      </c>
      <c r="I45" s="2641">
        <v>37</v>
      </c>
      <c r="J45" s="539">
        <v>156.44800000000001</v>
      </c>
      <c r="K45" s="502">
        <f>ROUND((J45/J33*100),1)</f>
        <v>103.3</v>
      </c>
      <c r="L45" s="504">
        <v>8494</v>
      </c>
      <c r="N45" s="471">
        <f t="shared" si="0"/>
        <v>27</v>
      </c>
    </row>
    <row r="46" spans="1:14" hidden="1">
      <c r="B46" s="939"/>
      <c r="C46" s="472" t="s">
        <v>562</v>
      </c>
      <c r="D46" s="538">
        <v>70.338049864482286</v>
      </c>
      <c r="E46" s="684"/>
      <c r="F46" s="2570">
        <v>4235</v>
      </c>
      <c r="G46" s="2628">
        <v>8819</v>
      </c>
      <c r="H46" s="2570">
        <v>11911</v>
      </c>
      <c r="I46" s="2641">
        <v>25</v>
      </c>
      <c r="J46" s="539">
        <v>159.869</v>
      </c>
      <c r="K46" s="502">
        <f t="shared" ref="K46:K56" si="3">ROUND((J46/J34*100),1)</f>
        <v>104.6</v>
      </c>
      <c r="L46" s="504">
        <v>11873</v>
      </c>
      <c r="N46" s="471">
        <f t="shared" si="0"/>
        <v>38</v>
      </c>
    </row>
    <row r="47" spans="1:14" hidden="1">
      <c r="B47" s="939"/>
      <c r="C47" s="472" t="s">
        <v>563</v>
      </c>
      <c r="D47" s="538">
        <v>73.32021864528636</v>
      </c>
      <c r="E47" s="684"/>
      <c r="F47" s="2570">
        <v>4565</v>
      </c>
      <c r="G47" s="2628">
        <v>11587</v>
      </c>
      <c r="H47" s="2570">
        <v>17912</v>
      </c>
      <c r="I47" s="2641">
        <v>35</v>
      </c>
      <c r="J47" s="539">
        <v>163.65899999999999</v>
      </c>
      <c r="K47" s="502">
        <f>ROUND((J47/J35*100),1)</f>
        <v>107.4</v>
      </c>
      <c r="L47" s="504">
        <v>17855</v>
      </c>
      <c r="N47" s="471">
        <f t="shared" si="0"/>
        <v>57</v>
      </c>
    </row>
    <row r="48" spans="1:14" hidden="1">
      <c r="B48" s="939"/>
      <c r="C48" s="472" t="s">
        <v>564</v>
      </c>
      <c r="D48" s="538">
        <v>73.834385676459476</v>
      </c>
      <c r="E48" s="684"/>
      <c r="F48" s="2570">
        <v>5946</v>
      </c>
      <c r="G48" s="2628">
        <v>9947</v>
      </c>
      <c r="H48" s="2570">
        <v>11658</v>
      </c>
      <c r="I48" s="2641">
        <v>33</v>
      </c>
      <c r="J48" s="539">
        <v>167.80699999999999</v>
      </c>
      <c r="K48" s="502">
        <f t="shared" si="3"/>
        <v>110.7</v>
      </c>
      <c r="L48" s="504">
        <v>11621</v>
      </c>
      <c r="N48" s="471">
        <f t="shared" si="0"/>
        <v>37</v>
      </c>
    </row>
    <row r="49" spans="1:14" hidden="1">
      <c r="B49" s="939"/>
      <c r="C49" s="472" t="s">
        <v>565</v>
      </c>
      <c r="D49" s="538">
        <v>74.554219520101839</v>
      </c>
      <c r="E49" s="684"/>
      <c r="F49" s="2570">
        <v>4180</v>
      </c>
      <c r="G49" s="2628">
        <v>10551</v>
      </c>
      <c r="H49" s="2570">
        <v>12087</v>
      </c>
      <c r="I49" s="2641">
        <v>27</v>
      </c>
      <c r="J49" s="539">
        <v>172.68600000000001</v>
      </c>
      <c r="K49" s="502">
        <f t="shared" si="3"/>
        <v>113.1</v>
      </c>
      <c r="L49" s="504">
        <v>12049</v>
      </c>
      <c r="N49" s="471">
        <f t="shared" si="0"/>
        <v>38</v>
      </c>
    </row>
    <row r="50" spans="1:14" hidden="1">
      <c r="B50" s="939"/>
      <c r="C50" s="472" t="s">
        <v>566</v>
      </c>
      <c r="D50" s="538">
        <v>74.862719738805694</v>
      </c>
      <c r="E50" s="684"/>
      <c r="F50" s="2570">
        <v>6018</v>
      </c>
      <c r="G50" s="2628">
        <v>9312</v>
      </c>
      <c r="H50" s="2570">
        <v>12873</v>
      </c>
      <c r="I50" s="2641">
        <v>39</v>
      </c>
      <c r="J50" s="539">
        <v>176.70500000000001</v>
      </c>
      <c r="K50" s="502">
        <f t="shared" si="3"/>
        <v>117.8</v>
      </c>
      <c r="L50" s="504">
        <v>12833</v>
      </c>
      <c r="N50" s="471">
        <f t="shared" si="0"/>
        <v>40</v>
      </c>
    </row>
    <row r="51" spans="1:14" hidden="1">
      <c r="B51" s="939"/>
      <c r="C51" s="472" t="s">
        <v>567</v>
      </c>
      <c r="D51" s="538">
        <v>74.348552707632578</v>
      </c>
      <c r="E51" s="684"/>
      <c r="F51" s="2570">
        <v>5844</v>
      </c>
      <c r="G51" s="2628">
        <v>9440</v>
      </c>
      <c r="H51" s="2570">
        <v>15223</v>
      </c>
      <c r="I51" s="2641">
        <v>35</v>
      </c>
      <c r="J51" s="539">
        <v>178.89400000000001</v>
      </c>
      <c r="K51" s="502">
        <f t="shared" si="3"/>
        <v>120.3</v>
      </c>
      <c r="L51" s="504">
        <v>15176</v>
      </c>
      <c r="N51" s="471">
        <f t="shared" si="0"/>
        <v>47</v>
      </c>
    </row>
    <row r="52" spans="1:14" hidden="1">
      <c r="B52" s="939"/>
      <c r="C52" s="472" t="s">
        <v>568</v>
      </c>
      <c r="D52" s="538">
        <v>73.937219082694099</v>
      </c>
      <c r="E52" s="684"/>
      <c r="F52" s="2570">
        <v>4516</v>
      </c>
      <c r="G52" s="2628">
        <v>11474</v>
      </c>
      <c r="H52" s="2570">
        <v>8725</v>
      </c>
      <c r="I52" s="2641">
        <v>41</v>
      </c>
      <c r="J52" s="539">
        <v>180.14599999999999</v>
      </c>
      <c r="K52" s="502">
        <f t="shared" si="3"/>
        <v>121.2</v>
      </c>
      <c r="L52" s="504">
        <v>8698</v>
      </c>
      <c r="N52" s="471">
        <f t="shared" si="0"/>
        <v>27</v>
      </c>
    </row>
    <row r="53" spans="1:14" hidden="1">
      <c r="B53" s="939"/>
      <c r="C53" s="472" t="s">
        <v>569</v>
      </c>
      <c r="D53" s="538">
        <v>75.891053801151941</v>
      </c>
      <c r="E53" s="684"/>
      <c r="F53" s="2570">
        <v>3334</v>
      </c>
      <c r="G53" s="2628">
        <v>11681</v>
      </c>
      <c r="H53" s="2570">
        <v>11890</v>
      </c>
      <c r="I53" s="2641">
        <v>41</v>
      </c>
      <c r="J53" s="539">
        <v>183.59100000000001</v>
      </c>
      <c r="K53" s="502">
        <f t="shared" si="3"/>
        <v>124.6</v>
      </c>
      <c r="L53" s="504">
        <v>11853</v>
      </c>
      <c r="N53" s="471">
        <f t="shared" si="0"/>
        <v>37</v>
      </c>
    </row>
    <row r="54" spans="1:14" hidden="1">
      <c r="B54" s="939"/>
      <c r="C54" s="472" t="s">
        <v>67</v>
      </c>
      <c r="D54" s="538">
        <v>73.731552270224853</v>
      </c>
      <c r="E54" s="684"/>
      <c r="F54" s="2570">
        <v>4833</v>
      </c>
      <c r="G54" s="2628">
        <v>11237</v>
      </c>
      <c r="H54" s="2570">
        <v>12856</v>
      </c>
      <c r="I54" s="2641">
        <v>36</v>
      </c>
      <c r="J54" s="539">
        <v>185.22300000000001</v>
      </c>
      <c r="K54" s="502">
        <f t="shared" si="3"/>
        <v>124.5</v>
      </c>
      <c r="L54" s="504">
        <v>12816</v>
      </c>
      <c r="N54" s="471">
        <f t="shared" si="0"/>
        <v>40</v>
      </c>
    </row>
    <row r="55" spans="1:14" hidden="1">
      <c r="B55" s="939"/>
      <c r="C55" s="472" t="s">
        <v>68</v>
      </c>
      <c r="D55" s="538">
        <v>73.731552270224853</v>
      </c>
      <c r="E55" s="684"/>
      <c r="F55" s="2570">
        <v>5679</v>
      </c>
      <c r="G55" s="2628">
        <v>9171</v>
      </c>
      <c r="H55" s="2570">
        <v>13225</v>
      </c>
      <c r="I55" s="2641">
        <v>34</v>
      </c>
      <c r="J55" s="539">
        <v>188.977</v>
      </c>
      <c r="K55" s="502">
        <f t="shared" si="3"/>
        <v>126.4</v>
      </c>
      <c r="L55" s="504">
        <v>13184</v>
      </c>
      <c r="N55" s="471">
        <f t="shared" si="0"/>
        <v>41</v>
      </c>
    </row>
    <row r="56" spans="1:14" hidden="1">
      <c r="B56" s="939"/>
      <c r="C56" s="474" t="s">
        <v>69</v>
      </c>
      <c r="D56" s="538">
        <v>72.908885020347867</v>
      </c>
      <c r="E56" s="684"/>
      <c r="F56" s="2570">
        <v>5865</v>
      </c>
      <c r="G56" s="2628">
        <v>6662</v>
      </c>
      <c r="H56" s="2570">
        <v>12350</v>
      </c>
      <c r="I56" s="2641">
        <v>31</v>
      </c>
      <c r="J56" s="539">
        <v>191.40199999999999</v>
      </c>
      <c r="K56" s="502">
        <f t="shared" si="3"/>
        <v>126</v>
      </c>
      <c r="L56" s="504">
        <v>12312</v>
      </c>
      <c r="N56" s="471">
        <f t="shared" si="0"/>
        <v>38</v>
      </c>
    </row>
    <row r="57" spans="1:14" hidden="1">
      <c r="A57" s="483">
        <v>1980</v>
      </c>
      <c r="B57" s="473" t="s">
        <v>369</v>
      </c>
      <c r="C57" s="473" t="s">
        <v>561</v>
      </c>
      <c r="D57" s="536">
        <v>74.554219520101839</v>
      </c>
      <c r="E57" s="683"/>
      <c r="F57" s="2596">
        <v>2945</v>
      </c>
      <c r="G57" s="2627">
        <v>12439</v>
      </c>
      <c r="H57" s="2596">
        <v>8228</v>
      </c>
      <c r="I57" s="2640">
        <v>33</v>
      </c>
      <c r="J57" s="537">
        <v>200.26300000000001</v>
      </c>
      <c r="K57" s="502">
        <f>ROUND((J57/J45*100),1)</f>
        <v>128</v>
      </c>
      <c r="L57" s="504">
        <v>8203</v>
      </c>
      <c r="N57" s="471">
        <f t="shared" si="0"/>
        <v>25</v>
      </c>
    </row>
    <row r="58" spans="1:14" hidden="1">
      <c r="A58" s="484"/>
      <c r="B58" s="472"/>
      <c r="C58" s="472" t="s">
        <v>562</v>
      </c>
      <c r="D58" s="538">
        <v>75.993887207386564</v>
      </c>
      <c r="E58" s="684"/>
      <c r="F58" s="2570">
        <v>3878</v>
      </c>
      <c r="G58" s="2628">
        <v>11705</v>
      </c>
      <c r="H58" s="2570">
        <v>12351</v>
      </c>
      <c r="I58" s="2641">
        <v>45</v>
      </c>
      <c r="J58" s="539">
        <v>208.04400000000001</v>
      </c>
      <c r="K58" s="502">
        <f t="shared" ref="K58:K68" si="4">ROUND((J58/J46*100),1)</f>
        <v>130.1</v>
      </c>
      <c r="L58" s="504">
        <v>12313</v>
      </c>
      <c r="N58" s="471">
        <f t="shared" si="0"/>
        <v>38</v>
      </c>
    </row>
    <row r="59" spans="1:14" hidden="1">
      <c r="A59" s="484"/>
      <c r="B59" s="472"/>
      <c r="C59" s="472" t="s">
        <v>563</v>
      </c>
      <c r="D59" s="538">
        <v>75.891053801151941</v>
      </c>
      <c r="E59" s="684"/>
      <c r="F59" s="2570">
        <v>4846</v>
      </c>
      <c r="G59" s="2628">
        <v>13192</v>
      </c>
      <c r="H59" s="2570">
        <v>17826</v>
      </c>
      <c r="I59" s="2641">
        <v>35</v>
      </c>
      <c r="J59" s="539">
        <v>207.846</v>
      </c>
      <c r="K59" s="502">
        <f>ROUND((J59/J47*100),1)</f>
        <v>127</v>
      </c>
      <c r="L59" s="504">
        <v>17771</v>
      </c>
      <c r="N59" s="471">
        <f t="shared" si="0"/>
        <v>55</v>
      </c>
    </row>
    <row r="60" spans="1:14" hidden="1">
      <c r="A60" s="484"/>
      <c r="B60" s="472"/>
      <c r="C60" s="472" t="s">
        <v>564</v>
      </c>
      <c r="D60" s="538">
        <v>75.788220394917317</v>
      </c>
      <c r="E60" s="684"/>
      <c r="F60" s="2570">
        <v>6367</v>
      </c>
      <c r="G60" s="2628">
        <v>11200</v>
      </c>
      <c r="H60" s="2570">
        <v>11651</v>
      </c>
      <c r="I60" s="2641">
        <v>45</v>
      </c>
      <c r="J60" s="539">
        <v>209.833</v>
      </c>
      <c r="K60" s="502">
        <f t="shared" si="4"/>
        <v>125</v>
      </c>
      <c r="L60" s="504">
        <v>11615</v>
      </c>
      <c r="N60" s="471">
        <f t="shared" si="0"/>
        <v>36</v>
      </c>
    </row>
    <row r="61" spans="1:14" hidden="1">
      <c r="A61" s="484"/>
      <c r="B61" s="472"/>
      <c r="C61" s="472" t="s">
        <v>565</v>
      </c>
      <c r="D61" s="538">
        <v>77.844888519609782</v>
      </c>
      <c r="E61" s="684"/>
      <c r="F61" s="2570">
        <v>4530</v>
      </c>
      <c r="G61" s="2628">
        <v>10397</v>
      </c>
      <c r="H61" s="2570">
        <v>11020</v>
      </c>
      <c r="I61" s="2641">
        <v>43</v>
      </c>
      <c r="J61" s="539">
        <v>204.834</v>
      </c>
      <c r="K61" s="502">
        <f t="shared" si="4"/>
        <v>118.6</v>
      </c>
      <c r="L61" s="504">
        <v>10986</v>
      </c>
      <c r="N61" s="471">
        <f t="shared" si="0"/>
        <v>34</v>
      </c>
    </row>
    <row r="62" spans="1:14" hidden="1">
      <c r="A62" s="484"/>
      <c r="B62" s="472"/>
      <c r="C62" s="472" t="s">
        <v>566</v>
      </c>
      <c r="D62" s="538">
        <v>74.554219520101839</v>
      </c>
      <c r="E62" s="684"/>
      <c r="F62" s="2570">
        <v>4263</v>
      </c>
      <c r="G62" s="2628">
        <v>10075</v>
      </c>
      <c r="H62" s="2570">
        <v>12026</v>
      </c>
      <c r="I62" s="2641">
        <v>43</v>
      </c>
      <c r="J62" s="539">
        <v>201.94200000000001</v>
      </c>
      <c r="K62" s="502">
        <f t="shared" si="4"/>
        <v>114.3</v>
      </c>
      <c r="L62" s="504">
        <v>11989</v>
      </c>
      <c r="N62" s="471">
        <f t="shared" si="0"/>
        <v>37</v>
      </c>
    </row>
    <row r="63" spans="1:14" hidden="1">
      <c r="A63" s="484"/>
      <c r="B63" s="472"/>
      <c r="C63" s="472" t="s">
        <v>567</v>
      </c>
      <c r="D63" s="538">
        <v>75.993887207386564</v>
      </c>
      <c r="E63" s="684"/>
      <c r="F63" s="2570">
        <v>4324</v>
      </c>
      <c r="G63" s="2628">
        <v>11203</v>
      </c>
      <c r="H63" s="2570">
        <v>15632</v>
      </c>
      <c r="I63" s="2641">
        <v>37</v>
      </c>
      <c r="J63" s="539">
        <v>202.048</v>
      </c>
      <c r="K63" s="502">
        <f t="shared" si="4"/>
        <v>112.9</v>
      </c>
      <c r="L63" s="504">
        <v>15584</v>
      </c>
      <c r="N63" s="471">
        <f t="shared" si="0"/>
        <v>48</v>
      </c>
    </row>
    <row r="64" spans="1:14" hidden="1">
      <c r="A64" s="484"/>
      <c r="B64" s="472"/>
      <c r="C64" s="472" t="s">
        <v>568</v>
      </c>
      <c r="D64" s="538">
        <v>71.469217333063142</v>
      </c>
      <c r="E64" s="684"/>
      <c r="F64" s="2570">
        <v>4053</v>
      </c>
      <c r="G64" s="2628">
        <v>10318</v>
      </c>
      <c r="H64" s="2570">
        <v>7419</v>
      </c>
      <c r="I64" s="2641">
        <v>44</v>
      </c>
      <c r="J64" s="539">
        <v>202.26</v>
      </c>
      <c r="K64" s="502">
        <f t="shared" si="4"/>
        <v>112.3</v>
      </c>
      <c r="L64" s="504">
        <v>7396</v>
      </c>
      <c r="N64" s="471">
        <f t="shared" si="0"/>
        <v>23</v>
      </c>
    </row>
    <row r="65" spans="1:14" hidden="1">
      <c r="A65" s="484"/>
      <c r="B65" s="472"/>
      <c r="C65" s="472" t="s">
        <v>569</v>
      </c>
      <c r="D65" s="538">
        <v>72.497551395409374</v>
      </c>
      <c r="E65" s="684"/>
      <c r="F65" s="2570">
        <v>3800</v>
      </c>
      <c r="G65" s="2628">
        <v>11205</v>
      </c>
      <c r="H65" s="2570">
        <v>11494</v>
      </c>
      <c r="I65" s="2641">
        <v>43</v>
      </c>
      <c r="J65" s="539">
        <v>198.679</v>
      </c>
      <c r="K65" s="502">
        <f t="shared" si="4"/>
        <v>108.2</v>
      </c>
      <c r="L65" s="504">
        <v>11458</v>
      </c>
      <c r="N65" s="471">
        <f t="shared" si="0"/>
        <v>36</v>
      </c>
    </row>
    <row r="66" spans="1:14" hidden="1">
      <c r="A66" s="484"/>
      <c r="B66" s="472"/>
      <c r="C66" s="472" t="s">
        <v>67</v>
      </c>
      <c r="D66" s="538">
        <v>73.01171842658249</v>
      </c>
      <c r="E66" s="684"/>
      <c r="F66" s="2570">
        <v>3107</v>
      </c>
      <c r="G66" s="2628">
        <v>11067</v>
      </c>
      <c r="H66" s="2570">
        <v>11731</v>
      </c>
      <c r="I66" s="2641">
        <v>45</v>
      </c>
      <c r="J66" s="539">
        <v>197.43600000000001</v>
      </c>
      <c r="K66" s="502">
        <f t="shared" si="4"/>
        <v>106.6</v>
      </c>
      <c r="L66" s="504">
        <v>11694</v>
      </c>
      <c r="N66" s="471">
        <f t="shared" si="0"/>
        <v>37</v>
      </c>
    </row>
    <row r="67" spans="1:14" hidden="1">
      <c r="A67" s="484"/>
      <c r="B67" s="472"/>
      <c r="C67" s="472" t="s">
        <v>68</v>
      </c>
      <c r="D67" s="538">
        <v>72.497551395409374</v>
      </c>
      <c r="E67" s="684"/>
      <c r="F67" s="2570">
        <v>3900</v>
      </c>
      <c r="G67" s="2628">
        <v>8533</v>
      </c>
      <c r="H67" s="2570">
        <v>11869</v>
      </c>
      <c r="I67" s="2641">
        <v>40</v>
      </c>
      <c r="J67" s="539">
        <v>196.53899999999999</v>
      </c>
      <c r="K67" s="502">
        <f t="shared" si="4"/>
        <v>104</v>
      </c>
      <c r="L67" s="504">
        <v>11832</v>
      </c>
      <c r="N67" s="471">
        <f t="shared" si="0"/>
        <v>37</v>
      </c>
    </row>
    <row r="68" spans="1:14" hidden="1">
      <c r="A68" s="485"/>
      <c r="B68" s="474"/>
      <c r="C68" s="474" t="s">
        <v>69</v>
      </c>
      <c r="D68" s="540">
        <v>74.862719738805694</v>
      </c>
      <c r="E68" s="685"/>
      <c r="F68" s="2618">
        <v>4155</v>
      </c>
      <c r="G68" s="2629">
        <v>6508</v>
      </c>
      <c r="H68" s="2618">
        <v>11755</v>
      </c>
      <c r="I68" s="2642">
        <v>45</v>
      </c>
      <c r="J68" s="541">
        <v>192.471</v>
      </c>
      <c r="K68" s="502">
        <f t="shared" si="4"/>
        <v>100.6</v>
      </c>
      <c r="L68" s="504">
        <v>11718</v>
      </c>
      <c r="N68" s="471">
        <f t="shared" si="0"/>
        <v>37</v>
      </c>
    </row>
    <row r="69" spans="1:14" hidden="1">
      <c r="A69" s="482">
        <v>1981</v>
      </c>
      <c r="B69" s="939" t="s">
        <v>370</v>
      </c>
      <c r="C69" s="473" t="s">
        <v>561</v>
      </c>
      <c r="D69" s="538">
        <v>73.731552270224853</v>
      </c>
      <c r="E69" s="684"/>
      <c r="F69" s="2570">
        <v>3149</v>
      </c>
      <c r="G69" s="2628">
        <v>12676</v>
      </c>
      <c r="H69" s="2570">
        <v>7918</v>
      </c>
      <c r="I69" s="2641">
        <v>31</v>
      </c>
      <c r="J69" s="539">
        <v>188.78299999999999</v>
      </c>
      <c r="K69" s="502">
        <f>ROUND((J69/J57*100),1)</f>
        <v>94.3</v>
      </c>
      <c r="L69" s="504">
        <v>7893</v>
      </c>
      <c r="N69" s="471">
        <f t="shared" si="0"/>
        <v>25</v>
      </c>
    </row>
    <row r="70" spans="1:14" hidden="1">
      <c r="B70" s="939"/>
      <c r="C70" s="472" t="s">
        <v>562</v>
      </c>
      <c r="D70" s="538">
        <v>73.731552270224853</v>
      </c>
      <c r="E70" s="684"/>
      <c r="F70" s="2570">
        <v>7205</v>
      </c>
      <c r="G70" s="2628">
        <v>9601</v>
      </c>
      <c r="H70" s="2570">
        <v>11531</v>
      </c>
      <c r="I70" s="2641">
        <v>47</v>
      </c>
      <c r="J70" s="539">
        <v>185.54499999999999</v>
      </c>
      <c r="K70" s="502">
        <f t="shared" ref="K70:K80" si="5">ROUND((J70/J58*100),1)</f>
        <v>89.2</v>
      </c>
      <c r="L70" s="504">
        <v>11494</v>
      </c>
      <c r="N70" s="471">
        <f t="shared" si="0"/>
        <v>37</v>
      </c>
    </row>
    <row r="71" spans="1:14" hidden="1">
      <c r="B71" s="939"/>
      <c r="C71" s="472" t="s">
        <v>563</v>
      </c>
      <c r="D71" s="538">
        <v>71.572050739297765</v>
      </c>
      <c r="E71" s="684"/>
      <c r="F71" s="2570">
        <v>3995</v>
      </c>
      <c r="G71" s="2628">
        <v>11024</v>
      </c>
      <c r="H71" s="2570">
        <v>17492</v>
      </c>
      <c r="I71" s="2641">
        <v>42</v>
      </c>
      <c r="J71" s="539">
        <v>186.36699999999999</v>
      </c>
      <c r="K71" s="502">
        <f>ROUND((J71/J59*100),1)</f>
        <v>89.7</v>
      </c>
      <c r="L71" s="504">
        <v>17436</v>
      </c>
      <c r="N71" s="471">
        <f t="shared" si="0"/>
        <v>56</v>
      </c>
    </row>
    <row r="72" spans="1:14" hidden="1">
      <c r="B72" s="939"/>
      <c r="C72" s="472" t="s">
        <v>564</v>
      </c>
      <c r="D72" s="538">
        <v>72.497551395409374</v>
      </c>
      <c r="E72" s="684"/>
      <c r="F72" s="2570">
        <v>4844</v>
      </c>
      <c r="G72" s="2628">
        <v>10080</v>
      </c>
      <c r="H72" s="2570">
        <v>12797</v>
      </c>
      <c r="I72" s="2641">
        <v>39</v>
      </c>
      <c r="J72" s="539">
        <v>188.036</v>
      </c>
      <c r="K72" s="502">
        <f t="shared" si="5"/>
        <v>89.6</v>
      </c>
      <c r="L72" s="504">
        <v>12756</v>
      </c>
      <c r="N72" s="471">
        <f t="shared" si="0"/>
        <v>41</v>
      </c>
    </row>
    <row r="73" spans="1:14" hidden="1">
      <c r="B73" s="939"/>
      <c r="C73" s="472" t="s">
        <v>565</v>
      </c>
      <c r="D73" s="538">
        <v>71.880550958001649</v>
      </c>
      <c r="E73" s="684"/>
      <c r="F73" s="2570">
        <v>4960</v>
      </c>
      <c r="G73" s="2628">
        <v>8606</v>
      </c>
      <c r="H73" s="2570">
        <v>9586</v>
      </c>
      <c r="I73" s="2641">
        <v>52</v>
      </c>
      <c r="J73" s="539">
        <v>188.30600000000001</v>
      </c>
      <c r="K73" s="502">
        <f t="shared" si="5"/>
        <v>91.9</v>
      </c>
      <c r="L73" s="504">
        <v>9555</v>
      </c>
      <c r="N73" s="471">
        <f t="shared" si="0"/>
        <v>31</v>
      </c>
    </row>
    <row r="74" spans="1:14" hidden="1">
      <c r="B74" s="939"/>
      <c r="C74" s="472" t="s">
        <v>566</v>
      </c>
      <c r="D74" s="538">
        <v>73.731552270224853</v>
      </c>
      <c r="E74" s="684"/>
      <c r="F74" s="2570">
        <v>6198</v>
      </c>
      <c r="G74" s="2628">
        <v>8407</v>
      </c>
      <c r="H74" s="2570">
        <v>11786</v>
      </c>
      <c r="I74" s="2641">
        <v>44</v>
      </c>
      <c r="J74" s="539">
        <v>187.65299999999999</v>
      </c>
      <c r="K74" s="502">
        <f t="shared" si="5"/>
        <v>92.9</v>
      </c>
      <c r="L74" s="504">
        <v>11748</v>
      </c>
      <c r="N74" s="471">
        <f t="shared" si="0"/>
        <v>38</v>
      </c>
    </row>
    <row r="75" spans="1:14" hidden="1">
      <c r="B75" s="939"/>
      <c r="C75" s="472" t="s">
        <v>567</v>
      </c>
      <c r="D75" s="538">
        <v>73.114551832817099</v>
      </c>
      <c r="E75" s="684"/>
      <c r="F75" s="2570">
        <v>2954</v>
      </c>
      <c r="G75" s="2628">
        <v>9831</v>
      </c>
      <c r="H75" s="2570">
        <v>14689</v>
      </c>
      <c r="I75" s="2641">
        <v>39</v>
      </c>
      <c r="J75" s="539">
        <v>193.202</v>
      </c>
      <c r="K75" s="502">
        <f t="shared" si="5"/>
        <v>95.6</v>
      </c>
      <c r="L75" s="504">
        <v>14642</v>
      </c>
      <c r="N75" s="471">
        <f t="shared" si="0"/>
        <v>47</v>
      </c>
    </row>
    <row r="76" spans="1:14" hidden="1">
      <c r="B76" s="939"/>
      <c r="C76" s="472" t="s">
        <v>568</v>
      </c>
      <c r="D76" s="538">
        <v>77.536388300905926</v>
      </c>
      <c r="E76" s="684"/>
      <c r="F76" s="2570">
        <v>3580</v>
      </c>
      <c r="G76" s="2628">
        <v>10333</v>
      </c>
      <c r="H76" s="2570">
        <v>7464</v>
      </c>
      <c r="I76" s="2641">
        <v>43</v>
      </c>
      <c r="J76" s="539">
        <v>194.03</v>
      </c>
      <c r="K76" s="502">
        <f t="shared" si="5"/>
        <v>95.9</v>
      </c>
      <c r="L76" s="504">
        <v>7440</v>
      </c>
      <c r="N76" s="471">
        <f t="shared" si="0"/>
        <v>24</v>
      </c>
    </row>
    <row r="77" spans="1:14" hidden="1">
      <c r="B77" s="939"/>
      <c r="C77" s="472" t="s">
        <v>569</v>
      </c>
      <c r="D77" s="538">
        <v>76.19955401985581</v>
      </c>
      <c r="E77" s="684"/>
      <c r="F77" s="2570">
        <v>3626</v>
      </c>
      <c r="G77" s="2628">
        <v>10826</v>
      </c>
      <c r="H77" s="2570">
        <v>12317</v>
      </c>
      <c r="I77" s="2641">
        <v>41</v>
      </c>
      <c r="J77" s="539">
        <v>192.18100000000001</v>
      </c>
      <c r="K77" s="502">
        <f t="shared" si="5"/>
        <v>96.7</v>
      </c>
      <c r="L77" s="504">
        <v>12278</v>
      </c>
      <c r="N77" s="471">
        <f t="shared" si="0"/>
        <v>39</v>
      </c>
    </row>
    <row r="78" spans="1:14" hidden="1">
      <c r="B78" s="939"/>
      <c r="C78" s="472" t="s">
        <v>67</v>
      </c>
      <c r="D78" s="538">
        <v>78.770389175721391</v>
      </c>
      <c r="E78" s="684"/>
      <c r="F78" s="2570">
        <v>3193</v>
      </c>
      <c r="G78" s="2628">
        <v>9889</v>
      </c>
      <c r="H78" s="2570">
        <v>12037</v>
      </c>
      <c r="I78" s="2641">
        <v>39</v>
      </c>
      <c r="J78" s="539">
        <v>193.03399999999999</v>
      </c>
      <c r="K78" s="502">
        <f t="shared" si="5"/>
        <v>97.8</v>
      </c>
      <c r="L78" s="504">
        <v>11999</v>
      </c>
      <c r="N78" s="471">
        <f t="shared" ref="N78:N141" si="6">H78-L78</f>
        <v>38</v>
      </c>
    </row>
    <row r="79" spans="1:14" hidden="1">
      <c r="B79" s="939"/>
      <c r="C79" s="472" t="s">
        <v>68</v>
      </c>
      <c r="D79" s="538">
        <v>78.461888957017521</v>
      </c>
      <c r="E79" s="684"/>
      <c r="F79" s="2570">
        <v>3691</v>
      </c>
      <c r="G79" s="2628">
        <v>7789</v>
      </c>
      <c r="H79" s="2570">
        <v>12262</v>
      </c>
      <c r="I79" s="2641">
        <v>42</v>
      </c>
      <c r="J79" s="539">
        <v>191.12700000000001</v>
      </c>
      <c r="K79" s="502">
        <f t="shared" si="5"/>
        <v>97.2</v>
      </c>
      <c r="L79" s="504">
        <v>12223</v>
      </c>
      <c r="N79" s="471">
        <f t="shared" si="6"/>
        <v>39</v>
      </c>
    </row>
    <row r="80" spans="1:14" hidden="1">
      <c r="B80" s="939"/>
      <c r="C80" s="474" t="s">
        <v>69</v>
      </c>
      <c r="D80" s="538">
        <v>76.302387426090434</v>
      </c>
      <c r="E80" s="684"/>
      <c r="F80" s="2570">
        <v>3367</v>
      </c>
      <c r="G80" s="2628">
        <v>7226</v>
      </c>
      <c r="H80" s="2570">
        <v>11693</v>
      </c>
      <c r="I80" s="2641">
        <v>47</v>
      </c>
      <c r="J80" s="539">
        <v>192.47200000000001</v>
      </c>
      <c r="K80" s="502">
        <f t="shared" si="5"/>
        <v>100</v>
      </c>
      <c r="L80" s="504">
        <v>11656</v>
      </c>
      <c r="N80" s="471">
        <f t="shared" si="6"/>
        <v>37</v>
      </c>
    </row>
    <row r="81" spans="1:14" hidden="1">
      <c r="A81" s="483">
        <v>1982</v>
      </c>
      <c r="B81" s="473" t="s">
        <v>371</v>
      </c>
      <c r="C81" s="473" t="s">
        <v>561</v>
      </c>
      <c r="D81" s="536">
        <v>77.125054675967419</v>
      </c>
      <c r="E81" s="683"/>
      <c r="F81" s="2596">
        <v>2762</v>
      </c>
      <c r="G81" s="2627">
        <v>11058</v>
      </c>
      <c r="H81" s="2596">
        <v>7347</v>
      </c>
      <c r="I81" s="2640">
        <v>27</v>
      </c>
      <c r="J81" s="537">
        <v>191.77199999999999</v>
      </c>
      <c r="K81" s="502">
        <f>ROUND((J81/J69*100),1)</f>
        <v>101.6</v>
      </c>
      <c r="L81" s="504">
        <v>7324</v>
      </c>
      <c r="N81" s="471">
        <f t="shared" si="6"/>
        <v>23</v>
      </c>
    </row>
    <row r="82" spans="1:14" hidden="1">
      <c r="A82" s="484"/>
      <c r="B82" s="472"/>
      <c r="C82" s="472" t="s">
        <v>562</v>
      </c>
      <c r="D82" s="538">
        <v>74.862719738805694</v>
      </c>
      <c r="E82" s="684"/>
      <c r="F82" s="2570">
        <v>3568</v>
      </c>
      <c r="G82" s="2628">
        <v>9294</v>
      </c>
      <c r="H82" s="2570">
        <v>11126</v>
      </c>
      <c r="I82" s="2641">
        <v>34</v>
      </c>
      <c r="J82" s="539">
        <v>190.61600000000001</v>
      </c>
      <c r="K82" s="502">
        <f t="shared" ref="K82:K92" si="7">ROUND((J82/J70*100),1)</f>
        <v>102.7</v>
      </c>
      <c r="L82" s="504">
        <v>11091</v>
      </c>
      <c r="N82" s="471">
        <f t="shared" si="6"/>
        <v>35</v>
      </c>
    </row>
    <row r="83" spans="1:14" hidden="1">
      <c r="A83" s="484"/>
      <c r="B83" s="472"/>
      <c r="C83" s="472" t="s">
        <v>563</v>
      </c>
      <c r="D83" s="538">
        <v>74.657052926336448</v>
      </c>
      <c r="E83" s="684"/>
      <c r="F83" s="2570">
        <v>5323</v>
      </c>
      <c r="G83" s="2628">
        <v>6094</v>
      </c>
      <c r="H83" s="2570">
        <v>19181</v>
      </c>
      <c r="I83" s="2641">
        <v>41</v>
      </c>
      <c r="J83" s="539">
        <v>190.15299999999999</v>
      </c>
      <c r="K83" s="502">
        <f>ROUND((J83/J71*100),1)</f>
        <v>102</v>
      </c>
      <c r="L83" s="504">
        <v>19121</v>
      </c>
      <c r="N83" s="471">
        <f t="shared" si="6"/>
        <v>60</v>
      </c>
    </row>
    <row r="84" spans="1:14" hidden="1">
      <c r="A84" s="484"/>
      <c r="B84" s="472"/>
      <c r="C84" s="472" t="s">
        <v>564</v>
      </c>
      <c r="D84" s="538">
        <v>73.834385676459476</v>
      </c>
      <c r="E84" s="684"/>
      <c r="F84" s="2570">
        <v>4110</v>
      </c>
      <c r="G84" s="2628">
        <v>9020</v>
      </c>
      <c r="H84" s="2570">
        <v>11751</v>
      </c>
      <c r="I84" s="2641">
        <v>73</v>
      </c>
      <c r="J84" s="539">
        <v>187.91300000000001</v>
      </c>
      <c r="K84" s="502">
        <f t="shared" si="7"/>
        <v>99.9</v>
      </c>
      <c r="L84" s="504">
        <v>11714</v>
      </c>
      <c r="N84" s="471">
        <f t="shared" si="6"/>
        <v>37</v>
      </c>
    </row>
    <row r="85" spans="1:14" hidden="1">
      <c r="A85" s="484"/>
      <c r="B85" s="472"/>
      <c r="C85" s="472" t="s">
        <v>565</v>
      </c>
      <c r="D85" s="538">
        <v>73.32021864528636</v>
      </c>
      <c r="E85" s="684"/>
      <c r="F85" s="2570">
        <v>2825</v>
      </c>
      <c r="G85" s="2628">
        <v>8450</v>
      </c>
      <c r="H85" s="2570">
        <v>10296</v>
      </c>
      <c r="I85" s="2641">
        <v>41</v>
      </c>
      <c r="J85" s="539">
        <v>185.97900000000001</v>
      </c>
      <c r="K85" s="502">
        <f t="shared" si="7"/>
        <v>98.8</v>
      </c>
      <c r="L85" s="504">
        <v>10264</v>
      </c>
      <c r="N85" s="471">
        <f t="shared" si="6"/>
        <v>32</v>
      </c>
    </row>
    <row r="86" spans="1:14" hidden="1">
      <c r="A86" s="484"/>
      <c r="B86" s="472"/>
      <c r="C86" s="472" t="s">
        <v>566</v>
      </c>
      <c r="D86" s="538">
        <v>73.114551832817099</v>
      </c>
      <c r="E86" s="684"/>
      <c r="F86" s="2570">
        <v>3856</v>
      </c>
      <c r="G86" s="2628">
        <v>8539</v>
      </c>
      <c r="H86" s="2570">
        <v>12850</v>
      </c>
      <c r="I86" s="2641">
        <v>47</v>
      </c>
      <c r="J86" s="539">
        <v>185.09399999999999</v>
      </c>
      <c r="K86" s="502">
        <f t="shared" si="7"/>
        <v>98.6</v>
      </c>
      <c r="L86" s="504">
        <v>12810</v>
      </c>
      <c r="N86" s="471">
        <f t="shared" si="6"/>
        <v>40</v>
      </c>
    </row>
    <row r="87" spans="1:14" hidden="1">
      <c r="A87" s="484"/>
      <c r="B87" s="472"/>
      <c r="C87" s="472" t="s">
        <v>567</v>
      </c>
      <c r="D87" s="538">
        <v>72.806051614113244</v>
      </c>
      <c r="E87" s="684"/>
      <c r="F87" s="2570">
        <v>3789</v>
      </c>
      <c r="G87" s="2628">
        <v>8345</v>
      </c>
      <c r="H87" s="2570">
        <v>15327</v>
      </c>
      <c r="I87" s="2641">
        <v>48</v>
      </c>
      <c r="J87" s="539">
        <v>186.18600000000001</v>
      </c>
      <c r="K87" s="502">
        <f t="shared" si="7"/>
        <v>96.4</v>
      </c>
      <c r="L87" s="504">
        <v>15279</v>
      </c>
      <c r="N87" s="471">
        <f t="shared" si="6"/>
        <v>48</v>
      </c>
    </row>
    <row r="88" spans="1:14" hidden="1">
      <c r="A88" s="484"/>
      <c r="B88" s="472"/>
      <c r="C88" s="472" t="s">
        <v>568</v>
      </c>
      <c r="D88" s="538">
        <v>73.217385239051737</v>
      </c>
      <c r="E88" s="684"/>
      <c r="F88" s="2570">
        <v>3277</v>
      </c>
      <c r="G88" s="2628">
        <v>9410</v>
      </c>
      <c r="H88" s="2570">
        <v>7270</v>
      </c>
      <c r="I88" s="2641">
        <v>30</v>
      </c>
      <c r="J88" s="539">
        <v>187.82900000000001</v>
      </c>
      <c r="K88" s="502">
        <f t="shared" si="7"/>
        <v>96.8</v>
      </c>
      <c r="L88" s="504">
        <v>7247</v>
      </c>
      <c r="N88" s="471">
        <f t="shared" si="6"/>
        <v>23</v>
      </c>
    </row>
    <row r="89" spans="1:14" hidden="1">
      <c r="A89" s="484"/>
      <c r="B89" s="472"/>
      <c r="C89" s="472" t="s">
        <v>569</v>
      </c>
      <c r="D89" s="538">
        <v>74.142885895163346</v>
      </c>
      <c r="E89" s="684"/>
      <c r="F89" s="2570">
        <v>3245</v>
      </c>
      <c r="G89" s="2628">
        <v>9656</v>
      </c>
      <c r="H89" s="2570">
        <v>12417</v>
      </c>
      <c r="I89" s="2641">
        <v>36</v>
      </c>
      <c r="J89" s="539">
        <v>188.893</v>
      </c>
      <c r="K89" s="502">
        <f t="shared" si="7"/>
        <v>98.3</v>
      </c>
      <c r="L89" s="504">
        <v>12377</v>
      </c>
      <c r="N89" s="471">
        <f t="shared" si="6"/>
        <v>40</v>
      </c>
    </row>
    <row r="90" spans="1:14" hidden="1">
      <c r="A90" s="484"/>
      <c r="B90" s="472"/>
      <c r="C90" s="472" t="s">
        <v>67</v>
      </c>
      <c r="D90" s="538">
        <v>73.834385676459476</v>
      </c>
      <c r="E90" s="684"/>
      <c r="F90" s="2570">
        <v>4445</v>
      </c>
      <c r="G90" s="2628">
        <v>8462</v>
      </c>
      <c r="H90" s="2570">
        <v>11279</v>
      </c>
      <c r="I90" s="2641">
        <v>47</v>
      </c>
      <c r="J90" s="539">
        <v>189.958</v>
      </c>
      <c r="K90" s="502">
        <f t="shared" si="7"/>
        <v>98.4</v>
      </c>
      <c r="L90" s="504">
        <v>11243</v>
      </c>
      <c r="N90" s="471">
        <f t="shared" si="6"/>
        <v>36</v>
      </c>
    </row>
    <row r="91" spans="1:14" hidden="1">
      <c r="A91" s="484"/>
      <c r="B91" s="472"/>
      <c r="C91" s="472" t="s">
        <v>68</v>
      </c>
      <c r="D91" s="538">
        <v>75.274053363744201</v>
      </c>
      <c r="E91" s="684"/>
      <c r="F91" s="2570">
        <v>3601</v>
      </c>
      <c r="G91" s="2628">
        <v>6946</v>
      </c>
      <c r="H91" s="2570">
        <v>13019</v>
      </c>
      <c r="I91" s="2641">
        <v>28</v>
      </c>
      <c r="J91" s="539">
        <v>186.61699999999999</v>
      </c>
      <c r="K91" s="502">
        <f t="shared" si="7"/>
        <v>97.6</v>
      </c>
      <c r="L91" s="504">
        <v>12978</v>
      </c>
      <c r="N91" s="471">
        <f t="shared" si="6"/>
        <v>41</v>
      </c>
    </row>
    <row r="92" spans="1:14" hidden="1">
      <c r="A92" s="485"/>
      <c r="B92" s="474"/>
      <c r="C92" s="474" t="s">
        <v>69</v>
      </c>
      <c r="D92" s="540">
        <v>74.862719738805694</v>
      </c>
      <c r="E92" s="685"/>
      <c r="F92" s="2618">
        <v>3596</v>
      </c>
      <c r="G92" s="2629">
        <v>5830</v>
      </c>
      <c r="H92" s="2618">
        <v>12478</v>
      </c>
      <c r="I92" s="2642">
        <v>34</v>
      </c>
      <c r="J92" s="541">
        <v>182.47399999999999</v>
      </c>
      <c r="K92" s="502">
        <f t="shared" si="7"/>
        <v>94.8</v>
      </c>
      <c r="L92" s="504">
        <v>12439</v>
      </c>
      <c r="N92" s="471">
        <f t="shared" si="6"/>
        <v>39</v>
      </c>
    </row>
    <row r="93" spans="1:14" hidden="1">
      <c r="A93" s="482">
        <v>1983</v>
      </c>
      <c r="B93" s="939" t="s">
        <v>372</v>
      </c>
      <c r="C93" s="473" t="s">
        <v>561</v>
      </c>
      <c r="D93" s="538">
        <v>75.376886769978825</v>
      </c>
      <c r="E93" s="686">
        <v>84.066100516366433</v>
      </c>
      <c r="F93" s="2570">
        <v>2873</v>
      </c>
      <c r="G93" s="2628">
        <v>9284</v>
      </c>
      <c r="H93" s="2570">
        <v>7637</v>
      </c>
      <c r="I93" s="2641">
        <v>29</v>
      </c>
      <c r="J93" s="539">
        <v>180.643</v>
      </c>
      <c r="K93" s="502">
        <f>ROUND((J93/J81*100),1)</f>
        <v>94.2</v>
      </c>
      <c r="L93" s="504">
        <v>7613</v>
      </c>
      <c r="N93" s="471">
        <f t="shared" si="6"/>
        <v>24</v>
      </c>
    </row>
    <row r="94" spans="1:14" hidden="1">
      <c r="B94" s="939"/>
      <c r="C94" s="472" t="s">
        <v>562</v>
      </c>
      <c r="D94" s="538">
        <v>72.908885020347867</v>
      </c>
      <c r="E94" s="686">
        <v>84.377918396620018</v>
      </c>
      <c r="F94" s="2570">
        <v>3529</v>
      </c>
      <c r="G94" s="2628">
        <v>7908</v>
      </c>
      <c r="H94" s="2570">
        <v>11617</v>
      </c>
      <c r="I94" s="2641">
        <v>38</v>
      </c>
      <c r="J94" s="539">
        <v>180.982</v>
      </c>
      <c r="K94" s="502">
        <f t="shared" ref="K94:K104" si="8">ROUND((J94/J82*100),1)</f>
        <v>94.9</v>
      </c>
      <c r="L94" s="504">
        <v>11581</v>
      </c>
      <c r="N94" s="471">
        <f t="shared" si="6"/>
        <v>36</v>
      </c>
    </row>
    <row r="95" spans="1:14" hidden="1">
      <c r="B95" s="939"/>
      <c r="C95" s="472" t="s">
        <v>563</v>
      </c>
      <c r="D95" s="538">
        <v>72.394717989174765</v>
      </c>
      <c r="E95" s="686">
        <v>82.195193234844922</v>
      </c>
      <c r="F95" s="2570">
        <v>3688</v>
      </c>
      <c r="G95" s="2628">
        <v>9187</v>
      </c>
      <c r="H95" s="2570">
        <v>19789</v>
      </c>
      <c r="I95" s="2641">
        <v>35</v>
      </c>
      <c r="J95" s="539">
        <v>179.881</v>
      </c>
      <c r="K95" s="502">
        <f>ROUND((J95/J83*100),1)</f>
        <v>94.6</v>
      </c>
      <c r="L95" s="504">
        <v>19727</v>
      </c>
      <c r="N95" s="471">
        <f t="shared" si="6"/>
        <v>62</v>
      </c>
    </row>
    <row r="96" spans="1:14" hidden="1">
      <c r="B96" s="939"/>
      <c r="C96" s="472" t="s">
        <v>564</v>
      </c>
      <c r="D96" s="538">
        <v>74.142885895163346</v>
      </c>
      <c r="E96" s="686">
        <v>80.511376681475554</v>
      </c>
      <c r="F96" s="2570">
        <v>3580</v>
      </c>
      <c r="G96" s="2628">
        <v>8436</v>
      </c>
      <c r="H96" s="2570">
        <v>11223</v>
      </c>
      <c r="I96" s="2641">
        <v>39</v>
      </c>
      <c r="J96" s="539">
        <v>181.32300000000001</v>
      </c>
      <c r="K96" s="502">
        <f t="shared" si="8"/>
        <v>96.5</v>
      </c>
      <c r="L96" s="504">
        <v>11188</v>
      </c>
      <c r="N96" s="471">
        <f t="shared" si="6"/>
        <v>35</v>
      </c>
    </row>
    <row r="97" spans="1:14" hidden="1">
      <c r="B97" s="939"/>
      <c r="C97" s="472" t="s">
        <v>565</v>
      </c>
      <c r="D97" s="538">
        <v>72.189051176705505</v>
      </c>
      <c r="E97" s="686">
        <v>81.571557474337752</v>
      </c>
      <c r="F97" s="2570">
        <v>2788</v>
      </c>
      <c r="G97" s="2628">
        <v>7686</v>
      </c>
      <c r="H97" s="2570">
        <v>10398</v>
      </c>
      <c r="I97" s="2641">
        <v>45</v>
      </c>
      <c r="J97" s="539">
        <v>181.98400000000001</v>
      </c>
      <c r="K97" s="502">
        <f t="shared" si="8"/>
        <v>97.9</v>
      </c>
      <c r="L97" s="504">
        <v>10366</v>
      </c>
      <c r="N97" s="471">
        <f t="shared" si="6"/>
        <v>32</v>
      </c>
    </row>
    <row r="98" spans="1:14" hidden="1">
      <c r="B98" s="939"/>
      <c r="C98" s="472" t="s">
        <v>566</v>
      </c>
      <c r="D98" s="538">
        <v>75.891053801151941</v>
      </c>
      <c r="E98" s="686">
        <v>79.326468736511941</v>
      </c>
      <c r="F98" s="2570">
        <v>4427</v>
      </c>
      <c r="G98" s="2628">
        <v>8188</v>
      </c>
      <c r="H98" s="2570">
        <v>10381</v>
      </c>
      <c r="I98" s="2641">
        <v>47</v>
      </c>
      <c r="J98" s="539">
        <v>181.55099999999999</v>
      </c>
      <c r="K98" s="502">
        <f t="shared" si="8"/>
        <v>98.1</v>
      </c>
      <c r="L98" s="504">
        <v>10349</v>
      </c>
      <c r="N98" s="471">
        <f t="shared" si="6"/>
        <v>32</v>
      </c>
    </row>
    <row r="99" spans="1:14" hidden="1">
      <c r="B99" s="939"/>
      <c r="C99" s="472" t="s">
        <v>567</v>
      </c>
      <c r="D99" s="538">
        <v>75.171219957509564</v>
      </c>
      <c r="E99" s="686">
        <v>81.821011778540608</v>
      </c>
      <c r="F99" s="2570">
        <v>3480</v>
      </c>
      <c r="G99" s="2628">
        <v>8310</v>
      </c>
      <c r="H99" s="2570">
        <v>17321</v>
      </c>
      <c r="I99" s="2641">
        <v>28</v>
      </c>
      <c r="J99" s="539">
        <v>182.81800000000001</v>
      </c>
      <c r="K99" s="502">
        <f t="shared" si="8"/>
        <v>98.2</v>
      </c>
      <c r="L99" s="504">
        <v>17267</v>
      </c>
      <c r="N99" s="471">
        <f t="shared" si="6"/>
        <v>54</v>
      </c>
    </row>
    <row r="100" spans="1:14" hidden="1">
      <c r="B100" s="939"/>
      <c r="C100" s="472" t="s">
        <v>568</v>
      </c>
      <c r="D100" s="538">
        <v>75.274053363744201</v>
      </c>
      <c r="E100" s="686">
        <v>78.765196552055471</v>
      </c>
      <c r="F100" s="2570">
        <v>3678</v>
      </c>
      <c r="G100" s="2628">
        <v>10148</v>
      </c>
      <c r="H100" s="2570">
        <v>8023</v>
      </c>
      <c r="I100" s="2641">
        <v>39</v>
      </c>
      <c r="J100" s="539">
        <v>185.79900000000001</v>
      </c>
      <c r="K100" s="502">
        <f t="shared" si="8"/>
        <v>98.9</v>
      </c>
      <c r="L100" s="504">
        <v>7998</v>
      </c>
      <c r="N100" s="471">
        <f t="shared" si="6"/>
        <v>25</v>
      </c>
    </row>
    <row r="101" spans="1:14" hidden="1">
      <c r="B101" s="939"/>
      <c r="C101" s="472" t="s">
        <v>569</v>
      </c>
      <c r="D101" s="538">
        <v>74.862719738805694</v>
      </c>
      <c r="E101" s="686">
        <v>81.821011778540608</v>
      </c>
      <c r="F101" s="2570">
        <v>2817</v>
      </c>
      <c r="G101" s="2628">
        <v>10271</v>
      </c>
      <c r="H101" s="2570">
        <v>12892</v>
      </c>
      <c r="I101" s="2641">
        <v>40</v>
      </c>
      <c r="J101" s="539">
        <v>188.256</v>
      </c>
      <c r="K101" s="502">
        <f t="shared" si="8"/>
        <v>99.7</v>
      </c>
      <c r="L101" s="504">
        <v>12852</v>
      </c>
      <c r="N101" s="471">
        <f t="shared" si="6"/>
        <v>40</v>
      </c>
    </row>
    <row r="102" spans="1:14" hidden="1">
      <c r="B102" s="939"/>
      <c r="C102" s="472" t="s">
        <v>67</v>
      </c>
      <c r="D102" s="538">
        <v>74.45138611386723</v>
      </c>
      <c r="E102" s="686">
        <v>82.195193234844922</v>
      </c>
      <c r="F102" s="2570">
        <v>3333</v>
      </c>
      <c r="G102" s="2628">
        <v>9157</v>
      </c>
      <c r="H102" s="2570">
        <v>12394</v>
      </c>
      <c r="I102" s="2641">
        <v>47</v>
      </c>
      <c r="J102" s="539">
        <v>187.65299999999999</v>
      </c>
      <c r="K102" s="502">
        <f>ROUND((J102/J90*100),1)</f>
        <v>98.8</v>
      </c>
      <c r="L102" s="504">
        <v>12356</v>
      </c>
      <c r="N102" s="471">
        <f t="shared" si="6"/>
        <v>38</v>
      </c>
    </row>
    <row r="103" spans="1:14" hidden="1">
      <c r="B103" s="939"/>
      <c r="C103" s="472" t="s">
        <v>68</v>
      </c>
      <c r="D103" s="538">
        <v>79.901556644302246</v>
      </c>
      <c r="E103" s="686">
        <v>80.012468073069826</v>
      </c>
      <c r="F103" s="2570">
        <v>3335</v>
      </c>
      <c r="G103" s="2628">
        <v>7884</v>
      </c>
      <c r="H103" s="2570">
        <v>13280</v>
      </c>
      <c r="I103" s="2641">
        <v>36</v>
      </c>
      <c r="J103" s="539">
        <v>188.166</v>
      </c>
      <c r="K103" s="502">
        <f t="shared" si="8"/>
        <v>100.8</v>
      </c>
      <c r="L103" s="504">
        <v>13239</v>
      </c>
      <c r="N103" s="471">
        <f t="shared" si="6"/>
        <v>41</v>
      </c>
    </row>
    <row r="104" spans="1:14" hidden="1">
      <c r="B104" s="939"/>
      <c r="C104" s="474" t="s">
        <v>69</v>
      </c>
      <c r="D104" s="538">
        <v>82.266724987698581</v>
      </c>
      <c r="E104" s="686">
        <v>79.264105160461213</v>
      </c>
      <c r="F104" s="2570">
        <v>4787</v>
      </c>
      <c r="G104" s="2628">
        <v>6197</v>
      </c>
      <c r="H104" s="2570">
        <v>12031</v>
      </c>
      <c r="I104" s="2641">
        <v>41</v>
      </c>
      <c r="J104" s="539">
        <v>187.113</v>
      </c>
      <c r="K104" s="502">
        <f t="shared" si="8"/>
        <v>102.5</v>
      </c>
      <c r="L104" s="504">
        <v>11994</v>
      </c>
      <c r="N104" s="471">
        <f t="shared" si="6"/>
        <v>37</v>
      </c>
    </row>
    <row r="105" spans="1:14" hidden="1">
      <c r="A105" s="483">
        <v>1984</v>
      </c>
      <c r="B105" s="473" t="s">
        <v>373</v>
      </c>
      <c r="C105" s="473" t="s">
        <v>561</v>
      </c>
      <c r="D105" s="536">
        <v>82.36955839393319</v>
      </c>
      <c r="E105" s="687">
        <v>80.07483164912054</v>
      </c>
      <c r="F105" s="2596">
        <v>3164</v>
      </c>
      <c r="G105" s="2627">
        <v>10591</v>
      </c>
      <c r="H105" s="2596">
        <v>7863</v>
      </c>
      <c r="I105" s="2640">
        <v>40</v>
      </c>
      <c r="J105" s="537">
        <v>186.72499999999999</v>
      </c>
      <c r="K105" s="502">
        <f>ROUND((J105/J93*100),1)</f>
        <v>103.4</v>
      </c>
      <c r="L105" s="504">
        <v>7839</v>
      </c>
      <c r="N105" s="471">
        <f t="shared" si="6"/>
        <v>24</v>
      </c>
    </row>
    <row r="106" spans="1:14" hidden="1">
      <c r="A106" s="484"/>
      <c r="B106" s="472"/>
      <c r="C106" s="472" t="s">
        <v>562</v>
      </c>
      <c r="D106" s="538">
        <v>84.837560143564161</v>
      </c>
      <c r="E106" s="686">
        <v>76.769562118432546</v>
      </c>
      <c r="F106" s="2570">
        <v>4905</v>
      </c>
      <c r="G106" s="2628">
        <v>9465</v>
      </c>
      <c r="H106" s="2570">
        <v>12694</v>
      </c>
      <c r="I106" s="2641">
        <v>37</v>
      </c>
      <c r="J106" s="539">
        <v>187.68299999999999</v>
      </c>
      <c r="K106" s="502">
        <f t="shared" ref="K106:K116" si="9">ROUND((J106/J94*100),1)</f>
        <v>103.7</v>
      </c>
      <c r="L106" s="504">
        <v>12655</v>
      </c>
      <c r="N106" s="471">
        <f t="shared" si="6"/>
        <v>39</v>
      </c>
    </row>
    <row r="107" spans="1:14" hidden="1">
      <c r="A107" s="484"/>
      <c r="B107" s="472"/>
      <c r="C107" s="472" t="s">
        <v>563</v>
      </c>
      <c r="D107" s="538">
        <v>84.117726299921799</v>
      </c>
      <c r="E107" s="686">
        <v>79.014650856258356</v>
      </c>
      <c r="F107" s="2570">
        <v>4551</v>
      </c>
      <c r="G107" s="2628">
        <v>10377</v>
      </c>
      <c r="H107" s="2570">
        <v>20636</v>
      </c>
      <c r="I107" s="2641">
        <v>41</v>
      </c>
      <c r="J107" s="539">
        <v>186.511</v>
      </c>
      <c r="K107" s="502">
        <f>ROUND((J107/J95*100),1)</f>
        <v>103.7</v>
      </c>
      <c r="L107" s="504">
        <v>20572</v>
      </c>
      <c r="N107" s="471">
        <f t="shared" si="6"/>
        <v>64</v>
      </c>
    </row>
    <row r="108" spans="1:14" hidden="1">
      <c r="A108" s="484"/>
      <c r="B108" s="472"/>
      <c r="C108" s="472" t="s">
        <v>564</v>
      </c>
      <c r="D108" s="538">
        <v>81.958224768994711</v>
      </c>
      <c r="E108" s="686">
        <v>80.947921713830581</v>
      </c>
      <c r="F108" s="2570">
        <v>4334</v>
      </c>
      <c r="G108" s="2628">
        <v>9025</v>
      </c>
      <c r="H108" s="2570">
        <v>12633</v>
      </c>
      <c r="I108" s="2641">
        <v>40</v>
      </c>
      <c r="J108" s="539">
        <v>185.73500000000001</v>
      </c>
      <c r="K108" s="502">
        <f t="shared" si="9"/>
        <v>102.4</v>
      </c>
      <c r="L108" s="504">
        <v>12594</v>
      </c>
      <c r="N108" s="471">
        <f t="shared" si="6"/>
        <v>39</v>
      </c>
    </row>
    <row r="109" spans="1:14" hidden="1">
      <c r="A109" s="484"/>
      <c r="B109" s="472"/>
      <c r="C109" s="472" t="s">
        <v>565</v>
      </c>
      <c r="D109" s="538">
        <v>83.500725862514059</v>
      </c>
      <c r="E109" s="686">
        <v>77.954470063396158</v>
      </c>
      <c r="F109" s="2570">
        <v>3901</v>
      </c>
      <c r="G109" s="2628">
        <v>8845</v>
      </c>
      <c r="H109" s="2570">
        <v>9956</v>
      </c>
      <c r="I109" s="2641">
        <v>43</v>
      </c>
      <c r="J109" s="539">
        <v>185.66200000000001</v>
      </c>
      <c r="K109" s="502">
        <f t="shared" si="9"/>
        <v>102</v>
      </c>
      <c r="L109" s="504">
        <v>9925</v>
      </c>
      <c r="N109" s="471">
        <f t="shared" si="6"/>
        <v>31</v>
      </c>
    </row>
    <row r="110" spans="1:14" hidden="1">
      <c r="A110" s="484"/>
      <c r="B110" s="472"/>
      <c r="C110" s="472" t="s">
        <v>566</v>
      </c>
      <c r="D110" s="538">
        <v>84.837560143564161</v>
      </c>
      <c r="E110" s="686">
        <v>79.45119588861337</v>
      </c>
      <c r="F110" s="2570">
        <v>3641</v>
      </c>
      <c r="G110" s="2628">
        <v>9277</v>
      </c>
      <c r="H110" s="2570">
        <v>11862</v>
      </c>
      <c r="I110" s="2641">
        <v>45</v>
      </c>
      <c r="J110" s="539">
        <v>183.97399999999999</v>
      </c>
      <c r="K110" s="502">
        <f t="shared" si="9"/>
        <v>101.3</v>
      </c>
      <c r="L110" s="504">
        <v>11825</v>
      </c>
      <c r="N110" s="471">
        <f t="shared" si="6"/>
        <v>37</v>
      </c>
    </row>
    <row r="111" spans="1:14" hidden="1">
      <c r="A111" s="484"/>
      <c r="B111" s="472"/>
      <c r="C111" s="472" t="s">
        <v>567</v>
      </c>
      <c r="D111" s="538">
        <v>83.603559268748683</v>
      </c>
      <c r="E111" s="686">
        <v>78.4533786718019</v>
      </c>
      <c r="F111" s="2570">
        <v>3697</v>
      </c>
      <c r="G111" s="2628">
        <v>9581</v>
      </c>
      <c r="H111" s="2570">
        <v>14239</v>
      </c>
      <c r="I111" s="2641">
        <v>43</v>
      </c>
      <c r="J111" s="539">
        <v>183.774</v>
      </c>
      <c r="K111" s="502">
        <f t="shared" si="9"/>
        <v>100.5</v>
      </c>
      <c r="L111" s="504">
        <v>14194</v>
      </c>
      <c r="N111" s="471">
        <f t="shared" si="6"/>
        <v>45</v>
      </c>
    </row>
    <row r="112" spans="1:14" hidden="1">
      <c r="A112" s="484"/>
      <c r="B112" s="472"/>
      <c r="C112" s="472" t="s">
        <v>568</v>
      </c>
      <c r="D112" s="538">
        <v>84.117726299921799</v>
      </c>
      <c r="E112" s="686">
        <v>79.887740920968383</v>
      </c>
      <c r="F112" s="2570">
        <v>4156</v>
      </c>
      <c r="G112" s="2628">
        <v>12010</v>
      </c>
      <c r="H112" s="2570">
        <v>7544</v>
      </c>
      <c r="I112" s="2641">
        <v>40</v>
      </c>
      <c r="J112" s="539">
        <v>183.98500000000001</v>
      </c>
      <c r="K112" s="502">
        <f t="shared" si="9"/>
        <v>99</v>
      </c>
      <c r="L112" s="504">
        <v>7520</v>
      </c>
      <c r="N112" s="471">
        <f t="shared" si="6"/>
        <v>24</v>
      </c>
    </row>
    <row r="113" spans="1:14" hidden="1">
      <c r="A113" s="484"/>
      <c r="B113" s="472"/>
      <c r="C113" s="472" t="s">
        <v>569</v>
      </c>
      <c r="D113" s="538">
        <v>83.809226081217929</v>
      </c>
      <c r="E113" s="686">
        <v>77.642652183142587</v>
      </c>
      <c r="F113" s="2570">
        <v>3219</v>
      </c>
      <c r="G113" s="2628">
        <v>10982</v>
      </c>
      <c r="H113" s="2570">
        <v>12026</v>
      </c>
      <c r="I113" s="2641">
        <v>40</v>
      </c>
      <c r="J113" s="539">
        <v>182.922</v>
      </c>
      <c r="K113" s="502">
        <f t="shared" si="9"/>
        <v>97.2</v>
      </c>
      <c r="L113" s="504">
        <v>11987</v>
      </c>
      <c r="N113" s="471">
        <f t="shared" si="6"/>
        <v>39</v>
      </c>
    </row>
    <row r="114" spans="1:14" hidden="1">
      <c r="A114" s="484"/>
      <c r="B114" s="472"/>
      <c r="C114" s="472" t="s">
        <v>67</v>
      </c>
      <c r="D114" s="538">
        <v>83.295059050044813</v>
      </c>
      <c r="E114" s="686">
        <v>77.954470063396158</v>
      </c>
      <c r="F114" s="2570">
        <v>3780</v>
      </c>
      <c r="G114" s="2628">
        <v>10765</v>
      </c>
      <c r="H114" s="2570">
        <v>12579</v>
      </c>
      <c r="I114" s="2641">
        <v>36</v>
      </c>
      <c r="J114" s="539">
        <v>183.648</v>
      </c>
      <c r="K114" s="502">
        <f t="shared" si="9"/>
        <v>97.9</v>
      </c>
      <c r="L114" s="504">
        <v>12538</v>
      </c>
      <c r="N114" s="471">
        <f t="shared" si="6"/>
        <v>41</v>
      </c>
    </row>
    <row r="115" spans="1:14" hidden="1">
      <c r="A115" s="484"/>
      <c r="B115" s="472"/>
      <c r="C115" s="472" t="s">
        <v>68</v>
      </c>
      <c r="D115" s="538">
        <v>83.706392674983306</v>
      </c>
      <c r="E115" s="686">
        <v>78.702832976004771</v>
      </c>
      <c r="F115" s="2570">
        <v>3617</v>
      </c>
      <c r="G115" s="2628">
        <v>9173</v>
      </c>
      <c r="H115" s="2570">
        <v>13128</v>
      </c>
      <c r="I115" s="2641">
        <v>33</v>
      </c>
      <c r="J115" s="539">
        <v>183.04300000000001</v>
      </c>
      <c r="K115" s="502">
        <f t="shared" si="9"/>
        <v>97.3</v>
      </c>
      <c r="L115" s="504">
        <v>13085</v>
      </c>
      <c r="N115" s="471">
        <f t="shared" si="6"/>
        <v>43</v>
      </c>
    </row>
    <row r="116" spans="1:14" hidden="1">
      <c r="A116" s="485"/>
      <c r="B116" s="474"/>
      <c r="C116" s="474" t="s">
        <v>69</v>
      </c>
      <c r="D116" s="540">
        <v>84.220559706156422</v>
      </c>
      <c r="E116" s="688">
        <v>79.139378008359785</v>
      </c>
      <c r="F116" s="2618">
        <v>4355</v>
      </c>
      <c r="G116" s="2629">
        <v>6763</v>
      </c>
      <c r="H116" s="2618">
        <v>12418</v>
      </c>
      <c r="I116" s="2642">
        <v>41</v>
      </c>
      <c r="J116" s="541">
        <v>181.76300000000001</v>
      </c>
      <c r="K116" s="502">
        <f t="shared" si="9"/>
        <v>97.1</v>
      </c>
      <c r="L116" s="504">
        <v>12377</v>
      </c>
      <c r="N116" s="471">
        <f t="shared" si="6"/>
        <v>41</v>
      </c>
    </row>
    <row r="117" spans="1:14" hidden="1">
      <c r="A117" s="482">
        <v>1985</v>
      </c>
      <c r="B117" s="939" t="s">
        <v>374</v>
      </c>
      <c r="C117" s="473" t="s">
        <v>561</v>
      </c>
      <c r="D117" s="538">
        <v>83.706392674983306</v>
      </c>
      <c r="E117" s="686">
        <v>77.705015759193287</v>
      </c>
      <c r="F117" s="2570">
        <v>2636</v>
      </c>
      <c r="G117" s="2628">
        <v>12185</v>
      </c>
      <c r="H117" s="2570">
        <v>7940</v>
      </c>
      <c r="I117" s="2641">
        <v>29</v>
      </c>
      <c r="J117" s="539">
        <v>182.30099999999999</v>
      </c>
      <c r="K117" s="502">
        <f>ROUND((J117/J105*100),1)</f>
        <v>97.6</v>
      </c>
      <c r="L117" s="504">
        <v>7914</v>
      </c>
      <c r="N117" s="471">
        <f t="shared" si="6"/>
        <v>26</v>
      </c>
    </row>
    <row r="118" spans="1:14" hidden="1">
      <c r="B118" s="939"/>
      <c r="C118" s="472" t="s">
        <v>562</v>
      </c>
      <c r="D118" s="538">
        <v>83.295059050044813</v>
      </c>
      <c r="E118" s="686">
        <v>81.135012441982724</v>
      </c>
      <c r="F118" s="2570">
        <v>4293</v>
      </c>
      <c r="G118" s="2628">
        <v>10173</v>
      </c>
      <c r="H118" s="2570">
        <v>12391</v>
      </c>
      <c r="I118" s="2641">
        <v>35</v>
      </c>
      <c r="J118" s="539">
        <v>181.65199999999999</v>
      </c>
      <c r="K118" s="502">
        <f t="shared" ref="K118:K128" si="10">ROUND((J118/J106*100),1)</f>
        <v>96.8</v>
      </c>
      <c r="L118" s="504">
        <v>12358</v>
      </c>
      <c r="N118" s="471">
        <f t="shared" si="6"/>
        <v>33</v>
      </c>
    </row>
    <row r="119" spans="1:14" hidden="1">
      <c r="B119" s="939"/>
      <c r="C119" s="472" t="s">
        <v>563</v>
      </c>
      <c r="D119" s="538">
        <v>83.809226081217929</v>
      </c>
      <c r="E119" s="686">
        <v>81.571557474337752</v>
      </c>
      <c r="F119" s="2570">
        <v>4898</v>
      </c>
      <c r="G119" s="2628">
        <v>9983</v>
      </c>
      <c r="H119" s="2570">
        <v>20454</v>
      </c>
      <c r="I119" s="2641">
        <v>37</v>
      </c>
      <c r="J119" s="539">
        <v>181.00299999999999</v>
      </c>
      <c r="K119" s="502">
        <f>ROUND((J119/J107*100),1)</f>
        <v>97</v>
      </c>
      <c r="L119" s="504">
        <v>20404</v>
      </c>
      <c r="N119" s="471">
        <f t="shared" si="6"/>
        <v>50</v>
      </c>
    </row>
    <row r="120" spans="1:14" hidden="1">
      <c r="B120" s="939"/>
      <c r="C120" s="472" t="s">
        <v>564</v>
      </c>
      <c r="D120" s="538">
        <v>85.557393987206524</v>
      </c>
      <c r="E120" s="686">
        <v>80.449013105424839</v>
      </c>
      <c r="F120" s="2570">
        <v>3657</v>
      </c>
      <c r="G120" s="2628">
        <v>10231</v>
      </c>
      <c r="H120" s="2570">
        <v>12576</v>
      </c>
      <c r="I120" s="2641">
        <v>28</v>
      </c>
      <c r="J120" s="539">
        <v>180.98</v>
      </c>
      <c r="K120" s="502">
        <f t="shared" si="10"/>
        <v>97.4</v>
      </c>
      <c r="L120" s="504">
        <v>12562</v>
      </c>
      <c r="N120" s="471">
        <f t="shared" si="6"/>
        <v>14</v>
      </c>
    </row>
    <row r="121" spans="1:14" hidden="1">
      <c r="B121" s="939"/>
      <c r="C121" s="472" t="s">
        <v>565</v>
      </c>
      <c r="D121" s="538">
        <v>85.557393987206524</v>
      </c>
      <c r="E121" s="686">
        <v>82.881192571402806</v>
      </c>
      <c r="F121" s="2570">
        <v>3691</v>
      </c>
      <c r="G121" s="2628">
        <v>10501</v>
      </c>
      <c r="H121" s="2570">
        <v>10407</v>
      </c>
      <c r="I121" s="2641">
        <v>47</v>
      </c>
      <c r="J121" s="539">
        <v>179.74199999999999</v>
      </c>
      <c r="K121" s="502">
        <f t="shared" si="10"/>
        <v>96.8</v>
      </c>
      <c r="L121" s="504">
        <v>10369</v>
      </c>
      <c r="N121" s="471">
        <f t="shared" si="6"/>
        <v>38</v>
      </c>
    </row>
    <row r="122" spans="1:14" hidden="1">
      <c r="B122" s="939"/>
      <c r="C122" s="472" t="s">
        <v>566</v>
      </c>
      <c r="D122" s="538">
        <v>84.220559706156422</v>
      </c>
      <c r="E122" s="686">
        <v>84.253191244518575</v>
      </c>
      <c r="F122" s="2570">
        <v>3823</v>
      </c>
      <c r="G122" s="2628">
        <v>9070</v>
      </c>
      <c r="H122" s="2570">
        <v>11970</v>
      </c>
      <c r="I122" s="2641">
        <v>30</v>
      </c>
      <c r="J122" s="539">
        <v>177.78399999999999</v>
      </c>
      <c r="K122" s="502">
        <f t="shared" si="10"/>
        <v>96.6</v>
      </c>
      <c r="L122" s="504">
        <v>11925</v>
      </c>
      <c r="N122" s="471">
        <f t="shared" si="6"/>
        <v>45</v>
      </c>
    </row>
    <row r="123" spans="1:14" hidden="1">
      <c r="B123" s="939"/>
      <c r="C123" s="472" t="s">
        <v>567</v>
      </c>
      <c r="D123" s="538">
        <v>84.837560143564161</v>
      </c>
      <c r="E123" s="686">
        <v>84.066100516366433</v>
      </c>
      <c r="F123" s="2570">
        <v>3544</v>
      </c>
      <c r="G123" s="2628">
        <v>10517</v>
      </c>
      <c r="H123" s="2570">
        <v>15623</v>
      </c>
      <c r="I123" s="2641">
        <v>31</v>
      </c>
      <c r="J123" s="539">
        <v>176.00800000000001</v>
      </c>
      <c r="K123" s="502">
        <f t="shared" si="10"/>
        <v>95.8</v>
      </c>
      <c r="L123" s="504">
        <v>15580</v>
      </c>
      <c r="N123" s="471">
        <f t="shared" si="6"/>
        <v>43</v>
      </c>
    </row>
    <row r="124" spans="1:14" hidden="1">
      <c r="B124" s="939"/>
      <c r="C124" s="472" t="s">
        <v>568</v>
      </c>
      <c r="D124" s="538">
        <v>88.642396174245221</v>
      </c>
      <c r="E124" s="686">
        <v>81.197376018033438</v>
      </c>
      <c r="F124" s="2570">
        <v>3442</v>
      </c>
      <c r="G124" s="2628">
        <v>11658</v>
      </c>
      <c r="H124" s="2570">
        <v>8151</v>
      </c>
      <c r="I124" s="2641">
        <v>27</v>
      </c>
      <c r="J124" s="539">
        <v>175.328</v>
      </c>
      <c r="K124" s="502">
        <f t="shared" si="10"/>
        <v>95.3</v>
      </c>
      <c r="L124" s="504">
        <v>8120</v>
      </c>
      <c r="N124" s="471">
        <f t="shared" si="6"/>
        <v>31</v>
      </c>
    </row>
    <row r="125" spans="1:14" hidden="1">
      <c r="B125" s="939"/>
      <c r="C125" s="472" t="s">
        <v>569</v>
      </c>
      <c r="D125" s="538">
        <v>85.248893768502668</v>
      </c>
      <c r="E125" s="686">
        <v>84.93919058107646</v>
      </c>
      <c r="F125" s="2570">
        <v>3629</v>
      </c>
      <c r="G125" s="2628">
        <v>11419</v>
      </c>
      <c r="H125" s="2570">
        <v>12412</v>
      </c>
      <c r="I125" s="2641">
        <v>28</v>
      </c>
      <c r="J125" s="539">
        <v>172.54900000000001</v>
      </c>
      <c r="K125" s="502">
        <f t="shared" si="10"/>
        <v>94.3</v>
      </c>
      <c r="L125" s="504">
        <v>12374</v>
      </c>
      <c r="N125" s="471">
        <f t="shared" si="6"/>
        <v>38</v>
      </c>
    </row>
    <row r="126" spans="1:14" hidden="1">
      <c r="B126" s="939"/>
      <c r="C126" s="472" t="s">
        <v>67</v>
      </c>
      <c r="D126" s="538">
        <v>87.305561893195133</v>
      </c>
      <c r="E126" s="686">
        <v>83.068283299554949</v>
      </c>
      <c r="F126" s="2570">
        <v>3742</v>
      </c>
      <c r="G126" s="2628">
        <v>11059</v>
      </c>
      <c r="H126" s="2570">
        <v>12936</v>
      </c>
      <c r="I126" s="2641">
        <v>33</v>
      </c>
      <c r="J126" s="539">
        <v>168.92599999999999</v>
      </c>
      <c r="K126" s="502">
        <f t="shared" si="10"/>
        <v>92</v>
      </c>
      <c r="L126" s="504">
        <v>12916</v>
      </c>
      <c r="N126" s="471">
        <f t="shared" si="6"/>
        <v>20</v>
      </c>
    </row>
    <row r="127" spans="1:14" hidden="1">
      <c r="B127" s="939"/>
      <c r="C127" s="472" t="s">
        <v>68</v>
      </c>
      <c r="D127" s="538">
        <v>84.94039354979877</v>
      </c>
      <c r="E127" s="686">
        <v>83.005919723504235</v>
      </c>
      <c r="F127" s="2570">
        <v>4008</v>
      </c>
      <c r="G127" s="2628">
        <v>8891</v>
      </c>
      <c r="H127" s="2570">
        <v>12014</v>
      </c>
      <c r="I127" s="2641">
        <v>27</v>
      </c>
      <c r="J127" s="539">
        <v>166.23599999999999</v>
      </c>
      <c r="K127" s="502">
        <f t="shared" si="10"/>
        <v>90.8</v>
      </c>
      <c r="L127" s="504">
        <v>11989</v>
      </c>
      <c r="N127" s="471">
        <f t="shared" si="6"/>
        <v>25</v>
      </c>
    </row>
    <row r="128" spans="1:14" hidden="1">
      <c r="B128" s="939"/>
      <c r="C128" s="474" t="s">
        <v>69</v>
      </c>
      <c r="D128" s="538">
        <v>84.529059924860292</v>
      </c>
      <c r="E128" s="686">
        <v>86.061734949989358</v>
      </c>
      <c r="F128" s="2570">
        <v>4127</v>
      </c>
      <c r="G128" s="2628">
        <v>6468</v>
      </c>
      <c r="H128" s="2570">
        <v>11829</v>
      </c>
      <c r="I128" s="2641">
        <v>51</v>
      </c>
      <c r="J128" s="539">
        <v>163.55500000000001</v>
      </c>
      <c r="K128" s="502">
        <f t="shared" si="10"/>
        <v>90</v>
      </c>
      <c r="L128" s="504">
        <v>11784</v>
      </c>
      <c r="N128" s="471">
        <f t="shared" si="6"/>
        <v>45</v>
      </c>
    </row>
    <row r="129" spans="1:14" hidden="1">
      <c r="A129" s="483">
        <v>1986</v>
      </c>
      <c r="B129" s="473" t="s">
        <v>375</v>
      </c>
      <c r="C129" s="473" t="s">
        <v>561</v>
      </c>
      <c r="D129" s="536">
        <v>83.809226081217929</v>
      </c>
      <c r="E129" s="687">
        <v>83.94137336426499</v>
      </c>
      <c r="F129" s="2596">
        <v>3372</v>
      </c>
      <c r="G129" s="2627">
        <v>11842</v>
      </c>
      <c r="H129" s="2596">
        <v>8040</v>
      </c>
      <c r="I129" s="2640">
        <v>24</v>
      </c>
      <c r="J129" s="537">
        <v>161.36699999999999</v>
      </c>
      <c r="K129" s="502">
        <f>ROUND((J129/J117*100),1)</f>
        <v>88.5</v>
      </c>
      <c r="L129" s="504">
        <v>8039</v>
      </c>
      <c r="N129" s="471">
        <f t="shared" si="6"/>
        <v>1</v>
      </c>
    </row>
    <row r="130" spans="1:14" hidden="1">
      <c r="A130" s="484"/>
      <c r="B130" s="472"/>
      <c r="C130" s="472" t="s">
        <v>562</v>
      </c>
      <c r="D130" s="538">
        <v>83.295059050044813</v>
      </c>
      <c r="E130" s="686">
        <v>81.135012441982724</v>
      </c>
      <c r="F130" s="2570">
        <v>3807</v>
      </c>
      <c r="G130" s="2628">
        <v>9705</v>
      </c>
      <c r="H130" s="2570">
        <v>12582</v>
      </c>
      <c r="I130" s="2641">
        <v>37</v>
      </c>
      <c r="J130" s="539">
        <v>155.161</v>
      </c>
      <c r="K130" s="502">
        <f t="shared" ref="K130:K140" si="11">ROUND((J130/J118*100),1)</f>
        <v>85.4</v>
      </c>
      <c r="L130" s="504">
        <v>12565</v>
      </c>
      <c r="N130" s="471">
        <f t="shared" si="6"/>
        <v>17</v>
      </c>
    </row>
    <row r="131" spans="1:14" hidden="1">
      <c r="A131" s="484"/>
      <c r="B131" s="472"/>
      <c r="C131" s="472" t="s">
        <v>563</v>
      </c>
      <c r="D131" s="538">
        <v>85.76306079967577</v>
      </c>
      <c r="E131" s="686">
        <v>82.943556147453521</v>
      </c>
      <c r="F131" s="2570">
        <v>3477</v>
      </c>
      <c r="G131" s="2628">
        <v>9466</v>
      </c>
      <c r="H131" s="2570">
        <v>19663</v>
      </c>
      <c r="I131" s="2641">
        <v>49</v>
      </c>
      <c r="J131" s="539">
        <v>149.53100000000001</v>
      </c>
      <c r="K131" s="502">
        <f>ROUND((J131/J119*100),1)</f>
        <v>82.6</v>
      </c>
      <c r="L131" s="504">
        <v>19647</v>
      </c>
      <c r="N131" s="471">
        <f t="shared" si="6"/>
        <v>16</v>
      </c>
    </row>
    <row r="132" spans="1:14" hidden="1">
      <c r="A132" s="484"/>
      <c r="B132" s="472"/>
      <c r="C132" s="472" t="s">
        <v>564</v>
      </c>
      <c r="D132" s="538">
        <v>85.454560580971886</v>
      </c>
      <c r="E132" s="686">
        <v>83.629555484011391</v>
      </c>
      <c r="F132" s="2570">
        <v>4000</v>
      </c>
      <c r="G132" s="2628">
        <v>9041</v>
      </c>
      <c r="H132" s="2570">
        <v>11898</v>
      </c>
      <c r="I132" s="2641">
        <v>43</v>
      </c>
      <c r="J132" s="539">
        <v>145.55500000000001</v>
      </c>
      <c r="K132" s="502">
        <f t="shared" si="11"/>
        <v>80.400000000000006</v>
      </c>
      <c r="L132" s="504">
        <v>11863</v>
      </c>
      <c r="N132" s="471">
        <f t="shared" si="6"/>
        <v>35</v>
      </c>
    </row>
    <row r="133" spans="1:14" hidden="1">
      <c r="A133" s="484"/>
      <c r="B133" s="472"/>
      <c r="C133" s="472" t="s">
        <v>565</v>
      </c>
      <c r="D133" s="538">
        <v>84.323393112391045</v>
      </c>
      <c r="E133" s="686">
        <v>80.947921713830581</v>
      </c>
      <c r="F133" s="2570">
        <v>3628</v>
      </c>
      <c r="G133" s="2628">
        <v>9136</v>
      </c>
      <c r="H133" s="2570">
        <v>10824</v>
      </c>
      <c r="I133" s="2641">
        <v>46</v>
      </c>
      <c r="J133" s="539">
        <v>144.60300000000001</v>
      </c>
      <c r="K133" s="502">
        <f t="shared" si="11"/>
        <v>80.5</v>
      </c>
      <c r="L133" s="504">
        <v>10819</v>
      </c>
      <c r="N133" s="471">
        <f t="shared" si="6"/>
        <v>5</v>
      </c>
    </row>
    <row r="134" spans="1:14" hidden="1">
      <c r="A134" s="484"/>
      <c r="B134" s="472"/>
      <c r="C134" s="472" t="s">
        <v>566</v>
      </c>
      <c r="D134" s="538">
        <v>83.809226081217929</v>
      </c>
      <c r="E134" s="686">
        <v>81.135012441982724</v>
      </c>
      <c r="F134" s="2570">
        <v>4264</v>
      </c>
      <c r="G134" s="2628">
        <v>8492</v>
      </c>
      <c r="H134" s="2570">
        <v>13277</v>
      </c>
      <c r="I134" s="2641">
        <v>43</v>
      </c>
      <c r="J134" s="539">
        <v>141.52000000000001</v>
      </c>
      <c r="K134" s="502">
        <f t="shared" si="11"/>
        <v>79.599999999999994</v>
      </c>
      <c r="L134" s="504">
        <v>13263</v>
      </c>
      <c r="N134" s="471">
        <f t="shared" si="6"/>
        <v>14</v>
      </c>
    </row>
    <row r="135" spans="1:14" hidden="1">
      <c r="A135" s="484"/>
      <c r="B135" s="472"/>
      <c r="C135" s="472" t="s">
        <v>567</v>
      </c>
      <c r="D135" s="538">
        <v>84.837560143564161</v>
      </c>
      <c r="E135" s="686">
        <v>79.638286616765527</v>
      </c>
      <c r="F135" s="2570">
        <v>4411</v>
      </c>
      <c r="G135" s="2628">
        <v>9367</v>
      </c>
      <c r="H135" s="2570">
        <v>15227</v>
      </c>
      <c r="I135" s="2641">
        <v>34</v>
      </c>
      <c r="J135" s="539">
        <v>136.03200000000001</v>
      </c>
      <c r="K135" s="502">
        <f t="shared" si="11"/>
        <v>77.3</v>
      </c>
      <c r="L135" s="504">
        <v>15210</v>
      </c>
      <c r="N135" s="471">
        <f t="shared" si="6"/>
        <v>17</v>
      </c>
    </row>
    <row r="136" spans="1:14" hidden="1">
      <c r="A136" s="484"/>
      <c r="B136" s="472"/>
      <c r="C136" s="472" t="s">
        <v>568</v>
      </c>
      <c r="D136" s="538">
        <v>83.809226081217929</v>
      </c>
      <c r="E136" s="686">
        <v>82.818828995352092</v>
      </c>
      <c r="F136" s="2570">
        <v>3934</v>
      </c>
      <c r="G136" s="2628">
        <v>9170</v>
      </c>
      <c r="H136" s="2570">
        <v>7624</v>
      </c>
      <c r="I136" s="2641">
        <v>47</v>
      </c>
      <c r="J136" s="539">
        <v>136.07400000000001</v>
      </c>
      <c r="K136" s="502">
        <f t="shared" si="11"/>
        <v>77.599999999999994</v>
      </c>
      <c r="L136" s="504">
        <v>7618</v>
      </c>
      <c r="N136" s="471">
        <f t="shared" si="6"/>
        <v>6</v>
      </c>
    </row>
    <row r="137" spans="1:14" hidden="1">
      <c r="A137" s="484"/>
      <c r="B137" s="472"/>
      <c r="C137" s="472" t="s">
        <v>569</v>
      </c>
      <c r="D137" s="538">
        <v>84.323393112391045</v>
      </c>
      <c r="E137" s="686">
        <v>81.571557474337752</v>
      </c>
      <c r="F137" s="2570">
        <v>3746</v>
      </c>
      <c r="G137" s="2628">
        <v>10196</v>
      </c>
      <c r="H137" s="2570">
        <v>12821</v>
      </c>
      <c r="I137" s="2641">
        <v>39</v>
      </c>
      <c r="J137" s="539">
        <v>136.02199999999999</v>
      </c>
      <c r="K137" s="502">
        <f t="shared" si="11"/>
        <v>78.8</v>
      </c>
      <c r="L137" s="504">
        <v>12807</v>
      </c>
      <c r="N137" s="471">
        <f t="shared" si="6"/>
        <v>14</v>
      </c>
    </row>
    <row r="138" spans="1:14" hidden="1">
      <c r="A138" s="484"/>
      <c r="B138" s="472"/>
      <c r="C138" s="472" t="s">
        <v>67</v>
      </c>
      <c r="D138" s="538">
        <v>84.837560143564161</v>
      </c>
      <c r="E138" s="686">
        <v>79.887740920968383</v>
      </c>
      <c r="F138" s="2570">
        <v>4135</v>
      </c>
      <c r="G138" s="2628">
        <v>9384</v>
      </c>
      <c r="H138" s="2570">
        <v>13287</v>
      </c>
      <c r="I138" s="2641">
        <v>48</v>
      </c>
      <c r="J138" s="539">
        <v>136.54900000000001</v>
      </c>
      <c r="K138" s="502">
        <f t="shared" si="11"/>
        <v>80.8</v>
      </c>
      <c r="L138" s="504">
        <v>13496</v>
      </c>
      <c r="N138" s="471">
        <f t="shared" si="6"/>
        <v>-209</v>
      </c>
    </row>
    <row r="139" spans="1:14" hidden="1">
      <c r="A139" s="484"/>
      <c r="B139" s="472"/>
      <c r="C139" s="472" t="s">
        <v>68</v>
      </c>
      <c r="D139" s="538">
        <v>80.929890706648479</v>
      </c>
      <c r="E139" s="686">
        <v>81.322103170134881</v>
      </c>
      <c r="F139" s="2570">
        <v>4985</v>
      </c>
      <c r="G139" s="2628">
        <v>7127</v>
      </c>
      <c r="H139" s="2570">
        <v>11714</v>
      </c>
      <c r="I139" s="2641">
        <v>38</v>
      </c>
      <c r="J139" s="539">
        <v>139.054</v>
      </c>
      <c r="K139" s="502">
        <f t="shared" si="11"/>
        <v>83.6</v>
      </c>
      <c r="L139" s="504">
        <v>11685</v>
      </c>
      <c r="N139" s="471">
        <f t="shared" si="6"/>
        <v>29</v>
      </c>
    </row>
    <row r="140" spans="1:14" hidden="1">
      <c r="A140" s="485"/>
      <c r="B140" s="474"/>
      <c r="C140" s="474" t="s">
        <v>69</v>
      </c>
      <c r="D140" s="540">
        <v>83.912059487452552</v>
      </c>
      <c r="E140" s="688">
        <v>78.266287943649743</v>
      </c>
      <c r="F140" s="2618">
        <v>4378</v>
      </c>
      <c r="G140" s="2629">
        <v>6406</v>
      </c>
      <c r="H140" s="2618">
        <v>11660</v>
      </c>
      <c r="I140" s="2642">
        <v>46</v>
      </c>
      <c r="J140" s="541">
        <v>139.07499999999999</v>
      </c>
      <c r="K140" s="502">
        <f t="shared" si="11"/>
        <v>85</v>
      </c>
      <c r="L140" s="504">
        <v>11633</v>
      </c>
      <c r="N140" s="471">
        <f t="shared" si="6"/>
        <v>27</v>
      </c>
    </row>
    <row r="141" spans="1:14" hidden="1">
      <c r="A141" s="482">
        <v>1987</v>
      </c>
      <c r="B141" s="939" t="s">
        <v>376</v>
      </c>
      <c r="C141" s="473" t="s">
        <v>561</v>
      </c>
      <c r="D141" s="538">
        <v>84.529059924860292</v>
      </c>
      <c r="E141" s="686">
        <v>78.266287943649743</v>
      </c>
      <c r="F141" s="2570">
        <v>3352</v>
      </c>
      <c r="G141" s="2628">
        <v>10960</v>
      </c>
      <c r="H141" s="2570">
        <v>8133</v>
      </c>
      <c r="I141" s="2641">
        <v>31</v>
      </c>
      <c r="J141" s="539">
        <v>137.51599999999999</v>
      </c>
      <c r="K141" s="502">
        <f>ROUND((J141/J129*100),1)</f>
        <v>85.2</v>
      </c>
      <c r="L141" s="504">
        <v>8126</v>
      </c>
      <c r="N141" s="471">
        <f t="shared" si="6"/>
        <v>7</v>
      </c>
    </row>
    <row r="142" spans="1:14" hidden="1">
      <c r="B142" s="939"/>
      <c r="C142" s="472" t="s">
        <v>562</v>
      </c>
      <c r="D142" s="538">
        <v>86.894228268256626</v>
      </c>
      <c r="E142" s="686">
        <v>75.335199869266049</v>
      </c>
      <c r="F142" s="2570">
        <v>5638</v>
      </c>
      <c r="G142" s="2628">
        <v>8790</v>
      </c>
      <c r="H142" s="2570">
        <v>12746</v>
      </c>
      <c r="I142" s="2641">
        <v>38</v>
      </c>
      <c r="J142" s="539">
        <v>137.452</v>
      </c>
      <c r="K142" s="502">
        <f t="shared" ref="K142:K152" si="12">ROUND((J142/J130*100),1)</f>
        <v>88.6</v>
      </c>
      <c r="L142" s="504">
        <v>12734</v>
      </c>
      <c r="N142" s="471">
        <f t="shared" ref="N142:N205" si="13">H142-L142</f>
        <v>12</v>
      </c>
    </row>
    <row r="143" spans="1:14" hidden="1">
      <c r="B143" s="939"/>
      <c r="C143" s="472" t="s">
        <v>563</v>
      </c>
      <c r="D143" s="538">
        <v>84.426226518625668</v>
      </c>
      <c r="E143" s="686">
        <v>73.401929011693824</v>
      </c>
      <c r="F143" s="2570">
        <v>4375</v>
      </c>
      <c r="G143" s="2628">
        <v>9579</v>
      </c>
      <c r="H143" s="2570">
        <v>20105</v>
      </c>
      <c r="I143" s="2641">
        <v>34</v>
      </c>
      <c r="J143" s="539">
        <v>136.554</v>
      </c>
      <c r="K143" s="502">
        <f>ROUND((J143/J131*100),1)</f>
        <v>91.3</v>
      </c>
      <c r="L143" s="504">
        <v>20099</v>
      </c>
      <c r="N143" s="471">
        <f t="shared" si="13"/>
        <v>6</v>
      </c>
    </row>
    <row r="144" spans="1:14" hidden="1">
      <c r="B144" s="939"/>
      <c r="C144" s="472" t="s">
        <v>564</v>
      </c>
      <c r="D144" s="538">
        <v>84.837560143564161</v>
      </c>
      <c r="E144" s="686">
        <v>74.524473380606736</v>
      </c>
      <c r="F144" s="2570">
        <v>5616</v>
      </c>
      <c r="G144" s="2628">
        <v>9387</v>
      </c>
      <c r="H144" s="2570">
        <v>11739</v>
      </c>
      <c r="I144" s="2641">
        <v>24</v>
      </c>
      <c r="J144" s="539">
        <v>136.53</v>
      </c>
      <c r="K144" s="502">
        <f t="shared" si="12"/>
        <v>93.8</v>
      </c>
      <c r="L144" s="504">
        <v>11724</v>
      </c>
      <c r="N144" s="471">
        <f t="shared" si="13"/>
        <v>15</v>
      </c>
    </row>
    <row r="145" spans="1:14" hidden="1">
      <c r="B145" s="939"/>
      <c r="C145" s="472" t="s">
        <v>565</v>
      </c>
      <c r="D145" s="538">
        <v>90.082063861529946</v>
      </c>
      <c r="E145" s="686">
        <v>73.090111131440253</v>
      </c>
      <c r="F145" s="2570">
        <v>4580</v>
      </c>
      <c r="G145" s="2628">
        <v>8625</v>
      </c>
      <c r="H145" s="2570">
        <v>10266</v>
      </c>
      <c r="I145" s="2641">
        <v>33</v>
      </c>
      <c r="J145" s="539">
        <v>139.43100000000001</v>
      </c>
      <c r="K145" s="502">
        <f t="shared" si="12"/>
        <v>96.4</v>
      </c>
      <c r="L145" s="504">
        <v>10252</v>
      </c>
      <c r="N145" s="471">
        <f t="shared" si="13"/>
        <v>14</v>
      </c>
    </row>
    <row r="146" spans="1:14" hidden="1">
      <c r="B146" s="939"/>
      <c r="C146" s="472" t="s">
        <v>566</v>
      </c>
      <c r="D146" s="538">
        <v>90.904731111406932</v>
      </c>
      <c r="E146" s="686">
        <v>71.032113121766585</v>
      </c>
      <c r="F146" s="2570">
        <v>5933</v>
      </c>
      <c r="G146" s="2628">
        <v>9709</v>
      </c>
      <c r="H146" s="2570">
        <v>13674</v>
      </c>
      <c r="I146" s="2641">
        <v>29</v>
      </c>
      <c r="J146" s="539">
        <v>141.732</v>
      </c>
      <c r="K146" s="502">
        <f t="shared" si="12"/>
        <v>100.1</v>
      </c>
      <c r="L146" s="504">
        <v>13653</v>
      </c>
      <c r="N146" s="471">
        <f t="shared" si="13"/>
        <v>21</v>
      </c>
    </row>
    <row r="147" spans="1:14" hidden="1">
      <c r="B147" s="939"/>
      <c r="C147" s="472" t="s">
        <v>567</v>
      </c>
      <c r="D147" s="538">
        <v>91.213231330110801</v>
      </c>
      <c r="E147" s="686">
        <v>69.971932328904401</v>
      </c>
      <c r="F147" s="2570">
        <v>5239</v>
      </c>
      <c r="G147" s="2628">
        <v>10670</v>
      </c>
      <c r="H147" s="2570">
        <v>16250</v>
      </c>
      <c r="I147" s="2641">
        <v>29</v>
      </c>
      <c r="J147" s="539">
        <v>146.029</v>
      </c>
      <c r="K147" s="502">
        <f t="shared" si="12"/>
        <v>107.3</v>
      </c>
      <c r="L147" s="504">
        <v>16231</v>
      </c>
      <c r="N147" s="471">
        <f t="shared" si="13"/>
        <v>19</v>
      </c>
    </row>
    <row r="148" spans="1:14" hidden="1">
      <c r="B148" s="939"/>
      <c r="C148" s="472" t="s">
        <v>568</v>
      </c>
      <c r="D148" s="538">
        <v>90.287730673999178</v>
      </c>
      <c r="E148" s="686">
        <v>69.223569416295788</v>
      </c>
      <c r="F148" s="2570">
        <v>4971</v>
      </c>
      <c r="G148" s="2628">
        <v>11884</v>
      </c>
      <c r="H148" s="2570">
        <v>8284</v>
      </c>
      <c r="I148" s="2641">
        <v>31</v>
      </c>
      <c r="J148" s="539">
        <v>148.815</v>
      </c>
      <c r="K148" s="502">
        <f t="shared" si="12"/>
        <v>109.4</v>
      </c>
      <c r="L148" s="504">
        <v>8276</v>
      </c>
      <c r="N148" s="471">
        <f t="shared" si="13"/>
        <v>8</v>
      </c>
    </row>
    <row r="149" spans="1:14" hidden="1">
      <c r="B149" s="939"/>
      <c r="C149" s="472" t="s">
        <v>569</v>
      </c>
      <c r="D149" s="538">
        <v>94.503900329618745</v>
      </c>
      <c r="E149" s="686">
        <v>67.290298558723563</v>
      </c>
      <c r="F149" s="2570">
        <v>6092</v>
      </c>
      <c r="G149" s="2628">
        <v>13623</v>
      </c>
      <c r="H149" s="2570">
        <v>13833</v>
      </c>
      <c r="I149" s="2641">
        <v>28</v>
      </c>
      <c r="J149" s="539">
        <v>152.40799999999999</v>
      </c>
      <c r="K149" s="502">
        <f t="shared" si="12"/>
        <v>112</v>
      </c>
      <c r="L149" s="504">
        <v>13820</v>
      </c>
      <c r="N149" s="471">
        <f t="shared" si="13"/>
        <v>13</v>
      </c>
    </row>
    <row r="150" spans="1:14" hidden="1">
      <c r="B150" s="939"/>
      <c r="C150" s="472" t="s">
        <v>67</v>
      </c>
      <c r="D150" s="538">
        <v>93.784066485976382</v>
      </c>
      <c r="E150" s="686">
        <v>66.292481341912094</v>
      </c>
      <c r="F150" s="2570">
        <v>6559</v>
      </c>
      <c r="G150" s="2628">
        <v>12570</v>
      </c>
      <c r="H150" s="2570">
        <v>14546</v>
      </c>
      <c r="I150" s="2641">
        <v>40</v>
      </c>
      <c r="J150" s="539">
        <v>153.08000000000001</v>
      </c>
      <c r="K150" s="502">
        <f t="shared" si="12"/>
        <v>112.1</v>
      </c>
      <c r="L150" s="504">
        <v>14532</v>
      </c>
      <c r="N150" s="471">
        <f t="shared" si="13"/>
        <v>14</v>
      </c>
    </row>
    <row r="151" spans="1:14" hidden="1">
      <c r="B151" s="939"/>
      <c r="C151" s="472" t="s">
        <v>68</v>
      </c>
      <c r="D151" s="538">
        <v>97.383235704188195</v>
      </c>
      <c r="E151" s="686">
        <v>66.167754189810665</v>
      </c>
      <c r="F151" s="2570">
        <v>6441</v>
      </c>
      <c r="G151" s="2628">
        <v>10667</v>
      </c>
      <c r="H151" s="2570">
        <v>13558</v>
      </c>
      <c r="I151" s="2641">
        <v>31</v>
      </c>
      <c r="J151" s="539">
        <v>151.85900000000001</v>
      </c>
      <c r="K151" s="502">
        <f t="shared" si="12"/>
        <v>109.2</v>
      </c>
      <c r="L151" s="504">
        <v>13528</v>
      </c>
      <c r="N151" s="471">
        <f t="shared" si="13"/>
        <v>30</v>
      </c>
    </row>
    <row r="152" spans="1:14" hidden="1">
      <c r="B152" s="939"/>
      <c r="C152" s="474" t="s">
        <v>69</v>
      </c>
      <c r="D152" s="538">
        <v>97.897402735361311</v>
      </c>
      <c r="E152" s="686">
        <v>64.296846908289154</v>
      </c>
      <c r="F152" s="2570">
        <v>5426</v>
      </c>
      <c r="G152" s="2628">
        <v>8957</v>
      </c>
      <c r="H152" s="2570">
        <v>13479</v>
      </c>
      <c r="I152" s="2641">
        <v>29</v>
      </c>
      <c r="J152" s="539">
        <v>150.077</v>
      </c>
      <c r="K152" s="502">
        <f t="shared" si="12"/>
        <v>107.9</v>
      </c>
      <c r="L152" s="504">
        <v>13440</v>
      </c>
      <c r="N152" s="471">
        <f t="shared" si="13"/>
        <v>39</v>
      </c>
    </row>
    <row r="153" spans="1:14" hidden="1">
      <c r="A153" s="483">
        <v>1988</v>
      </c>
      <c r="B153" s="473" t="s">
        <v>377</v>
      </c>
      <c r="C153" s="473" t="s">
        <v>561</v>
      </c>
      <c r="D153" s="536">
        <v>96.971902079249702</v>
      </c>
      <c r="E153" s="687">
        <v>64.047392604086284</v>
      </c>
      <c r="F153" s="2596">
        <v>4420</v>
      </c>
      <c r="G153" s="2627">
        <v>15007</v>
      </c>
      <c r="H153" s="2596">
        <v>9108</v>
      </c>
      <c r="I153" s="2640">
        <v>26</v>
      </c>
      <c r="J153" s="537">
        <v>147.95500000000001</v>
      </c>
      <c r="K153" s="502">
        <f>ROUND((J153/J141*100),1)</f>
        <v>107.6</v>
      </c>
      <c r="L153" s="504">
        <v>9096</v>
      </c>
      <c r="N153" s="471">
        <f t="shared" si="13"/>
        <v>12</v>
      </c>
    </row>
    <row r="154" spans="1:14" hidden="1">
      <c r="A154" s="484"/>
      <c r="B154" s="472"/>
      <c r="C154" s="472" t="s">
        <v>562</v>
      </c>
      <c r="D154" s="538">
        <v>104.4787407343772</v>
      </c>
      <c r="E154" s="686">
        <v>60.305578041043269</v>
      </c>
      <c r="F154" s="2570">
        <v>5871</v>
      </c>
      <c r="G154" s="2628">
        <v>12977</v>
      </c>
      <c r="H154" s="2570">
        <v>14788</v>
      </c>
      <c r="I154" s="2641">
        <v>22</v>
      </c>
      <c r="J154" s="539">
        <v>146.77000000000001</v>
      </c>
      <c r="K154" s="502">
        <f t="shared" ref="K154:K164" si="14">ROUND((J154/J142*100),1)</f>
        <v>106.8</v>
      </c>
      <c r="L154" s="504">
        <v>14726</v>
      </c>
      <c r="N154" s="471">
        <f t="shared" si="13"/>
        <v>62</v>
      </c>
    </row>
    <row r="155" spans="1:14" hidden="1">
      <c r="A155" s="484"/>
      <c r="B155" s="472"/>
      <c r="C155" s="472" t="s">
        <v>563</v>
      </c>
      <c r="D155" s="538">
        <v>99.851237453819152</v>
      </c>
      <c r="E155" s="686">
        <v>65.544118429303495</v>
      </c>
      <c r="F155" s="2570">
        <v>6131</v>
      </c>
      <c r="G155" s="2628">
        <v>14919</v>
      </c>
      <c r="H155" s="2570">
        <v>23781</v>
      </c>
      <c r="I155" s="2641">
        <v>28</v>
      </c>
      <c r="J155" s="539">
        <v>148.79499999999999</v>
      </c>
      <c r="K155" s="502">
        <f>ROUND((J155/J143*100),1)</f>
        <v>109</v>
      </c>
      <c r="L155" s="504">
        <v>23738</v>
      </c>
      <c r="N155" s="471">
        <f t="shared" si="13"/>
        <v>43</v>
      </c>
    </row>
    <row r="156" spans="1:14" hidden="1">
      <c r="A156" s="484"/>
      <c r="B156" s="472"/>
      <c r="C156" s="472" t="s">
        <v>564</v>
      </c>
      <c r="D156" s="538">
        <v>96.971902079249702</v>
      </c>
      <c r="E156" s="686">
        <v>63.299029691477685</v>
      </c>
      <c r="F156" s="2570">
        <v>6020</v>
      </c>
      <c r="G156" s="2628">
        <v>14696</v>
      </c>
      <c r="H156" s="2570">
        <v>14273</v>
      </c>
      <c r="I156" s="2641">
        <v>24</v>
      </c>
      <c r="J156" s="539">
        <v>146.821</v>
      </c>
      <c r="K156" s="502">
        <f t="shared" si="14"/>
        <v>107.5</v>
      </c>
      <c r="L156" s="504">
        <v>14231</v>
      </c>
      <c r="N156" s="471">
        <f t="shared" si="13"/>
        <v>42</v>
      </c>
    </row>
    <row r="157" spans="1:14" hidden="1">
      <c r="A157" s="484"/>
      <c r="B157" s="472"/>
      <c r="C157" s="472" t="s">
        <v>565</v>
      </c>
      <c r="D157" s="538">
        <v>94.298233517149498</v>
      </c>
      <c r="E157" s="686">
        <v>65.481754853252781</v>
      </c>
      <c r="F157" s="2570">
        <v>4555</v>
      </c>
      <c r="G157" s="2628">
        <v>12331</v>
      </c>
      <c r="H157" s="2570">
        <v>12739</v>
      </c>
      <c r="I157" s="2641">
        <v>34</v>
      </c>
      <c r="J157" s="539">
        <v>149.23599999999999</v>
      </c>
      <c r="K157" s="502">
        <f t="shared" si="14"/>
        <v>107</v>
      </c>
      <c r="L157" s="504">
        <v>12704</v>
      </c>
      <c r="N157" s="471">
        <f t="shared" si="13"/>
        <v>35</v>
      </c>
    </row>
    <row r="158" spans="1:14" hidden="1">
      <c r="A158" s="484"/>
      <c r="B158" s="472"/>
      <c r="C158" s="472" t="s">
        <v>566</v>
      </c>
      <c r="D158" s="538">
        <v>95.737901204434209</v>
      </c>
      <c r="E158" s="686">
        <v>64.546301212492025</v>
      </c>
      <c r="F158" s="2570">
        <v>5974</v>
      </c>
      <c r="G158" s="2628">
        <v>13329</v>
      </c>
      <c r="H158" s="2570">
        <v>16017</v>
      </c>
      <c r="I158" s="2641">
        <v>29</v>
      </c>
      <c r="J158" s="539">
        <v>149.40700000000001</v>
      </c>
      <c r="K158" s="502">
        <f t="shared" si="14"/>
        <v>105.4</v>
      </c>
      <c r="L158" s="504">
        <v>15962</v>
      </c>
      <c r="N158" s="471">
        <f t="shared" si="13"/>
        <v>55</v>
      </c>
    </row>
    <row r="159" spans="1:14" hidden="1">
      <c r="A159" s="484"/>
      <c r="B159" s="472"/>
      <c r="C159" s="472" t="s">
        <v>567</v>
      </c>
      <c r="D159" s="538">
        <v>93.989733298445628</v>
      </c>
      <c r="E159" s="686">
        <v>64.858119092745596</v>
      </c>
      <c r="F159" s="2570">
        <v>6415</v>
      </c>
      <c r="G159" s="2628">
        <v>14587</v>
      </c>
      <c r="H159" s="2570">
        <v>17848</v>
      </c>
      <c r="I159" s="2641">
        <v>29</v>
      </c>
      <c r="J159" s="539">
        <v>147.16200000000001</v>
      </c>
      <c r="K159" s="502">
        <f t="shared" si="14"/>
        <v>100.8</v>
      </c>
      <c r="L159" s="504">
        <v>17827</v>
      </c>
      <c r="N159" s="471">
        <f t="shared" si="13"/>
        <v>21</v>
      </c>
    </row>
    <row r="160" spans="1:14" hidden="1">
      <c r="A160" s="484"/>
      <c r="B160" s="472"/>
      <c r="C160" s="472" t="s">
        <v>568</v>
      </c>
      <c r="D160" s="538">
        <v>94.298233517149498</v>
      </c>
      <c r="E160" s="686">
        <v>63.111938963325535</v>
      </c>
      <c r="F160" s="2570">
        <v>6383</v>
      </c>
      <c r="G160" s="2628">
        <v>15446</v>
      </c>
      <c r="H160" s="2570">
        <v>9507</v>
      </c>
      <c r="I160" s="2641">
        <v>33</v>
      </c>
      <c r="J160" s="539">
        <v>149.95500000000001</v>
      </c>
      <c r="K160" s="502">
        <f t="shared" si="14"/>
        <v>100.8</v>
      </c>
      <c r="L160" s="504">
        <v>9484</v>
      </c>
      <c r="N160" s="471">
        <f t="shared" si="13"/>
        <v>23</v>
      </c>
    </row>
    <row r="161" spans="1:14" hidden="1">
      <c r="A161" s="484"/>
      <c r="B161" s="472"/>
      <c r="C161" s="472" t="s">
        <v>569</v>
      </c>
      <c r="D161" s="538">
        <v>94.709567142087991</v>
      </c>
      <c r="E161" s="686">
        <v>64.671028364593454</v>
      </c>
      <c r="F161" s="2570">
        <v>7311</v>
      </c>
      <c r="G161" s="2628">
        <v>16669</v>
      </c>
      <c r="H161" s="2570">
        <v>16155</v>
      </c>
      <c r="I161" s="2641">
        <v>23</v>
      </c>
      <c r="J161" s="539">
        <v>148.428</v>
      </c>
      <c r="K161" s="502">
        <f t="shared" si="14"/>
        <v>97.4</v>
      </c>
      <c r="L161" s="504">
        <v>16104</v>
      </c>
      <c r="N161" s="471">
        <f t="shared" si="13"/>
        <v>51</v>
      </c>
    </row>
    <row r="162" spans="1:14" hidden="1">
      <c r="A162" s="484"/>
      <c r="B162" s="472"/>
      <c r="C162" s="472" t="s">
        <v>67</v>
      </c>
      <c r="D162" s="538">
        <v>94.812400548322614</v>
      </c>
      <c r="E162" s="686">
        <v>63.548483995680556</v>
      </c>
      <c r="F162" s="2570">
        <v>6260</v>
      </c>
      <c r="G162" s="2628">
        <v>15414</v>
      </c>
      <c r="H162" s="2570">
        <v>15564</v>
      </c>
      <c r="I162" s="2641">
        <v>21</v>
      </c>
      <c r="J162" s="539">
        <v>146.691</v>
      </c>
      <c r="K162" s="502">
        <f t="shared" si="14"/>
        <v>95.8</v>
      </c>
      <c r="L162" s="504">
        <v>15515</v>
      </c>
      <c r="N162" s="471">
        <f t="shared" si="13"/>
        <v>49</v>
      </c>
    </row>
    <row r="163" spans="1:14" hidden="1">
      <c r="A163" s="484"/>
      <c r="B163" s="472"/>
      <c r="C163" s="472" t="s">
        <v>68</v>
      </c>
      <c r="D163" s="538">
        <v>94.709567142087991</v>
      </c>
      <c r="E163" s="686">
        <v>62.238848898615494</v>
      </c>
      <c r="F163" s="2570">
        <v>5511</v>
      </c>
      <c r="G163" s="2628">
        <v>13024</v>
      </c>
      <c r="H163" s="2570">
        <v>16361</v>
      </c>
      <c r="I163" s="2641">
        <v>24</v>
      </c>
      <c r="J163" s="539">
        <v>147.74799999999999</v>
      </c>
      <c r="K163" s="502">
        <f t="shared" si="14"/>
        <v>97.3</v>
      </c>
      <c r="L163" s="504">
        <v>16331</v>
      </c>
      <c r="N163" s="471">
        <f t="shared" si="13"/>
        <v>30</v>
      </c>
    </row>
    <row r="164" spans="1:14" hidden="1">
      <c r="A164" s="485"/>
      <c r="B164" s="474"/>
      <c r="C164" s="474" t="s">
        <v>69</v>
      </c>
      <c r="D164" s="540">
        <v>94.503900329618745</v>
      </c>
      <c r="E164" s="688">
        <v>61.490485986006888</v>
      </c>
      <c r="F164" s="2618">
        <v>5575</v>
      </c>
      <c r="G164" s="2629">
        <v>11070</v>
      </c>
      <c r="H164" s="2618">
        <v>15062</v>
      </c>
      <c r="I164" s="2642">
        <v>19</v>
      </c>
      <c r="J164" s="541">
        <v>147.28100000000001</v>
      </c>
      <c r="K164" s="502">
        <f t="shared" si="14"/>
        <v>98.1</v>
      </c>
      <c r="L164" s="504">
        <v>15021</v>
      </c>
      <c r="N164" s="471">
        <f t="shared" si="13"/>
        <v>41</v>
      </c>
    </row>
    <row r="165" spans="1:14" hidden="1">
      <c r="A165" s="482">
        <v>1989</v>
      </c>
      <c r="B165" s="939" t="s">
        <v>378</v>
      </c>
      <c r="C165" s="473" t="s">
        <v>561</v>
      </c>
      <c r="D165" s="538">
        <v>95.018067360791875</v>
      </c>
      <c r="E165" s="686">
        <v>62.80012108307195</v>
      </c>
      <c r="F165" s="2570">
        <v>4784</v>
      </c>
      <c r="G165" s="2628">
        <v>17957</v>
      </c>
      <c r="H165" s="2570">
        <v>9268</v>
      </c>
      <c r="I165" s="2641">
        <v>17</v>
      </c>
      <c r="J165" s="539">
        <v>149.096</v>
      </c>
      <c r="K165" s="502">
        <f>ROUND((J165/J153*100),1)</f>
        <v>100.8</v>
      </c>
      <c r="L165" s="504">
        <v>9238</v>
      </c>
      <c r="N165" s="471">
        <f t="shared" si="13"/>
        <v>30</v>
      </c>
    </row>
    <row r="166" spans="1:14" hidden="1">
      <c r="B166" s="939"/>
      <c r="C166" s="472" t="s">
        <v>562</v>
      </c>
      <c r="D166" s="538">
        <v>93.784066485976382</v>
      </c>
      <c r="E166" s="686">
        <v>64.109756180137012</v>
      </c>
      <c r="F166" s="2570">
        <v>5644</v>
      </c>
      <c r="G166" s="2628">
        <v>15230</v>
      </c>
      <c r="H166" s="2570">
        <v>14134</v>
      </c>
      <c r="I166" s="2641">
        <v>15</v>
      </c>
      <c r="J166" s="539">
        <v>149.952</v>
      </c>
      <c r="K166" s="502">
        <f t="shared" ref="K166:K176" si="15">ROUND((J166/J154*100),1)</f>
        <v>102.2</v>
      </c>
      <c r="L166" s="504">
        <v>14107</v>
      </c>
      <c r="N166" s="471">
        <f t="shared" si="13"/>
        <v>27</v>
      </c>
    </row>
    <row r="167" spans="1:14" hidden="1">
      <c r="B167" s="939"/>
      <c r="C167" s="472" t="s">
        <v>563</v>
      </c>
      <c r="D167" s="538">
        <v>93.064232642334019</v>
      </c>
      <c r="E167" s="686">
        <v>61.98939459441263</v>
      </c>
      <c r="F167" s="2570">
        <v>5839</v>
      </c>
      <c r="G167" s="2628">
        <v>15551</v>
      </c>
      <c r="H167" s="2570">
        <v>25283</v>
      </c>
      <c r="I167" s="2641">
        <v>20</v>
      </c>
      <c r="J167" s="539">
        <v>150.70699999999999</v>
      </c>
      <c r="K167" s="502">
        <f>ROUND((J167/J155*100),1)</f>
        <v>101.3</v>
      </c>
      <c r="L167" s="504">
        <v>25219</v>
      </c>
      <c r="N167" s="471">
        <f t="shared" si="13"/>
        <v>64</v>
      </c>
    </row>
    <row r="168" spans="1:14" hidden="1">
      <c r="B168" s="939"/>
      <c r="C168" s="472" t="s">
        <v>564</v>
      </c>
      <c r="D168" s="538">
        <v>95.223734173261107</v>
      </c>
      <c r="E168" s="686">
        <v>63.486120419629835</v>
      </c>
      <c r="F168" s="2570">
        <v>5814</v>
      </c>
      <c r="G168" s="2628">
        <v>16656</v>
      </c>
      <c r="H168" s="2570">
        <v>16212</v>
      </c>
      <c r="I168" s="2641">
        <v>22</v>
      </c>
      <c r="J168" s="539">
        <v>152.38999999999999</v>
      </c>
      <c r="K168" s="502">
        <f t="shared" si="15"/>
        <v>103.8</v>
      </c>
      <c r="L168" s="504">
        <v>16180</v>
      </c>
      <c r="N168" s="471">
        <f t="shared" si="13"/>
        <v>32</v>
      </c>
    </row>
    <row r="169" spans="1:14" hidden="1">
      <c r="B169" s="939"/>
      <c r="C169" s="472" t="s">
        <v>565</v>
      </c>
      <c r="D169" s="538">
        <v>93.681233079741745</v>
      </c>
      <c r="E169" s="686">
        <v>64.733391940644168</v>
      </c>
      <c r="F169" s="2570">
        <v>5797</v>
      </c>
      <c r="G169" s="2628">
        <v>14813</v>
      </c>
      <c r="H169" s="2570">
        <v>15859</v>
      </c>
      <c r="I169" s="2641">
        <v>21</v>
      </c>
      <c r="J169" s="539">
        <v>153.803</v>
      </c>
      <c r="K169" s="502">
        <f t="shared" si="15"/>
        <v>103.1</v>
      </c>
      <c r="L169" s="504">
        <v>15826</v>
      </c>
      <c r="N169" s="471">
        <f t="shared" si="13"/>
        <v>33</v>
      </c>
    </row>
    <row r="170" spans="1:14" hidden="1">
      <c r="B170" s="939"/>
      <c r="C170" s="472" t="s">
        <v>566</v>
      </c>
      <c r="D170" s="538">
        <v>93.269899454803266</v>
      </c>
      <c r="E170" s="686">
        <v>64.109756180137012</v>
      </c>
      <c r="F170" s="2570">
        <v>6124</v>
      </c>
      <c r="G170" s="2628">
        <v>16138</v>
      </c>
      <c r="H170" s="2570">
        <v>19433</v>
      </c>
      <c r="I170" s="2641">
        <v>18</v>
      </c>
      <c r="J170" s="539">
        <v>155.679</v>
      </c>
      <c r="K170" s="502">
        <f t="shared" si="15"/>
        <v>104.2</v>
      </c>
      <c r="L170" s="504">
        <v>19387</v>
      </c>
      <c r="N170" s="471">
        <f t="shared" si="13"/>
        <v>46</v>
      </c>
    </row>
    <row r="171" spans="1:14" hidden="1">
      <c r="B171" s="939"/>
      <c r="C171" s="472" t="s">
        <v>567</v>
      </c>
      <c r="D171" s="538">
        <v>93.167066048568628</v>
      </c>
      <c r="E171" s="686">
        <v>66.417208494013522</v>
      </c>
      <c r="F171" s="2570">
        <v>6814</v>
      </c>
      <c r="G171" s="2628">
        <v>16500</v>
      </c>
      <c r="H171" s="2570">
        <v>20945</v>
      </c>
      <c r="I171" s="2641">
        <v>16</v>
      </c>
      <c r="J171" s="539">
        <v>155.41900000000001</v>
      </c>
      <c r="K171" s="502">
        <f t="shared" si="15"/>
        <v>105.6</v>
      </c>
      <c r="L171" s="504">
        <v>20913</v>
      </c>
      <c r="N171" s="471">
        <f t="shared" si="13"/>
        <v>32</v>
      </c>
    </row>
    <row r="172" spans="1:14" hidden="1">
      <c r="B172" s="939"/>
      <c r="C172" s="472" t="s">
        <v>568</v>
      </c>
      <c r="D172" s="538">
        <v>93.989733298445628</v>
      </c>
      <c r="E172" s="686">
        <v>64.671028364593454</v>
      </c>
      <c r="F172" s="2570">
        <v>6532</v>
      </c>
      <c r="G172" s="2628">
        <v>17134</v>
      </c>
      <c r="H172" s="2570">
        <v>12485</v>
      </c>
      <c r="I172" s="2641">
        <v>21</v>
      </c>
      <c r="J172" s="539">
        <v>156.00800000000001</v>
      </c>
      <c r="K172" s="502">
        <f t="shared" si="15"/>
        <v>104</v>
      </c>
      <c r="L172" s="504">
        <v>12422</v>
      </c>
      <c r="N172" s="471">
        <f t="shared" si="13"/>
        <v>63</v>
      </c>
    </row>
    <row r="173" spans="1:14" hidden="1">
      <c r="B173" s="939"/>
      <c r="C173" s="472" t="s">
        <v>569</v>
      </c>
      <c r="D173" s="538">
        <v>99.13140361017679</v>
      </c>
      <c r="E173" s="686">
        <v>64.172119756187726</v>
      </c>
      <c r="F173" s="2570">
        <v>5331</v>
      </c>
      <c r="G173" s="2628">
        <v>17475</v>
      </c>
      <c r="H173" s="2570">
        <v>18709</v>
      </c>
      <c r="I173" s="2641">
        <v>22</v>
      </c>
      <c r="J173" s="539">
        <v>153.83799999999999</v>
      </c>
      <c r="K173" s="502">
        <f t="shared" si="15"/>
        <v>103.6</v>
      </c>
      <c r="L173" s="504">
        <v>18663</v>
      </c>
      <c r="N173" s="471">
        <f t="shared" si="13"/>
        <v>46</v>
      </c>
    </row>
    <row r="174" spans="1:14" hidden="1">
      <c r="B174" s="939"/>
      <c r="C174" s="472" t="s">
        <v>67</v>
      </c>
      <c r="D174" s="538">
        <v>93.475566267272512</v>
      </c>
      <c r="E174" s="686">
        <v>65.793572733506366</v>
      </c>
      <c r="F174" s="2570">
        <v>5793</v>
      </c>
      <c r="G174" s="2628">
        <v>16771</v>
      </c>
      <c r="H174" s="2570">
        <v>19052</v>
      </c>
      <c r="I174" s="2641">
        <v>18</v>
      </c>
      <c r="J174" s="539">
        <v>153.53899999999999</v>
      </c>
      <c r="K174" s="502">
        <f t="shared" si="15"/>
        <v>104.7</v>
      </c>
      <c r="L174" s="504">
        <v>19021</v>
      </c>
      <c r="N174" s="471">
        <f t="shared" si="13"/>
        <v>31</v>
      </c>
    </row>
    <row r="175" spans="1:14" hidden="1">
      <c r="B175" s="939"/>
      <c r="C175" s="472" t="s">
        <v>68</v>
      </c>
      <c r="D175" s="538">
        <v>94.709567142087991</v>
      </c>
      <c r="E175" s="686">
        <v>66.043027037709223</v>
      </c>
      <c r="F175" s="2570">
        <v>5810</v>
      </c>
      <c r="G175" s="2628">
        <v>14455</v>
      </c>
      <c r="H175" s="2570">
        <v>19772</v>
      </c>
      <c r="I175" s="2641">
        <v>15</v>
      </c>
      <c r="J175" s="539">
        <v>152.01499999999999</v>
      </c>
      <c r="K175" s="502">
        <f t="shared" si="15"/>
        <v>102.9</v>
      </c>
      <c r="L175" s="504">
        <v>19716</v>
      </c>
      <c r="N175" s="471">
        <f t="shared" si="13"/>
        <v>56</v>
      </c>
    </row>
    <row r="176" spans="1:14" hidden="1">
      <c r="B176" s="939"/>
      <c r="C176" s="474" t="s">
        <v>69</v>
      </c>
      <c r="D176" s="538">
        <v>95.223734173261107</v>
      </c>
      <c r="E176" s="686">
        <v>65.419391277202067</v>
      </c>
      <c r="F176" s="2570">
        <v>5099</v>
      </c>
      <c r="G176" s="2628">
        <v>11821</v>
      </c>
      <c r="H176" s="2570">
        <v>18102</v>
      </c>
      <c r="I176" s="2641">
        <v>11</v>
      </c>
      <c r="J176" s="539">
        <v>151.99299999999999</v>
      </c>
      <c r="K176" s="502">
        <f t="shared" si="15"/>
        <v>103.2</v>
      </c>
      <c r="L176" s="504">
        <v>18051</v>
      </c>
      <c r="N176" s="471">
        <f t="shared" si="13"/>
        <v>51</v>
      </c>
    </row>
    <row r="177" spans="1:14" hidden="1">
      <c r="A177" s="483">
        <v>1990</v>
      </c>
      <c r="B177" s="473" t="s">
        <v>57</v>
      </c>
      <c r="C177" s="473" t="s">
        <v>561</v>
      </c>
      <c r="D177" s="536">
        <v>94.298233517149498</v>
      </c>
      <c r="E177" s="687">
        <v>66.666662798216407</v>
      </c>
      <c r="F177" s="2596">
        <v>4718</v>
      </c>
      <c r="G177" s="2627">
        <v>19554</v>
      </c>
      <c r="H177" s="2596">
        <v>12946</v>
      </c>
      <c r="I177" s="2640">
        <v>11</v>
      </c>
      <c r="J177" s="537">
        <v>151.20099999999999</v>
      </c>
      <c r="K177" s="502">
        <f>ROUND((J177/J165*100),1)</f>
        <v>101.4</v>
      </c>
      <c r="L177" s="504">
        <v>12919</v>
      </c>
      <c r="N177" s="471">
        <f t="shared" si="13"/>
        <v>27</v>
      </c>
    </row>
    <row r="178" spans="1:14" hidden="1">
      <c r="A178" s="484"/>
      <c r="B178" s="472"/>
      <c r="C178" s="472" t="s">
        <v>562</v>
      </c>
      <c r="D178" s="538">
        <v>93.784066485976382</v>
      </c>
      <c r="E178" s="686">
        <v>63.361393267528399</v>
      </c>
      <c r="F178" s="2570">
        <v>4699</v>
      </c>
      <c r="G178" s="2628">
        <v>17059</v>
      </c>
      <c r="H178" s="2570">
        <v>18733</v>
      </c>
      <c r="I178" s="2641">
        <v>13</v>
      </c>
      <c r="J178" s="539">
        <v>152.517</v>
      </c>
      <c r="K178" s="502">
        <f t="shared" ref="K178:K188" si="16">ROUND((J178/J166*100),1)</f>
        <v>101.7</v>
      </c>
      <c r="L178" s="504">
        <v>18686</v>
      </c>
      <c r="N178" s="471">
        <f t="shared" si="13"/>
        <v>47</v>
      </c>
    </row>
    <row r="179" spans="1:14" hidden="1">
      <c r="A179" s="484"/>
      <c r="B179" s="472"/>
      <c r="C179" s="472" t="s">
        <v>563</v>
      </c>
      <c r="D179" s="538">
        <v>95.737901204434209</v>
      </c>
      <c r="E179" s="686">
        <v>65.419391277202067</v>
      </c>
      <c r="F179" s="2570">
        <v>5337</v>
      </c>
      <c r="G179" s="2628">
        <v>16493</v>
      </c>
      <c r="H179" s="2570">
        <v>27947</v>
      </c>
      <c r="I179" s="2641">
        <v>9</v>
      </c>
      <c r="J179" s="539">
        <v>156.16900000000001</v>
      </c>
      <c r="K179" s="502">
        <f>ROUND((J179/J167*100),1)</f>
        <v>103.6</v>
      </c>
      <c r="L179" s="504">
        <v>27889</v>
      </c>
      <c r="N179" s="471">
        <f t="shared" si="13"/>
        <v>58</v>
      </c>
    </row>
    <row r="180" spans="1:14" hidden="1">
      <c r="A180" s="484"/>
      <c r="B180" s="472"/>
      <c r="C180" s="472" t="s">
        <v>564</v>
      </c>
      <c r="D180" s="538">
        <v>96.663401860545832</v>
      </c>
      <c r="E180" s="686">
        <v>64.109756180137012</v>
      </c>
      <c r="F180" s="2570">
        <v>5226</v>
      </c>
      <c r="G180" s="2628">
        <v>16860</v>
      </c>
      <c r="H180" s="2570">
        <v>18085</v>
      </c>
      <c r="I180" s="2641">
        <v>15</v>
      </c>
      <c r="J180" s="539">
        <v>156.988</v>
      </c>
      <c r="K180" s="502">
        <f t="shared" si="16"/>
        <v>103</v>
      </c>
      <c r="L180" s="504">
        <v>18048</v>
      </c>
      <c r="N180" s="471">
        <f t="shared" si="13"/>
        <v>37</v>
      </c>
    </row>
    <row r="181" spans="1:14" hidden="1">
      <c r="A181" s="484"/>
      <c r="B181" s="472"/>
      <c r="C181" s="472" t="s">
        <v>565</v>
      </c>
      <c r="D181" s="538">
        <v>98.00023614159592</v>
      </c>
      <c r="E181" s="686">
        <v>60.804486649449011</v>
      </c>
      <c r="F181" s="2570">
        <v>4923</v>
      </c>
      <c r="G181" s="2628">
        <v>16041</v>
      </c>
      <c r="H181" s="2570">
        <v>17408</v>
      </c>
      <c r="I181" s="2641">
        <v>19</v>
      </c>
      <c r="J181" s="539">
        <v>156.69499999999999</v>
      </c>
      <c r="K181" s="502">
        <f t="shared" si="16"/>
        <v>101.9</v>
      </c>
      <c r="L181" s="504">
        <v>17308</v>
      </c>
      <c r="N181" s="471">
        <f t="shared" si="13"/>
        <v>100</v>
      </c>
    </row>
    <row r="182" spans="1:14" hidden="1">
      <c r="A182" s="484"/>
      <c r="B182" s="472"/>
      <c r="C182" s="472" t="s">
        <v>566</v>
      </c>
      <c r="D182" s="538">
        <v>95.840734610668846</v>
      </c>
      <c r="E182" s="686">
        <v>63.236666115426964</v>
      </c>
      <c r="F182" s="2570">
        <v>5961</v>
      </c>
      <c r="G182" s="2628">
        <v>17388</v>
      </c>
      <c r="H182" s="2570">
        <v>20182</v>
      </c>
      <c r="I182" s="2641">
        <v>13</v>
      </c>
      <c r="J182" s="539">
        <v>155.95699999999999</v>
      </c>
      <c r="K182" s="502">
        <f t="shared" si="16"/>
        <v>100.2</v>
      </c>
      <c r="L182" s="504">
        <v>20135</v>
      </c>
      <c r="N182" s="471">
        <f t="shared" si="13"/>
        <v>47</v>
      </c>
    </row>
    <row r="183" spans="1:14" hidden="1">
      <c r="A183" s="484"/>
      <c r="B183" s="472"/>
      <c r="C183" s="472" t="s">
        <v>567</v>
      </c>
      <c r="D183" s="538">
        <v>97.486069110422804</v>
      </c>
      <c r="E183" s="686">
        <v>61.303395257854746</v>
      </c>
      <c r="F183" s="2570">
        <v>5710</v>
      </c>
      <c r="G183" s="2628">
        <v>17278</v>
      </c>
      <c r="H183" s="2570">
        <v>23188</v>
      </c>
      <c r="I183" s="2641">
        <v>12</v>
      </c>
      <c r="J183" s="539">
        <v>155.08199999999999</v>
      </c>
      <c r="K183" s="502">
        <f t="shared" si="16"/>
        <v>99.8</v>
      </c>
      <c r="L183" s="504">
        <v>23163</v>
      </c>
      <c r="N183" s="471">
        <f t="shared" si="13"/>
        <v>25</v>
      </c>
    </row>
    <row r="184" spans="1:14" hidden="1">
      <c r="A184" s="484"/>
      <c r="B184" s="472"/>
      <c r="C184" s="472" t="s">
        <v>568</v>
      </c>
      <c r="D184" s="538">
        <v>96.971902079249702</v>
      </c>
      <c r="E184" s="686">
        <v>61.552849562057609</v>
      </c>
      <c r="F184" s="2570">
        <v>6284</v>
      </c>
      <c r="G184" s="2628">
        <v>18930</v>
      </c>
      <c r="H184" s="2570">
        <v>13811</v>
      </c>
      <c r="I184" s="2641">
        <v>12</v>
      </c>
      <c r="J184" s="539">
        <v>157.21100000000001</v>
      </c>
      <c r="K184" s="502">
        <f t="shared" si="16"/>
        <v>100.8</v>
      </c>
      <c r="L184" s="504">
        <v>13755</v>
      </c>
      <c r="N184" s="471">
        <f t="shared" si="13"/>
        <v>56</v>
      </c>
    </row>
    <row r="185" spans="1:14" hidden="1">
      <c r="A185" s="484"/>
      <c r="B185" s="472"/>
      <c r="C185" s="472" t="s">
        <v>569</v>
      </c>
      <c r="D185" s="538">
        <v>94.915233954557223</v>
      </c>
      <c r="E185" s="686">
        <v>64.671028364593454</v>
      </c>
      <c r="F185" s="2570">
        <v>5946</v>
      </c>
      <c r="G185" s="2628">
        <v>18931</v>
      </c>
      <c r="H185" s="2570">
        <v>18784</v>
      </c>
      <c r="I185" s="2641">
        <v>16</v>
      </c>
      <c r="J185" s="539">
        <v>157.78100000000001</v>
      </c>
      <c r="K185" s="502">
        <f t="shared" si="16"/>
        <v>102.6</v>
      </c>
      <c r="L185" s="504">
        <v>8382</v>
      </c>
      <c r="N185" s="471">
        <f t="shared" si="13"/>
        <v>10402</v>
      </c>
    </row>
    <row r="186" spans="1:14" hidden="1">
      <c r="A186" s="484"/>
      <c r="B186" s="472"/>
      <c r="C186" s="472" t="s">
        <v>67</v>
      </c>
      <c r="D186" s="538">
        <v>97.897402735361311</v>
      </c>
      <c r="E186" s="686">
        <v>61.365758833905467</v>
      </c>
      <c r="F186" s="2570">
        <v>4946</v>
      </c>
      <c r="G186" s="2628">
        <v>18329</v>
      </c>
      <c r="H186" s="2570">
        <v>19919</v>
      </c>
      <c r="I186" s="2641">
        <v>30</v>
      </c>
      <c r="J186" s="539">
        <v>153.83600000000001</v>
      </c>
      <c r="K186" s="502">
        <f t="shared" si="16"/>
        <v>100.2</v>
      </c>
      <c r="L186" s="504">
        <v>19873</v>
      </c>
      <c r="N186" s="471">
        <f t="shared" si="13"/>
        <v>46</v>
      </c>
    </row>
    <row r="187" spans="1:14" hidden="1">
      <c r="A187" s="484"/>
      <c r="B187" s="472"/>
      <c r="C187" s="472" t="s">
        <v>68</v>
      </c>
      <c r="D187" s="538">
        <v>97.486069110422804</v>
      </c>
      <c r="E187" s="686">
        <v>61.428122409956174</v>
      </c>
      <c r="F187" s="2570">
        <v>4774</v>
      </c>
      <c r="G187" s="2628">
        <v>14570</v>
      </c>
      <c r="H187" s="2570">
        <v>18754</v>
      </c>
      <c r="I187" s="2641">
        <v>16</v>
      </c>
      <c r="J187" s="539">
        <v>153.839</v>
      </c>
      <c r="K187" s="502">
        <f t="shared" si="16"/>
        <v>101.2</v>
      </c>
      <c r="L187" s="504">
        <v>18707</v>
      </c>
      <c r="N187" s="471">
        <f t="shared" si="13"/>
        <v>47</v>
      </c>
    </row>
    <row r="188" spans="1:14" hidden="1">
      <c r="A188" s="485"/>
      <c r="B188" s="474"/>
      <c r="C188" s="474" t="s">
        <v>69</v>
      </c>
      <c r="D188" s="540">
        <v>96.663401860545832</v>
      </c>
      <c r="E188" s="688">
        <v>62.238848898615494</v>
      </c>
      <c r="F188" s="2618">
        <v>6006</v>
      </c>
      <c r="G188" s="2629">
        <v>13898</v>
      </c>
      <c r="H188" s="2618">
        <v>17850</v>
      </c>
      <c r="I188" s="2642">
        <v>12</v>
      </c>
      <c r="J188" s="541">
        <v>153.67099999999999</v>
      </c>
      <c r="K188" s="502">
        <f t="shared" si="16"/>
        <v>101.1</v>
      </c>
      <c r="L188" s="504">
        <v>17804</v>
      </c>
      <c r="N188" s="471">
        <f t="shared" si="13"/>
        <v>46</v>
      </c>
    </row>
    <row r="189" spans="1:14" hidden="1">
      <c r="A189" s="482">
        <v>1991</v>
      </c>
      <c r="B189" s="939" t="s">
        <v>70</v>
      </c>
      <c r="C189" s="473" t="s">
        <v>561</v>
      </c>
      <c r="D189" s="538">
        <v>98.205902954065181</v>
      </c>
      <c r="E189" s="686">
        <v>60.617395921296854</v>
      </c>
      <c r="F189" s="2570">
        <v>3535</v>
      </c>
      <c r="G189" s="2628">
        <v>19462</v>
      </c>
      <c r="H189" s="2570">
        <v>12693</v>
      </c>
      <c r="I189" s="2641">
        <v>17</v>
      </c>
      <c r="J189" s="539">
        <v>152.316</v>
      </c>
      <c r="K189" s="502">
        <f>ROUND((J189/J177*100),1)</f>
        <v>100.7</v>
      </c>
      <c r="L189" s="504">
        <v>12677</v>
      </c>
      <c r="N189" s="471">
        <f t="shared" si="13"/>
        <v>16</v>
      </c>
    </row>
    <row r="190" spans="1:14" hidden="1">
      <c r="B190" s="939"/>
      <c r="C190" s="472" t="s">
        <v>562</v>
      </c>
      <c r="D190" s="538">
        <v>100.36540448499227</v>
      </c>
      <c r="E190" s="686">
        <v>63.174302539376242</v>
      </c>
      <c r="F190" s="2570">
        <v>4505</v>
      </c>
      <c r="G190" s="2628">
        <v>17926</v>
      </c>
      <c r="H190" s="2570">
        <v>17969</v>
      </c>
      <c r="I190" s="2641">
        <v>16</v>
      </c>
      <c r="J190" s="539">
        <v>152.87700000000001</v>
      </c>
      <c r="K190" s="502">
        <f t="shared" ref="K190:K200" si="17">ROUND((J190/J178*100),1)</f>
        <v>100.2</v>
      </c>
      <c r="L190" s="504">
        <v>17945</v>
      </c>
      <c r="N190" s="471">
        <f t="shared" si="13"/>
        <v>24</v>
      </c>
    </row>
    <row r="191" spans="1:14" hidden="1">
      <c r="B191" s="939"/>
      <c r="C191" s="472" t="s">
        <v>563</v>
      </c>
      <c r="D191" s="538">
        <v>97.794569329126688</v>
      </c>
      <c r="E191" s="686">
        <v>65.419391277202067</v>
      </c>
      <c r="F191" s="2570">
        <v>4752</v>
      </c>
      <c r="G191" s="2628">
        <v>16642</v>
      </c>
      <c r="H191" s="2570">
        <v>26854</v>
      </c>
      <c r="I191" s="2641">
        <v>34</v>
      </c>
      <c r="J191" s="539">
        <v>152.23500000000001</v>
      </c>
      <c r="K191" s="502">
        <f>ROUND((J191/J179*100),1)</f>
        <v>97.5</v>
      </c>
      <c r="L191" s="504">
        <v>26789</v>
      </c>
      <c r="N191" s="471">
        <f t="shared" si="13"/>
        <v>65</v>
      </c>
    </row>
    <row r="192" spans="1:14" hidden="1">
      <c r="B192" s="939"/>
      <c r="C192" s="472" t="s">
        <v>564</v>
      </c>
      <c r="D192" s="538">
        <v>99.028570203942166</v>
      </c>
      <c r="E192" s="686">
        <v>65.606482005354209</v>
      </c>
      <c r="F192" s="2570">
        <v>5024</v>
      </c>
      <c r="G192" s="2628">
        <v>17646</v>
      </c>
      <c r="H192" s="2570">
        <v>17677</v>
      </c>
      <c r="I192" s="2641">
        <v>18</v>
      </c>
      <c r="J192" s="539">
        <v>150.339</v>
      </c>
      <c r="K192" s="502">
        <f t="shared" si="17"/>
        <v>95.8</v>
      </c>
      <c r="L192" s="504">
        <v>17610</v>
      </c>
      <c r="N192" s="471">
        <f t="shared" si="13"/>
        <v>67</v>
      </c>
    </row>
    <row r="193" spans="1:14" hidden="1">
      <c r="B193" s="939"/>
      <c r="C193" s="472" t="s">
        <v>565</v>
      </c>
      <c r="D193" s="538">
        <v>100.36540448499227</v>
      </c>
      <c r="E193" s="686">
        <v>65.544118429303495</v>
      </c>
      <c r="F193" s="2570">
        <v>3830</v>
      </c>
      <c r="G193" s="2628">
        <v>15798</v>
      </c>
      <c r="H193" s="2570">
        <v>16296</v>
      </c>
      <c r="I193" s="2641">
        <v>29</v>
      </c>
      <c r="J193" s="539">
        <v>148.83799999999999</v>
      </c>
      <c r="K193" s="502">
        <f t="shared" si="17"/>
        <v>95</v>
      </c>
      <c r="L193" s="504">
        <v>16235</v>
      </c>
      <c r="N193" s="471">
        <f t="shared" si="13"/>
        <v>61</v>
      </c>
    </row>
    <row r="194" spans="1:14" hidden="1">
      <c r="B194" s="939"/>
      <c r="C194" s="472" t="s">
        <v>566</v>
      </c>
      <c r="D194" s="538">
        <v>100.67390470369615</v>
      </c>
      <c r="E194" s="686">
        <v>67.789207167129305</v>
      </c>
      <c r="F194" s="2570">
        <v>5087</v>
      </c>
      <c r="G194" s="2628">
        <v>17210</v>
      </c>
      <c r="H194" s="2570">
        <v>18390</v>
      </c>
      <c r="I194" s="2641">
        <v>25</v>
      </c>
      <c r="J194" s="539">
        <v>148.30099999999999</v>
      </c>
      <c r="K194" s="502">
        <f t="shared" si="17"/>
        <v>95.1</v>
      </c>
      <c r="L194" s="504">
        <v>18354</v>
      </c>
      <c r="N194" s="471">
        <f t="shared" si="13"/>
        <v>36</v>
      </c>
    </row>
    <row r="195" spans="1:14" hidden="1">
      <c r="B195" s="939"/>
      <c r="C195" s="472" t="s">
        <v>567</v>
      </c>
      <c r="D195" s="538">
        <v>100.67390470369615</v>
      </c>
      <c r="E195" s="686">
        <v>68.911751536042203</v>
      </c>
      <c r="F195" s="2570">
        <v>4346</v>
      </c>
      <c r="G195" s="2628">
        <v>16813</v>
      </c>
      <c r="H195" s="2570">
        <v>22169</v>
      </c>
      <c r="I195" s="2641">
        <v>23</v>
      </c>
      <c r="J195" s="539">
        <v>147.29900000000001</v>
      </c>
      <c r="K195" s="502">
        <f t="shared" si="17"/>
        <v>95</v>
      </c>
      <c r="L195" s="504">
        <v>22128</v>
      </c>
      <c r="N195" s="471">
        <f t="shared" si="13"/>
        <v>41</v>
      </c>
    </row>
    <row r="196" spans="1:14" hidden="1">
      <c r="B196" s="939"/>
      <c r="C196" s="472" t="s">
        <v>568</v>
      </c>
      <c r="D196" s="538">
        <v>98.411569766534427</v>
      </c>
      <c r="E196" s="686">
        <v>71.219203849918742</v>
      </c>
      <c r="F196" s="2570">
        <v>4293</v>
      </c>
      <c r="G196" s="2628">
        <v>16300</v>
      </c>
      <c r="H196" s="2570">
        <v>13215</v>
      </c>
      <c r="I196" s="2641">
        <v>31</v>
      </c>
      <c r="J196" s="539">
        <v>146.34100000000001</v>
      </c>
      <c r="K196" s="502">
        <f t="shared" si="17"/>
        <v>93.1</v>
      </c>
      <c r="L196" s="504">
        <v>13185</v>
      </c>
      <c r="N196" s="471">
        <f t="shared" si="13"/>
        <v>30</v>
      </c>
    </row>
    <row r="197" spans="1:14" hidden="1">
      <c r="B197" s="939"/>
      <c r="C197" s="472" t="s">
        <v>569</v>
      </c>
      <c r="D197" s="538">
        <v>96.046401423138093</v>
      </c>
      <c r="E197" s="686">
        <v>71.842839610425898</v>
      </c>
      <c r="F197" s="2570">
        <v>4766</v>
      </c>
      <c r="G197" s="2628">
        <v>17516</v>
      </c>
      <c r="H197" s="2570">
        <v>18162</v>
      </c>
      <c r="I197" s="2641">
        <v>31</v>
      </c>
      <c r="J197" s="539">
        <v>144.06299999999999</v>
      </c>
      <c r="K197" s="502">
        <f t="shared" si="17"/>
        <v>91.3</v>
      </c>
      <c r="L197" s="504">
        <v>18109</v>
      </c>
      <c r="N197" s="471">
        <f t="shared" si="13"/>
        <v>53</v>
      </c>
    </row>
    <row r="198" spans="1:14" hidden="1">
      <c r="B198" s="939"/>
      <c r="C198" s="472" t="s">
        <v>67</v>
      </c>
      <c r="D198" s="538">
        <v>95.223734173261107</v>
      </c>
      <c r="E198" s="686">
        <v>75.148109141113906</v>
      </c>
      <c r="F198" s="2570">
        <v>3631</v>
      </c>
      <c r="G198" s="2628">
        <v>16917</v>
      </c>
      <c r="H198" s="2570">
        <v>18933</v>
      </c>
      <c r="I198" s="2641">
        <v>40</v>
      </c>
      <c r="J198" s="539">
        <v>141.976</v>
      </c>
      <c r="K198" s="502">
        <f t="shared" si="17"/>
        <v>92.3</v>
      </c>
      <c r="L198" s="504">
        <v>18883</v>
      </c>
      <c r="N198" s="471">
        <f t="shared" si="13"/>
        <v>50</v>
      </c>
    </row>
    <row r="199" spans="1:14" hidden="1">
      <c r="B199" s="939"/>
      <c r="C199" s="472" t="s">
        <v>68</v>
      </c>
      <c r="D199" s="538">
        <v>95.6350677981996</v>
      </c>
      <c r="E199" s="686">
        <v>74.773927684809607</v>
      </c>
      <c r="F199" s="2570">
        <v>4073</v>
      </c>
      <c r="G199" s="2628">
        <v>13703</v>
      </c>
      <c r="H199" s="2570">
        <v>18757</v>
      </c>
      <c r="I199" s="2641">
        <v>45</v>
      </c>
      <c r="J199" s="539">
        <v>141.899</v>
      </c>
      <c r="K199" s="502">
        <f t="shared" si="17"/>
        <v>92.2</v>
      </c>
      <c r="L199" s="504">
        <v>18708</v>
      </c>
      <c r="N199" s="471">
        <f t="shared" si="13"/>
        <v>49</v>
      </c>
    </row>
    <row r="200" spans="1:14" hidden="1">
      <c r="B200" s="939"/>
      <c r="C200" s="474" t="s">
        <v>69</v>
      </c>
      <c r="D200" s="538">
        <v>95.429400985730339</v>
      </c>
      <c r="E200" s="686">
        <v>76.956652846584689</v>
      </c>
      <c r="F200" s="2570">
        <v>3969</v>
      </c>
      <c r="G200" s="2628">
        <v>12398</v>
      </c>
      <c r="H200" s="2570">
        <v>16157</v>
      </c>
      <c r="I200" s="2641">
        <v>48</v>
      </c>
      <c r="J200" s="539">
        <v>141.24799999999999</v>
      </c>
      <c r="K200" s="502">
        <f t="shared" si="17"/>
        <v>91.9</v>
      </c>
      <c r="L200" s="504">
        <v>16130</v>
      </c>
      <c r="N200" s="471">
        <f t="shared" si="13"/>
        <v>27</v>
      </c>
    </row>
    <row r="201" spans="1:14" hidden="1">
      <c r="A201" s="483">
        <v>1992</v>
      </c>
      <c r="B201" s="473" t="s">
        <v>71</v>
      </c>
      <c r="C201" s="473" t="s">
        <v>561</v>
      </c>
      <c r="D201" s="536">
        <v>95.429400985730339</v>
      </c>
      <c r="E201" s="687">
        <v>75.771744901621062</v>
      </c>
      <c r="F201" s="2596">
        <v>3090</v>
      </c>
      <c r="G201" s="2627">
        <v>17533</v>
      </c>
      <c r="H201" s="2596">
        <v>12463</v>
      </c>
      <c r="I201" s="2640">
        <v>33</v>
      </c>
      <c r="J201" s="537">
        <v>139.85</v>
      </c>
      <c r="K201" s="502">
        <f>ROUND((J201/J189*100),1)</f>
        <v>91.8</v>
      </c>
      <c r="L201" s="504">
        <v>12433</v>
      </c>
      <c r="N201" s="471">
        <f t="shared" si="13"/>
        <v>30</v>
      </c>
    </row>
    <row r="202" spans="1:14" hidden="1">
      <c r="A202" s="484"/>
      <c r="B202" s="472"/>
      <c r="C202" s="472" t="s">
        <v>562</v>
      </c>
      <c r="D202" s="538">
        <v>93.784066485976382</v>
      </c>
      <c r="E202" s="686">
        <v>77.019016422635403</v>
      </c>
      <c r="F202" s="2570">
        <v>3871</v>
      </c>
      <c r="G202" s="2628">
        <v>14692</v>
      </c>
      <c r="H202" s="2570">
        <v>17550</v>
      </c>
      <c r="I202" s="2641">
        <v>37</v>
      </c>
      <c r="J202" s="539">
        <v>139.29900000000001</v>
      </c>
      <c r="K202" s="502">
        <f t="shared" ref="K202:K212" si="18">ROUND((J202/J190*100),1)</f>
        <v>91.1</v>
      </c>
      <c r="L202" s="504">
        <v>17517</v>
      </c>
      <c r="N202" s="471">
        <f t="shared" si="13"/>
        <v>33</v>
      </c>
    </row>
    <row r="203" spans="1:14" hidden="1">
      <c r="A203" s="484"/>
      <c r="B203" s="472"/>
      <c r="C203" s="472" t="s">
        <v>563</v>
      </c>
      <c r="D203" s="538">
        <v>94.915233954557223</v>
      </c>
      <c r="E203" s="686">
        <v>75.148109141113906</v>
      </c>
      <c r="F203" s="2570">
        <v>3476</v>
      </c>
      <c r="G203" s="2628">
        <v>14278</v>
      </c>
      <c r="H203" s="2570">
        <v>25313</v>
      </c>
      <c r="I203" s="2641">
        <v>43</v>
      </c>
      <c r="J203" s="539">
        <v>139.95099999999999</v>
      </c>
      <c r="K203" s="502">
        <f>ROUND((J203/J191*100),1)</f>
        <v>91.9</v>
      </c>
      <c r="L203" s="504">
        <v>25278</v>
      </c>
      <c r="N203" s="471">
        <f t="shared" si="13"/>
        <v>35</v>
      </c>
    </row>
    <row r="204" spans="1:14" hidden="1">
      <c r="A204" s="484"/>
      <c r="B204" s="472"/>
      <c r="C204" s="472" t="s">
        <v>564</v>
      </c>
      <c r="D204" s="538">
        <v>92.550065611160903</v>
      </c>
      <c r="E204" s="686">
        <v>75.896472053722505</v>
      </c>
      <c r="F204" s="2570">
        <v>5302</v>
      </c>
      <c r="G204" s="2628">
        <v>15001</v>
      </c>
      <c r="H204" s="2570">
        <v>16494</v>
      </c>
      <c r="I204" s="2641">
        <v>28</v>
      </c>
      <c r="J204" s="539">
        <v>139.55099999999999</v>
      </c>
      <c r="K204" s="502">
        <f t="shared" si="18"/>
        <v>92.8</v>
      </c>
      <c r="L204" s="504">
        <v>16450</v>
      </c>
      <c r="N204" s="471">
        <f t="shared" si="13"/>
        <v>44</v>
      </c>
    </row>
    <row r="205" spans="1:14" hidden="1">
      <c r="A205" s="484"/>
      <c r="B205" s="472"/>
      <c r="C205" s="472" t="s">
        <v>565</v>
      </c>
      <c r="D205" s="538">
        <v>90.904731111406932</v>
      </c>
      <c r="E205" s="686">
        <v>77.517925031041145</v>
      </c>
      <c r="F205" s="2570">
        <v>4353</v>
      </c>
      <c r="G205" s="2628">
        <v>12089</v>
      </c>
      <c r="H205" s="2570">
        <v>14304</v>
      </c>
      <c r="I205" s="2641">
        <v>42</v>
      </c>
      <c r="J205" s="539">
        <v>138.17099999999999</v>
      </c>
      <c r="K205" s="502">
        <f t="shared" si="18"/>
        <v>92.8</v>
      </c>
      <c r="L205" s="504">
        <v>14256</v>
      </c>
      <c r="N205" s="471">
        <f t="shared" si="13"/>
        <v>48</v>
      </c>
    </row>
    <row r="206" spans="1:14" hidden="1">
      <c r="A206" s="484"/>
      <c r="B206" s="472"/>
      <c r="C206" s="472" t="s">
        <v>566</v>
      </c>
      <c r="D206" s="538">
        <v>93.269899454803266</v>
      </c>
      <c r="E206" s="686">
        <v>74.649200532708164</v>
      </c>
      <c r="F206" s="2570">
        <v>4192</v>
      </c>
      <c r="G206" s="2628">
        <v>13880</v>
      </c>
      <c r="H206" s="2570">
        <v>18880</v>
      </c>
      <c r="I206" s="2641">
        <v>47</v>
      </c>
      <c r="J206" s="539">
        <v>137.62100000000001</v>
      </c>
      <c r="K206" s="502">
        <f t="shared" si="18"/>
        <v>92.8</v>
      </c>
      <c r="L206" s="504">
        <v>18840</v>
      </c>
      <c r="N206" s="471">
        <f t="shared" ref="N206:N269" si="19">H206-L206</f>
        <v>40</v>
      </c>
    </row>
    <row r="207" spans="1:14" hidden="1">
      <c r="A207" s="484"/>
      <c r="B207" s="472"/>
      <c r="C207" s="472" t="s">
        <v>567</v>
      </c>
      <c r="D207" s="538">
        <v>91.521731548814671</v>
      </c>
      <c r="E207" s="686">
        <v>76.707198542381818</v>
      </c>
      <c r="F207" s="2570">
        <v>5690</v>
      </c>
      <c r="G207" s="2628">
        <v>14123</v>
      </c>
      <c r="H207" s="2570">
        <v>20882</v>
      </c>
      <c r="I207" s="2641">
        <v>57</v>
      </c>
      <c r="J207" s="539">
        <v>137.40199999999999</v>
      </c>
      <c r="K207" s="502">
        <f t="shared" si="18"/>
        <v>93.3</v>
      </c>
      <c r="L207" s="504">
        <v>20854</v>
      </c>
      <c r="N207" s="471">
        <f t="shared" si="19"/>
        <v>28</v>
      </c>
    </row>
    <row r="208" spans="1:14" hidden="1">
      <c r="A208" s="484"/>
      <c r="B208" s="472"/>
      <c r="C208" s="472" t="s">
        <v>568</v>
      </c>
      <c r="D208" s="538">
        <v>91.418898142580048</v>
      </c>
      <c r="E208" s="686">
        <v>76.707198542381818</v>
      </c>
      <c r="F208" s="2570">
        <v>4941</v>
      </c>
      <c r="G208" s="2628">
        <v>12508</v>
      </c>
      <c r="H208" s="2570">
        <v>10799</v>
      </c>
      <c r="I208" s="2641">
        <v>40</v>
      </c>
      <c r="J208" s="539">
        <v>135.76900000000001</v>
      </c>
      <c r="K208" s="502">
        <f t="shared" si="18"/>
        <v>92.8</v>
      </c>
      <c r="L208" s="504">
        <v>10768</v>
      </c>
      <c r="N208" s="471">
        <f t="shared" si="19"/>
        <v>31</v>
      </c>
    </row>
    <row r="209" spans="1:14" hidden="1">
      <c r="A209" s="484"/>
      <c r="B209" s="472"/>
      <c r="C209" s="472" t="s">
        <v>569</v>
      </c>
      <c r="D209" s="538">
        <v>93.681233079741745</v>
      </c>
      <c r="E209" s="686">
        <v>75.085745565063178</v>
      </c>
      <c r="F209" s="2570">
        <v>4542</v>
      </c>
      <c r="G209" s="2628">
        <v>14673</v>
      </c>
      <c r="H209" s="2570">
        <v>17254</v>
      </c>
      <c r="I209" s="2641">
        <v>42</v>
      </c>
      <c r="J209" s="539">
        <v>134.64500000000001</v>
      </c>
      <c r="K209" s="502">
        <f t="shared" si="18"/>
        <v>93.5</v>
      </c>
      <c r="L209" s="504">
        <v>17217</v>
      </c>
      <c r="N209" s="471">
        <f t="shared" si="19"/>
        <v>37</v>
      </c>
    </row>
    <row r="210" spans="1:14" hidden="1">
      <c r="A210" s="484"/>
      <c r="B210" s="472"/>
      <c r="C210" s="472" t="s">
        <v>67</v>
      </c>
      <c r="D210" s="538">
        <v>92.75573242363015</v>
      </c>
      <c r="E210" s="686">
        <v>74.711564108758878</v>
      </c>
      <c r="F210" s="2570">
        <v>3826</v>
      </c>
      <c r="G210" s="2628">
        <v>13471</v>
      </c>
      <c r="H210" s="2570">
        <v>16387</v>
      </c>
      <c r="I210" s="2641">
        <v>40</v>
      </c>
      <c r="J210" s="539">
        <v>133.17500000000001</v>
      </c>
      <c r="K210" s="502">
        <f t="shared" si="18"/>
        <v>93.8</v>
      </c>
      <c r="L210" s="504">
        <v>16357</v>
      </c>
      <c r="N210" s="471">
        <f t="shared" si="19"/>
        <v>30</v>
      </c>
    </row>
    <row r="211" spans="1:14" hidden="1">
      <c r="A211" s="484"/>
      <c r="B211" s="472"/>
      <c r="C211" s="472" t="s">
        <v>68</v>
      </c>
      <c r="D211" s="538">
        <v>89.979230455295323</v>
      </c>
      <c r="E211" s="686">
        <v>77.517925031041145</v>
      </c>
      <c r="F211" s="2570">
        <v>4474</v>
      </c>
      <c r="G211" s="2628">
        <v>9984</v>
      </c>
      <c r="H211" s="2570">
        <v>16240</v>
      </c>
      <c r="I211" s="2641">
        <v>52</v>
      </c>
      <c r="J211" s="539">
        <v>133.767</v>
      </c>
      <c r="K211" s="502">
        <f t="shared" si="18"/>
        <v>94.3</v>
      </c>
      <c r="L211" s="504">
        <v>13202</v>
      </c>
      <c r="N211" s="471">
        <f t="shared" si="19"/>
        <v>3038</v>
      </c>
    </row>
    <row r="212" spans="1:14" hidden="1">
      <c r="A212" s="485"/>
      <c r="B212" s="474"/>
      <c r="C212" s="474" t="s">
        <v>69</v>
      </c>
      <c r="D212" s="540">
        <v>90.184897267764569</v>
      </c>
      <c r="E212" s="688">
        <v>75.958835629773219</v>
      </c>
      <c r="F212" s="2618">
        <v>4463</v>
      </c>
      <c r="G212" s="2629">
        <v>9982</v>
      </c>
      <c r="H212" s="2618">
        <v>15290</v>
      </c>
      <c r="I212" s="2642">
        <v>50</v>
      </c>
      <c r="J212" s="541">
        <v>133.60499999999999</v>
      </c>
      <c r="K212" s="502">
        <f t="shared" si="18"/>
        <v>94.6</v>
      </c>
      <c r="L212" s="504">
        <v>15277</v>
      </c>
      <c r="N212" s="471">
        <f t="shared" si="19"/>
        <v>13</v>
      </c>
    </row>
    <row r="213" spans="1:14" hidden="1">
      <c r="A213" s="482">
        <v>1993</v>
      </c>
      <c r="B213" s="939" t="s">
        <v>72</v>
      </c>
      <c r="C213" s="473" t="s">
        <v>561</v>
      </c>
      <c r="D213" s="538">
        <v>91.418898142580048</v>
      </c>
      <c r="E213" s="686">
        <v>78.141560791548315</v>
      </c>
      <c r="F213" s="2570">
        <v>3897</v>
      </c>
      <c r="G213" s="2628">
        <v>13594</v>
      </c>
      <c r="H213" s="2570">
        <v>10848</v>
      </c>
      <c r="I213" s="2641">
        <v>43</v>
      </c>
      <c r="J213" s="539">
        <v>133.048</v>
      </c>
      <c r="K213" s="502">
        <f>ROUND((J213/J201*100),1)</f>
        <v>95.1</v>
      </c>
      <c r="L213" s="504">
        <v>10821</v>
      </c>
      <c r="N213" s="471">
        <f t="shared" si="19"/>
        <v>27</v>
      </c>
    </row>
    <row r="214" spans="1:14" hidden="1">
      <c r="B214" s="939"/>
      <c r="C214" s="472" t="s">
        <v>562</v>
      </c>
      <c r="D214" s="538">
        <v>90.699064298937685</v>
      </c>
      <c r="E214" s="686">
        <v>78.266287943649743</v>
      </c>
      <c r="F214" s="2570">
        <v>3427</v>
      </c>
      <c r="G214" s="2628">
        <v>12104</v>
      </c>
      <c r="H214" s="2570">
        <v>16313</v>
      </c>
      <c r="I214" s="2641">
        <v>41</v>
      </c>
      <c r="J214" s="539">
        <v>131.773</v>
      </c>
      <c r="K214" s="502">
        <f t="shared" ref="K214:K224" si="20">ROUND((J214/J202*100),1)</f>
        <v>94.6</v>
      </c>
      <c r="L214" s="504">
        <v>16277</v>
      </c>
      <c r="N214" s="471">
        <f t="shared" si="19"/>
        <v>36</v>
      </c>
    </row>
    <row r="215" spans="1:14" hidden="1">
      <c r="B215" s="939"/>
      <c r="C215" s="472" t="s">
        <v>563</v>
      </c>
      <c r="D215" s="538">
        <v>87.408395299429742</v>
      </c>
      <c r="E215" s="686">
        <v>78.016833639446887</v>
      </c>
      <c r="F215" s="2570">
        <v>4757</v>
      </c>
      <c r="G215" s="2628">
        <v>12688</v>
      </c>
      <c r="H215" s="2570">
        <v>26335</v>
      </c>
      <c r="I215" s="2641">
        <v>48</v>
      </c>
      <c r="J215" s="539">
        <v>129.85</v>
      </c>
      <c r="K215" s="502">
        <f>ROUND((J215/J203*100),1)</f>
        <v>92.8</v>
      </c>
      <c r="L215" s="504">
        <v>26297</v>
      </c>
      <c r="N215" s="471">
        <f t="shared" si="19"/>
        <v>38</v>
      </c>
    </row>
    <row r="216" spans="1:14" hidden="1">
      <c r="B216" s="939"/>
      <c r="C216" s="472" t="s">
        <v>564</v>
      </c>
      <c r="D216" s="538">
        <v>91.110397923876164</v>
      </c>
      <c r="E216" s="686">
        <v>75.896472053722505</v>
      </c>
      <c r="F216" s="2570">
        <v>5747</v>
      </c>
      <c r="G216" s="2628">
        <v>12510</v>
      </c>
      <c r="H216" s="2570">
        <v>15144</v>
      </c>
      <c r="I216" s="2641">
        <v>53</v>
      </c>
      <c r="J216" s="539">
        <v>127.45399999999999</v>
      </c>
      <c r="K216" s="502">
        <f t="shared" si="20"/>
        <v>91.3</v>
      </c>
      <c r="L216" s="504">
        <v>15130</v>
      </c>
      <c r="N216" s="471">
        <f t="shared" si="19"/>
        <v>14</v>
      </c>
    </row>
    <row r="217" spans="1:14" hidden="1">
      <c r="B217" s="939"/>
      <c r="C217" s="472" t="s">
        <v>565</v>
      </c>
      <c r="D217" s="538">
        <v>86.894228268256626</v>
      </c>
      <c r="E217" s="686">
        <v>76.083562781874662</v>
      </c>
      <c r="F217" s="2570">
        <v>4156</v>
      </c>
      <c r="G217" s="2628">
        <v>10001</v>
      </c>
      <c r="H217" s="2570">
        <v>12575</v>
      </c>
      <c r="I217" s="2641">
        <v>53</v>
      </c>
      <c r="J217" s="539">
        <v>125.953</v>
      </c>
      <c r="K217" s="502">
        <f t="shared" si="20"/>
        <v>91.2</v>
      </c>
      <c r="L217" s="504">
        <v>12561</v>
      </c>
      <c r="N217" s="471">
        <f t="shared" si="19"/>
        <v>14</v>
      </c>
    </row>
    <row r="218" spans="1:14" hidden="1">
      <c r="B218" s="939"/>
      <c r="C218" s="472" t="s">
        <v>566</v>
      </c>
      <c r="D218" s="538">
        <v>88.128229143072105</v>
      </c>
      <c r="E218" s="686">
        <v>80.885558137779853</v>
      </c>
      <c r="F218" s="2570">
        <v>5115</v>
      </c>
      <c r="G218" s="2628">
        <v>11243</v>
      </c>
      <c r="H218" s="2570">
        <v>16982</v>
      </c>
      <c r="I218" s="2641">
        <v>46</v>
      </c>
      <c r="J218" s="539">
        <v>125.121</v>
      </c>
      <c r="K218" s="502">
        <f t="shared" si="20"/>
        <v>90.9</v>
      </c>
      <c r="L218" s="504">
        <v>16971</v>
      </c>
      <c r="N218" s="471">
        <f t="shared" si="19"/>
        <v>11</v>
      </c>
    </row>
    <row r="219" spans="1:14" hidden="1">
      <c r="B219" s="939"/>
      <c r="C219" s="472" t="s">
        <v>567</v>
      </c>
      <c r="D219" s="538">
        <v>91.110397923876164</v>
      </c>
      <c r="E219" s="686">
        <v>75.397563445316777</v>
      </c>
      <c r="F219" s="2570">
        <v>5772</v>
      </c>
      <c r="G219" s="2628">
        <v>11891</v>
      </c>
      <c r="H219" s="2570">
        <v>19134</v>
      </c>
      <c r="I219" s="2641">
        <v>53</v>
      </c>
      <c r="J219" s="539">
        <v>123.621</v>
      </c>
      <c r="K219" s="502">
        <f t="shared" si="20"/>
        <v>90</v>
      </c>
      <c r="L219" s="504">
        <v>19119</v>
      </c>
      <c r="N219" s="471">
        <f t="shared" si="19"/>
        <v>15</v>
      </c>
    </row>
    <row r="220" spans="1:14" hidden="1">
      <c r="B220" s="939"/>
      <c r="C220" s="472" t="s">
        <v>568</v>
      </c>
      <c r="D220" s="538">
        <v>87.099895080725872</v>
      </c>
      <c r="E220" s="686">
        <v>78.578105823903329</v>
      </c>
      <c r="F220" s="2570">
        <v>4847</v>
      </c>
      <c r="G220" s="2628">
        <v>10993</v>
      </c>
      <c r="H220" s="2570">
        <v>10112</v>
      </c>
      <c r="I220" s="2641">
        <v>54</v>
      </c>
      <c r="J220" s="539">
        <v>121.102</v>
      </c>
      <c r="K220" s="502">
        <f t="shared" si="20"/>
        <v>89.2</v>
      </c>
      <c r="L220" s="504">
        <v>10101</v>
      </c>
      <c r="N220" s="471">
        <f t="shared" si="19"/>
        <v>11</v>
      </c>
    </row>
    <row r="221" spans="1:14" hidden="1">
      <c r="B221" s="939"/>
      <c r="C221" s="472" t="s">
        <v>569</v>
      </c>
      <c r="D221" s="538">
        <v>88.025395736837467</v>
      </c>
      <c r="E221" s="686">
        <v>76.582471390280389</v>
      </c>
      <c r="F221" s="2570">
        <v>5337</v>
      </c>
      <c r="G221" s="2628">
        <v>11802</v>
      </c>
      <c r="H221" s="2570">
        <v>16695</v>
      </c>
      <c r="I221" s="2641">
        <v>53</v>
      </c>
      <c r="J221" s="539">
        <v>118.438</v>
      </c>
      <c r="K221" s="502">
        <f t="shared" si="20"/>
        <v>88</v>
      </c>
      <c r="L221" s="504">
        <v>16668</v>
      </c>
      <c r="N221" s="471">
        <f t="shared" si="19"/>
        <v>27</v>
      </c>
    </row>
    <row r="222" spans="1:14" hidden="1">
      <c r="B222" s="939"/>
      <c r="C222" s="472" t="s">
        <v>67</v>
      </c>
      <c r="D222" s="538">
        <v>85.454560580971886</v>
      </c>
      <c r="E222" s="686">
        <v>77.767379335244016</v>
      </c>
      <c r="F222" s="2570">
        <v>5038</v>
      </c>
      <c r="G222" s="2628">
        <v>11409</v>
      </c>
      <c r="H222" s="2570">
        <v>14499</v>
      </c>
      <c r="I222" s="2641">
        <v>64</v>
      </c>
      <c r="J222" s="539">
        <v>117.16500000000001</v>
      </c>
      <c r="K222" s="502">
        <f t="shared" si="20"/>
        <v>88</v>
      </c>
      <c r="L222" s="504">
        <v>14482</v>
      </c>
      <c r="N222" s="471">
        <f t="shared" si="19"/>
        <v>17</v>
      </c>
    </row>
    <row r="223" spans="1:14" hidden="1">
      <c r="B223" s="939"/>
      <c r="C223" s="472" t="s">
        <v>68</v>
      </c>
      <c r="D223" s="538">
        <v>86.688561455787379</v>
      </c>
      <c r="E223" s="686">
        <v>77.767379335244016</v>
      </c>
      <c r="F223" s="2570">
        <v>5085</v>
      </c>
      <c r="G223" s="2628">
        <v>9184</v>
      </c>
      <c r="H223" s="2570">
        <v>15633</v>
      </c>
      <c r="I223" s="2641">
        <v>63</v>
      </c>
      <c r="J223" s="539">
        <v>116.85899999999999</v>
      </c>
      <c r="K223" s="502">
        <f t="shared" si="20"/>
        <v>87.4</v>
      </c>
      <c r="L223" s="504">
        <v>15621</v>
      </c>
      <c r="N223" s="471">
        <f t="shared" si="19"/>
        <v>12</v>
      </c>
    </row>
    <row r="224" spans="1:14" hidden="1">
      <c r="B224" s="939"/>
      <c r="C224" s="474" t="s">
        <v>69</v>
      </c>
      <c r="D224" s="538">
        <v>86.07156101837964</v>
      </c>
      <c r="E224" s="686">
        <v>77.455561454990431</v>
      </c>
      <c r="F224" s="2570">
        <v>5987</v>
      </c>
      <c r="G224" s="2628">
        <v>8484</v>
      </c>
      <c r="H224" s="2570">
        <v>13596</v>
      </c>
      <c r="I224" s="2641">
        <v>60</v>
      </c>
      <c r="J224" s="539">
        <v>117.774</v>
      </c>
      <c r="K224" s="502">
        <f t="shared" si="20"/>
        <v>88.2</v>
      </c>
      <c r="L224" s="504">
        <v>13576</v>
      </c>
      <c r="N224" s="471">
        <f t="shared" si="19"/>
        <v>20</v>
      </c>
    </row>
    <row r="225" spans="1:14" hidden="1">
      <c r="A225" s="483">
        <v>1994</v>
      </c>
      <c r="B225" s="473" t="s">
        <v>73</v>
      </c>
      <c r="C225" s="473" t="s">
        <v>561</v>
      </c>
      <c r="D225" s="536">
        <v>86.482894643318133</v>
      </c>
      <c r="E225" s="687">
        <v>83.068283299554949</v>
      </c>
      <c r="F225" s="2596">
        <v>4699</v>
      </c>
      <c r="G225" s="2627">
        <v>12023</v>
      </c>
      <c r="H225" s="2596">
        <v>10161</v>
      </c>
      <c r="I225" s="2640">
        <v>58</v>
      </c>
      <c r="J225" s="537">
        <v>117.899</v>
      </c>
      <c r="K225" s="502">
        <f>ROUND((J225/J213*100),1)</f>
        <v>88.6</v>
      </c>
      <c r="L225" s="504">
        <v>10145</v>
      </c>
      <c r="N225" s="471">
        <f t="shared" si="19"/>
        <v>16</v>
      </c>
    </row>
    <row r="226" spans="1:14" hidden="1">
      <c r="A226" s="484"/>
      <c r="B226" s="472"/>
      <c r="C226" s="472" t="s">
        <v>562</v>
      </c>
      <c r="D226" s="538">
        <v>83.295059050044813</v>
      </c>
      <c r="E226" s="686">
        <v>81.571557474337752</v>
      </c>
      <c r="F226" s="2570">
        <v>4853</v>
      </c>
      <c r="G226" s="2628">
        <v>10265</v>
      </c>
      <c r="H226" s="2570">
        <v>14883</v>
      </c>
      <c r="I226" s="2641">
        <v>56</v>
      </c>
      <c r="J226" s="539">
        <v>117.759</v>
      </c>
      <c r="K226" s="502">
        <f t="shared" ref="K226:K236" si="21">ROUND((J226/J214*100),1)</f>
        <v>89.4</v>
      </c>
      <c r="L226" s="504">
        <v>14861</v>
      </c>
      <c r="N226" s="471">
        <f t="shared" si="19"/>
        <v>22</v>
      </c>
    </row>
    <row r="227" spans="1:14" hidden="1">
      <c r="A227" s="484"/>
      <c r="B227" s="472"/>
      <c r="C227" s="472" t="s">
        <v>563</v>
      </c>
      <c r="D227" s="538">
        <v>110.13457807728147</v>
      </c>
      <c r="E227" s="686">
        <v>71.156840273868013</v>
      </c>
      <c r="F227" s="2570">
        <v>4645</v>
      </c>
      <c r="G227" s="2628">
        <v>11344</v>
      </c>
      <c r="H227" s="2570">
        <v>25588</v>
      </c>
      <c r="I227" s="2641">
        <v>61</v>
      </c>
      <c r="J227" s="539">
        <v>117.17</v>
      </c>
      <c r="K227" s="502">
        <f>ROUND((J227/J215*100),1)</f>
        <v>90.2</v>
      </c>
      <c r="L227" s="504">
        <v>25535</v>
      </c>
      <c r="N227" s="471">
        <f t="shared" si="19"/>
        <v>53</v>
      </c>
    </row>
    <row r="228" spans="1:14" hidden="1">
      <c r="A228" s="484"/>
      <c r="B228" s="472"/>
      <c r="C228" s="472" t="s">
        <v>564</v>
      </c>
      <c r="D228" s="538">
        <v>86.174394424614263</v>
      </c>
      <c r="E228" s="686">
        <v>76.20828993397609</v>
      </c>
      <c r="F228" s="2570">
        <v>5050</v>
      </c>
      <c r="G228" s="2628">
        <v>11454</v>
      </c>
      <c r="H228" s="2570">
        <v>14130</v>
      </c>
      <c r="I228" s="2641">
        <v>62</v>
      </c>
      <c r="J228" s="539">
        <v>116.32899999999999</v>
      </c>
      <c r="K228" s="502">
        <f t="shared" si="21"/>
        <v>91.3</v>
      </c>
      <c r="L228" s="504">
        <v>17101</v>
      </c>
      <c r="N228" s="471">
        <f t="shared" si="19"/>
        <v>-2971</v>
      </c>
    </row>
    <row r="229" spans="1:14" hidden="1">
      <c r="A229" s="484"/>
      <c r="B229" s="472"/>
      <c r="C229" s="472" t="s">
        <v>565</v>
      </c>
      <c r="D229" s="538">
        <v>85.660227393441147</v>
      </c>
      <c r="E229" s="686">
        <v>77.330834302888988</v>
      </c>
      <c r="F229" s="2570">
        <v>6221</v>
      </c>
      <c r="G229" s="2628">
        <v>9642</v>
      </c>
      <c r="H229" s="2570">
        <v>12649</v>
      </c>
      <c r="I229" s="2641">
        <v>53</v>
      </c>
      <c r="J229" s="539">
        <v>116.35899999999999</v>
      </c>
      <c r="K229" s="502">
        <f t="shared" si="21"/>
        <v>92.4</v>
      </c>
      <c r="L229" s="504">
        <v>12633</v>
      </c>
      <c r="N229" s="471">
        <f t="shared" si="19"/>
        <v>16</v>
      </c>
    </row>
    <row r="230" spans="1:14" hidden="1">
      <c r="A230" s="484"/>
      <c r="B230" s="472"/>
      <c r="C230" s="472" t="s">
        <v>566</v>
      </c>
      <c r="D230" s="538">
        <v>88.025395736837467</v>
      </c>
      <c r="E230" s="686">
        <v>80.199558801221968</v>
      </c>
      <c r="F230" s="2570">
        <v>6497</v>
      </c>
      <c r="G230" s="2628">
        <v>10668</v>
      </c>
      <c r="H230" s="2570">
        <v>17629</v>
      </c>
      <c r="I230" s="2641">
        <v>55</v>
      </c>
      <c r="J230" s="539">
        <v>116.154</v>
      </c>
      <c r="K230" s="502">
        <f t="shared" si="21"/>
        <v>92.8</v>
      </c>
      <c r="L230" s="504">
        <v>17597</v>
      </c>
      <c r="N230" s="471">
        <f t="shared" si="19"/>
        <v>32</v>
      </c>
    </row>
    <row r="231" spans="1:14" hidden="1">
      <c r="A231" s="484"/>
      <c r="B231" s="472"/>
      <c r="C231" s="472" t="s">
        <v>567</v>
      </c>
      <c r="D231" s="538">
        <v>85.351727174737277</v>
      </c>
      <c r="E231" s="686">
        <v>73.339565435643109</v>
      </c>
      <c r="F231" s="2570">
        <v>6266</v>
      </c>
      <c r="G231" s="2628">
        <v>11158</v>
      </c>
      <c r="H231" s="2570">
        <v>20177</v>
      </c>
      <c r="I231" s="2637">
        <v>48</v>
      </c>
      <c r="J231" s="539">
        <v>116.30200000000001</v>
      </c>
      <c r="K231" s="502">
        <f t="shared" si="21"/>
        <v>94.1</v>
      </c>
      <c r="L231" s="504">
        <v>20137</v>
      </c>
      <c r="N231" s="471">
        <f t="shared" si="19"/>
        <v>40</v>
      </c>
    </row>
    <row r="232" spans="1:14" hidden="1">
      <c r="A232" s="484"/>
      <c r="B232" s="472"/>
      <c r="C232" s="472" t="s">
        <v>568</v>
      </c>
      <c r="D232" s="538">
        <v>91.110397923876164</v>
      </c>
      <c r="E232" s="686">
        <v>70.221386633107258</v>
      </c>
      <c r="F232" s="2570">
        <v>6500</v>
      </c>
      <c r="G232" s="2628">
        <v>11809</v>
      </c>
      <c r="H232" s="2570">
        <v>11639</v>
      </c>
      <c r="I232" s="2637">
        <v>49</v>
      </c>
      <c r="J232" s="539">
        <v>115.95</v>
      </c>
      <c r="K232" s="502">
        <f t="shared" si="21"/>
        <v>95.7</v>
      </c>
      <c r="L232" s="504">
        <v>11595</v>
      </c>
      <c r="N232" s="471">
        <f t="shared" si="19"/>
        <v>44</v>
      </c>
    </row>
    <row r="233" spans="1:14" hidden="1">
      <c r="A233" s="484"/>
      <c r="B233" s="472"/>
      <c r="C233" s="472" t="s">
        <v>569</v>
      </c>
      <c r="D233" s="494">
        <v>90.904731111406932</v>
      </c>
      <c r="E233" s="689">
        <v>72.778293251186668</v>
      </c>
      <c r="F233" s="2570">
        <v>6475</v>
      </c>
      <c r="G233" s="2628">
        <v>11819</v>
      </c>
      <c r="H233" s="2570">
        <v>18024</v>
      </c>
      <c r="I233" s="2637">
        <v>56</v>
      </c>
      <c r="J233" s="539">
        <v>116.73</v>
      </c>
      <c r="K233" s="502">
        <f t="shared" si="21"/>
        <v>98.6</v>
      </c>
      <c r="L233" s="504">
        <v>17983</v>
      </c>
      <c r="N233" s="471">
        <f t="shared" si="19"/>
        <v>41</v>
      </c>
    </row>
    <row r="234" spans="1:14" hidden="1">
      <c r="A234" s="484"/>
      <c r="B234" s="472"/>
      <c r="C234" s="472" t="s">
        <v>67</v>
      </c>
      <c r="D234" s="494">
        <v>87.922562330602858</v>
      </c>
      <c r="E234" s="689">
        <v>71.281567425969442</v>
      </c>
      <c r="F234" s="2570">
        <v>5212</v>
      </c>
      <c r="G234" s="2628">
        <v>10879</v>
      </c>
      <c r="H234" s="2570">
        <v>15702</v>
      </c>
      <c r="I234" s="2637">
        <v>44</v>
      </c>
      <c r="J234" s="539">
        <v>116.464</v>
      </c>
      <c r="K234" s="502">
        <f t="shared" si="21"/>
        <v>99.4</v>
      </c>
      <c r="L234" s="504">
        <v>15660</v>
      </c>
      <c r="N234" s="471">
        <f t="shared" si="19"/>
        <v>42</v>
      </c>
    </row>
    <row r="235" spans="1:14" hidden="1">
      <c r="A235" s="484"/>
      <c r="B235" s="472"/>
      <c r="C235" s="472" t="s">
        <v>68</v>
      </c>
      <c r="D235" s="494">
        <v>94.195400110914875</v>
      </c>
      <c r="E235" s="689">
        <v>67.602116438977149</v>
      </c>
      <c r="F235" s="2570">
        <v>6893</v>
      </c>
      <c r="G235" s="2628">
        <v>9520</v>
      </c>
      <c r="H235" s="2570">
        <v>16571</v>
      </c>
      <c r="I235" s="2637">
        <v>50</v>
      </c>
      <c r="J235" s="539">
        <v>117.852</v>
      </c>
      <c r="K235" s="502">
        <f t="shared" si="21"/>
        <v>100.8</v>
      </c>
      <c r="L235" s="504">
        <v>16516</v>
      </c>
      <c r="N235" s="471">
        <f t="shared" si="19"/>
        <v>55</v>
      </c>
    </row>
    <row r="236" spans="1:14" hidden="1">
      <c r="A236" s="485"/>
      <c r="B236" s="474"/>
      <c r="C236" s="474" t="s">
        <v>69</v>
      </c>
      <c r="D236" s="540">
        <v>87.819728924368249</v>
      </c>
      <c r="E236" s="690">
        <v>72.528838946983782</v>
      </c>
      <c r="F236" s="2618">
        <v>6203</v>
      </c>
      <c r="G236" s="2629">
        <v>8537</v>
      </c>
      <c r="H236" s="2618">
        <v>14265</v>
      </c>
      <c r="I236" s="2643">
        <v>71</v>
      </c>
      <c r="J236" s="541">
        <v>118.937</v>
      </c>
      <c r="K236" s="502">
        <f t="shared" si="21"/>
        <v>101</v>
      </c>
      <c r="L236" s="479">
        <v>14197</v>
      </c>
      <c r="N236" s="471">
        <f t="shared" si="19"/>
        <v>68</v>
      </c>
    </row>
    <row r="237" spans="1:14" hidden="1">
      <c r="A237" s="482">
        <v>1995</v>
      </c>
      <c r="B237" s="472" t="s">
        <v>74</v>
      </c>
      <c r="C237" s="473" t="s">
        <v>561</v>
      </c>
      <c r="D237" s="538">
        <v>83.603559268748683</v>
      </c>
      <c r="E237" s="691">
        <v>82.195193234844922</v>
      </c>
      <c r="F237" s="2570">
        <v>3632</v>
      </c>
      <c r="G237" s="2628">
        <v>10360</v>
      </c>
      <c r="H237" s="2570">
        <v>3706</v>
      </c>
      <c r="I237" s="2637">
        <v>40</v>
      </c>
      <c r="J237" s="539">
        <v>120.19</v>
      </c>
      <c r="K237" s="502">
        <f>ROUND((J237/J225*100),1)</f>
        <v>101.9</v>
      </c>
      <c r="L237" s="479">
        <v>3694</v>
      </c>
      <c r="N237" s="471">
        <f t="shared" si="19"/>
        <v>12</v>
      </c>
    </row>
    <row r="238" spans="1:14" hidden="1">
      <c r="B238" s="472"/>
      <c r="C238" s="472" t="s">
        <v>562</v>
      </c>
      <c r="D238" s="538">
        <v>85.660227393441147</v>
      </c>
      <c r="E238" s="691">
        <v>73.900837620099566</v>
      </c>
      <c r="F238" s="2570">
        <v>3766</v>
      </c>
      <c r="G238" s="2628">
        <v>18460</v>
      </c>
      <c r="H238" s="2570">
        <v>16199</v>
      </c>
      <c r="I238" s="2637">
        <v>53</v>
      </c>
      <c r="J238" s="539">
        <v>118.672</v>
      </c>
      <c r="K238" s="502">
        <f t="shared" ref="K238:K248" si="22">ROUND((J238/J226*100),1)</f>
        <v>100.8</v>
      </c>
      <c r="L238" s="479">
        <v>16124</v>
      </c>
      <c r="N238" s="471">
        <f t="shared" si="19"/>
        <v>75</v>
      </c>
    </row>
    <row r="239" spans="1:14" hidden="1">
      <c r="B239" s="472"/>
      <c r="C239" s="472" t="s">
        <v>563</v>
      </c>
      <c r="D239" s="538">
        <v>92.447232204926294</v>
      </c>
      <c r="E239" s="691">
        <v>71.094476697817299</v>
      </c>
      <c r="F239" s="2570">
        <v>5411</v>
      </c>
      <c r="G239" s="2628">
        <v>15765</v>
      </c>
      <c r="H239" s="2570">
        <v>24951</v>
      </c>
      <c r="I239" s="2637">
        <v>57</v>
      </c>
      <c r="J239" s="539">
        <v>117.499</v>
      </c>
      <c r="K239" s="502">
        <f>ROUND((J239/J227*100),1)</f>
        <v>100.3</v>
      </c>
      <c r="L239" s="479">
        <v>24888</v>
      </c>
      <c r="N239" s="471">
        <f t="shared" si="19"/>
        <v>63</v>
      </c>
    </row>
    <row r="240" spans="1:14" hidden="1">
      <c r="B240" s="472"/>
      <c r="C240" s="472" t="s">
        <v>564</v>
      </c>
      <c r="D240" s="538">
        <v>90.904731111406932</v>
      </c>
      <c r="E240" s="691">
        <v>73.464292587744538</v>
      </c>
      <c r="F240" s="2570">
        <v>6455</v>
      </c>
      <c r="G240" s="2628">
        <v>12447</v>
      </c>
      <c r="H240" s="2570">
        <v>15891</v>
      </c>
      <c r="I240" s="2637">
        <v>49</v>
      </c>
      <c r="J240" s="539">
        <v>116.134</v>
      </c>
      <c r="K240" s="502">
        <f t="shared" si="22"/>
        <v>99.8</v>
      </c>
      <c r="L240" s="479">
        <v>15831</v>
      </c>
      <c r="N240" s="471">
        <f t="shared" si="19"/>
        <v>60</v>
      </c>
    </row>
    <row r="241" spans="1:14" hidden="1">
      <c r="B241" s="472"/>
      <c r="C241" s="472" t="s">
        <v>565</v>
      </c>
      <c r="D241" s="538">
        <v>96.663401860545832</v>
      </c>
      <c r="E241" s="691">
        <v>71.780476034375184</v>
      </c>
      <c r="F241" s="2570">
        <v>7263</v>
      </c>
      <c r="G241" s="2628">
        <v>12793</v>
      </c>
      <c r="H241" s="2570">
        <v>13872</v>
      </c>
      <c r="I241" s="2637">
        <v>26</v>
      </c>
      <c r="J241" s="539">
        <v>114.395</v>
      </c>
      <c r="K241" s="502">
        <f t="shared" si="22"/>
        <v>98.3</v>
      </c>
      <c r="L241" s="479">
        <v>13822</v>
      </c>
      <c r="N241" s="471">
        <f t="shared" si="19"/>
        <v>50</v>
      </c>
    </row>
    <row r="242" spans="1:14" hidden="1">
      <c r="B242" s="472"/>
      <c r="C242" s="472" t="s">
        <v>566</v>
      </c>
      <c r="D242" s="538">
        <v>94.606733735853368</v>
      </c>
      <c r="E242" s="691">
        <v>70.595568089411557</v>
      </c>
      <c r="F242" s="2570">
        <v>8964</v>
      </c>
      <c r="G242" s="2628">
        <v>13541</v>
      </c>
      <c r="H242" s="2570">
        <v>19435</v>
      </c>
      <c r="I242" s="2637">
        <v>30</v>
      </c>
      <c r="J242" s="539">
        <v>113.035</v>
      </c>
      <c r="K242" s="502">
        <f t="shared" si="22"/>
        <v>97.3</v>
      </c>
      <c r="L242" s="479">
        <v>19367</v>
      </c>
      <c r="N242" s="471">
        <f t="shared" si="19"/>
        <v>68</v>
      </c>
    </row>
    <row r="243" spans="1:14" hidden="1">
      <c r="B243" s="472"/>
      <c r="C243" s="472" t="s">
        <v>567</v>
      </c>
      <c r="D243" s="538">
        <v>89.465063424122206</v>
      </c>
      <c r="E243" s="691">
        <v>74.150291924302437</v>
      </c>
      <c r="F243" s="2570">
        <v>10324</v>
      </c>
      <c r="G243" s="2628">
        <v>13079</v>
      </c>
      <c r="H243" s="2570">
        <v>21651</v>
      </c>
      <c r="I243" s="2637">
        <v>28</v>
      </c>
      <c r="J243" s="539">
        <v>112.116</v>
      </c>
      <c r="K243" s="502">
        <f t="shared" si="22"/>
        <v>96.4</v>
      </c>
      <c r="L243" s="479">
        <v>21542</v>
      </c>
      <c r="N243" s="471">
        <f t="shared" si="19"/>
        <v>109</v>
      </c>
    </row>
    <row r="244" spans="1:14" hidden="1">
      <c r="B244" s="472"/>
      <c r="C244" s="472" t="s">
        <v>568</v>
      </c>
      <c r="D244" s="538">
        <v>90.904731111406932</v>
      </c>
      <c r="E244" s="691">
        <v>72.279384642780926</v>
      </c>
      <c r="F244" s="2570">
        <v>10001</v>
      </c>
      <c r="G244" s="2628">
        <v>13833</v>
      </c>
      <c r="H244" s="2570">
        <v>12694</v>
      </c>
      <c r="I244" s="2637">
        <v>43</v>
      </c>
      <c r="J244" s="539">
        <v>114.45399999999999</v>
      </c>
      <c r="K244" s="502">
        <f t="shared" si="22"/>
        <v>98.7</v>
      </c>
      <c r="L244" s="479">
        <v>12556</v>
      </c>
      <c r="N244" s="471">
        <f t="shared" si="19"/>
        <v>138</v>
      </c>
    </row>
    <row r="245" spans="1:14" hidden="1">
      <c r="B245" s="472"/>
      <c r="C245" s="472" t="s">
        <v>569</v>
      </c>
      <c r="D245" s="538">
        <v>91.007564517641555</v>
      </c>
      <c r="E245" s="691">
        <v>71.967566762527341</v>
      </c>
      <c r="F245" s="2570">
        <v>10401</v>
      </c>
      <c r="G245" s="2628">
        <v>14125</v>
      </c>
      <c r="H245" s="2570">
        <v>18932</v>
      </c>
      <c r="I245" s="2637">
        <v>48</v>
      </c>
      <c r="J245" s="539">
        <v>115.26</v>
      </c>
      <c r="K245" s="502">
        <f t="shared" si="22"/>
        <v>98.7</v>
      </c>
      <c r="L245" s="479">
        <v>18899</v>
      </c>
      <c r="N245" s="471">
        <f t="shared" si="19"/>
        <v>33</v>
      </c>
    </row>
    <row r="246" spans="1:14" hidden="1">
      <c r="B246" s="472"/>
      <c r="C246" s="472" t="s">
        <v>67</v>
      </c>
      <c r="D246" s="538">
        <v>89.465063424122206</v>
      </c>
      <c r="E246" s="691">
        <v>70.720295241513</v>
      </c>
      <c r="F246" s="2570">
        <v>9791</v>
      </c>
      <c r="G246" s="2628">
        <v>13703</v>
      </c>
      <c r="H246" s="2570">
        <v>17264</v>
      </c>
      <c r="I246" s="2637">
        <v>41</v>
      </c>
      <c r="J246" s="539">
        <v>116.875</v>
      </c>
      <c r="K246" s="502">
        <f t="shared" si="22"/>
        <v>100.4</v>
      </c>
      <c r="L246" s="479">
        <v>17212</v>
      </c>
      <c r="N246" s="471">
        <f t="shared" si="19"/>
        <v>52</v>
      </c>
    </row>
    <row r="247" spans="1:14" hidden="1">
      <c r="B247" s="472"/>
      <c r="C247" s="472" t="s">
        <v>68</v>
      </c>
      <c r="D247" s="538">
        <v>88.436729361775974</v>
      </c>
      <c r="E247" s="691">
        <v>70.470840937310129</v>
      </c>
      <c r="F247" s="2570">
        <v>11745</v>
      </c>
      <c r="G247" s="2628">
        <v>11747</v>
      </c>
      <c r="H247" s="2570">
        <v>17947</v>
      </c>
      <c r="I247" s="2637">
        <v>34</v>
      </c>
      <c r="J247" s="539">
        <v>117.367</v>
      </c>
      <c r="K247" s="502">
        <f t="shared" si="22"/>
        <v>99.6</v>
      </c>
      <c r="L247" s="479">
        <v>17929</v>
      </c>
      <c r="N247" s="471">
        <f t="shared" si="19"/>
        <v>18</v>
      </c>
    </row>
    <row r="248" spans="1:14" hidden="1">
      <c r="B248" s="472"/>
      <c r="C248" s="474" t="s">
        <v>69</v>
      </c>
      <c r="D248" s="538">
        <v>91.521731548814671</v>
      </c>
      <c r="E248" s="691">
        <v>65.668845581404923</v>
      </c>
      <c r="F248" s="2570">
        <v>11542</v>
      </c>
      <c r="G248" s="2628">
        <v>9358</v>
      </c>
      <c r="H248" s="2570">
        <v>15907</v>
      </c>
      <c r="I248" s="2637">
        <v>29</v>
      </c>
      <c r="J248" s="539">
        <v>117.95099999999999</v>
      </c>
      <c r="K248" s="502">
        <f t="shared" si="22"/>
        <v>99.2</v>
      </c>
      <c r="L248" s="479">
        <v>15877</v>
      </c>
      <c r="N248" s="471">
        <f t="shared" si="19"/>
        <v>30</v>
      </c>
    </row>
    <row r="249" spans="1:14" hidden="1">
      <c r="A249" s="483">
        <v>1996</v>
      </c>
      <c r="B249" s="473" t="s">
        <v>75</v>
      </c>
      <c r="C249" s="473" t="s">
        <v>561</v>
      </c>
      <c r="D249" s="536">
        <v>88.539562768010583</v>
      </c>
      <c r="E249" s="692">
        <v>62.17648532256478</v>
      </c>
      <c r="F249" s="2596">
        <v>8678</v>
      </c>
      <c r="G249" s="2627">
        <v>14660</v>
      </c>
      <c r="H249" s="2596">
        <v>11788</v>
      </c>
      <c r="I249" s="2644">
        <v>23</v>
      </c>
      <c r="J249" s="537">
        <v>119.265</v>
      </c>
      <c r="K249" s="502">
        <f>ROUND((J249/J237*100),1)</f>
        <v>99.2</v>
      </c>
      <c r="L249" s="479">
        <v>11768</v>
      </c>
      <c r="N249" s="471">
        <f t="shared" si="19"/>
        <v>20</v>
      </c>
    </row>
    <row r="250" spans="1:14" hidden="1">
      <c r="A250" s="484"/>
      <c r="B250" s="472"/>
      <c r="C250" s="472" t="s">
        <v>562</v>
      </c>
      <c r="D250" s="538">
        <v>92.858565829864759</v>
      </c>
      <c r="E250" s="691">
        <v>63.610847571731263</v>
      </c>
      <c r="F250" s="2570">
        <v>9789</v>
      </c>
      <c r="G250" s="2628">
        <v>14426</v>
      </c>
      <c r="H250" s="2570">
        <v>18697</v>
      </c>
      <c r="I250" s="2637">
        <v>37</v>
      </c>
      <c r="J250" s="539">
        <v>119.76900000000001</v>
      </c>
      <c r="K250" s="502">
        <f t="shared" ref="K250:K260" si="23">ROUND((J250/J238*100),1)</f>
        <v>100.9</v>
      </c>
      <c r="L250" s="479">
        <v>18672</v>
      </c>
      <c r="N250" s="471">
        <f t="shared" si="19"/>
        <v>25</v>
      </c>
    </row>
    <row r="251" spans="1:14" hidden="1">
      <c r="A251" s="484"/>
      <c r="B251" s="472"/>
      <c r="C251" s="472" t="s">
        <v>563</v>
      </c>
      <c r="D251" s="538">
        <v>82.575225206402436</v>
      </c>
      <c r="E251" s="691">
        <v>66.167754189810665</v>
      </c>
      <c r="F251" s="2570">
        <v>11274</v>
      </c>
      <c r="G251" s="2628">
        <v>14030</v>
      </c>
      <c r="H251" s="2570">
        <v>27847</v>
      </c>
      <c r="I251" s="2637">
        <v>33</v>
      </c>
      <c r="J251" s="539">
        <v>120.50700000000001</v>
      </c>
      <c r="K251" s="502">
        <f>ROUND((J251/J239*100),1)</f>
        <v>102.6</v>
      </c>
      <c r="L251" s="479">
        <v>27825</v>
      </c>
      <c r="N251" s="471">
        <f t="shared" si="19"/>
        <v>22</v>
      </c>
    </row>
    <row r="252" spans="1:14" hidden="1">
      <c r="A252" s="484"/>
      <c r="B252" s="472"/>
      <c r="C252" s="472" t="s">
        <v>564</v>
      </c>
      <c r="D252" s="538">
        <v>88.539562768010583</v>
      </c>
      <c r="E252" s="691">
        <v>67.47738928687572</v>
      </c>
      <c r="F252" s="2570">
        <v>10831</v>
      </c>
      <c r="G252" s="2628">
        <v>14184</v>
      </c>
      <c r="H252" s="2570">
        <v>15733</v>
      </c>
      <c r="I252" s="2637">
        <v>48</v>
      </c>
      <c r="J252" s="539">
        <v>120.53400000000001</v>
      </c>
      <c r="K252" s="502">
        <f t="shared" si="23"/>
        <v>103.8</v>
      </c>
      <c r="L252" s="479">
        <v>15698</v>
      </c>
      <c r="N252" s="471">
        <f t="shared" si="19"/>
        <v>35</v>
      </c>
    </row>
    <row r="253" spans="1:14" hidden="1">
      <c r="A253" s="484"/>
      <c r="B253" s="472"/>
      <c r="C253" s="472" t="s">
        <v>565</v>
      </c>
      <c r="D253" s="494">
        <v>91.213231330110801</v>
      </c>
      <c r="E253" s="686">
        <v>65.107573396948482</v>
      </c>
      <c r="F253" s="2570">
        <v>9782</v>
      </c>
      <c r="G253" s="2628">
        <v>13784</v>
      </c>
      <c r="H253" s="2570">
        <v>14171</v>
      </c>
      <c r="I253" s="2637">
        <v>38</v>
      </c>
      <c r="J253" s="539">
        <v>120.197</v>
      </c>
      <c r="K253" s="502">
        <f t="shared" si="23"/>
        <v>105.1</v>
      </c>
      <c r="L253" s="479">
        <v>14152</v>
      </c>
      <c r="N253" s="471">
        <f t="shared" si="19"/>
        <v>19</v>
      </c>
    </row>
    <row r="254" spans="1:14" hidden="1">
      <c r="A254" s="484"/>
      <c r="B254" s="472"/>
      <c r="C254" s="472" t="s">
        <v>566</v>
      </c>
      <c r="D254" s="494">
        <v>88.025395736837467</v>
      </c>
      <c r="E254" s="686">
        <v>66.541935646114965</v>
      </c>
      <c r="F254" s="2570">
        <v>12511</v>
      </c>
      <c r="G254" s="2628">
        <v>13217</v>
      </c>
      <c r="H254" s="2570">
        <v>18168</v>
      </c>
      <c r="I254" s="2637">
        <v>30</v>
      </c>
      <c r="J254" s="539">
        <v>118.941</v>
      </c>
      <c r="K254" s="502">
        <f t="shared" si="23"/>
        <v>105.2</v>
      </c>
      <c r="L254" s="479">
        <v>18141</v>
      </c>
      <c r="N254" s="471">
        <f t="shared" si="19"/>
        <v>27</v>
      </c>
    </row>
    <row r="255" spans="1:14" hidden="1">
      <c r="A255" s="484"/>
      <c r="B255" s="472"/>
      <c r="C255" s="472" t="s">
        <v>567</v>
      </c>
      <c r="D255" s="494">
        <v>94.401066923384121</v>
      </c>
      <c r="E255" s="686">
        <v>63.673211147781984</v>
      </c>
      <c r="F255" s="2570">
        <v>13672</v>
      </c>
      <c r="G255" s="2628">
        <v>15364</v>
      </c>
      <c r="H255" s="2570">
        <v>21071</v>
      </c>
      <c r="I255" s="2637">
        <v>35</v>
      </c>
      <c r="J255" s="539">
        <v>119.447</v>
      </c>
      <c r="K255" s="502">
        <f t="shared" si="23"/>
        <v>106.5</v>
      </c>
      <c r="L255" s="479">
        <v>21047</v>
      </c>
      <c r="N255" s="471">
        <f t="shared" si="19"/>
        <v>24</v>
      </c>
    </row>
    <row r="256" spans="1:14" hidden="1">
      <c r="A256" s="484"/>
      <c r="B256" s="472"/>
      <c r="C256" s="472" t="s">
        <v>568</v>
      </c>
      <c r="D256" s="494">
        <v>89.053729799183714</v>
      </c>
      <c r="E256" s="686">
        <v>65.606482005354209</v>
      </c>
      <c r="F256" s="2570">
        <v>10757</v>
      </c>
      <c r="G256" s="2628">
        <v>14053</v>
      </c>
      <c r="H256" s="2570">
        <v>11782</v>
      </c>
      <c r="I256" s="2637">
        <v>47</v>
      </c>
      <c r="J256" s="539">
        <v>120.83499999999999</v>
      </c>
      <c r="K256" s="502">
        <f t="shared" si="23"/>
        <v>105.6</v>
      </c>
      <c r="L256" s="479">
        <v>11741</v>
      </c>
      <c r="N256" s="471">
        <f t="shared" si="19"/>
        <v>41</v>
      </c>
    </row>
    <row r="257" spans="1:14" hidden="1">
      <c r="A257" s="484"/>
      <c r="B257" s="472"/>
      <c r="C257" s="472" t="s">
        <v>569</v>
      </c>
      <c r="D257" s="494">
        <v>92.344398798691643</v>
      </c>
      <c r="E257" s="686">
        <v>64.671028364593454</v>
      </c>
      <c r="F257" s="2570">
        <v>12069</v>
      </c>
      <c r="G257" s="2628">
        <v>14322</v>
      </c>
      <c r="H257" s="2570">
        <v>20050</v>
      </c>
      <c r="I257" s="2637">
        <v>47</v>
      </c>
      <c r="J257" s="539">
        <v>120.142</v>
      </c>
      <c r="K257" s="502">
        <f t="shared" si="23"/>
        <v>104.2</v>
      </c>
      <c r="L257" s="479">
        <v>20025</v>
      </c>
      <c r="N257" s="471">
        <f t="shared" si="19"/>
        <v>25</v>
      </c>
    </row>
    <row r="258" spans="1:14" hidden="1">
      <c r="A258" s="484"/>
      <c r="B258" s="472"/>
      <c r="C258" s="472" t="s">
        <v>67</v>
      </c>
      <c r="D258" s="494">
        <v>95.6350677981996</v>
      </c>
      <c r="E258" s="686">
        <v>63.299029691477685</v>
      </c>
      <c r="F258" s="2570">
        <v>11935</v>
      </c>
      <c r="G258" s="2628">
        <v>15095</v>
      </c>
      <c r="H258" s="2570">
        <v>18731</v>
      </c>
      <c r="I258" s="2637">
        <v>49</v>
      </c>
      <c r="J258" s="539">
        <v>122.43600000000001</v>
      </c>
      <c r="K258" s="502">
        <f t="shared" si="23"/>
        <v>104.8</v>
      </c>
      <c r="L258" s="479">
        <v>18698</v>
      </c>
      <c r="N258" s="471">
        <f t="shared" si="19"/>
        <v>33</v>
      </c>
    </row>
    <row r="259" spans="1:14" hidden="1">
      <c r="A259" s="484"/>
      <c r="B259" s="472"/>
      <c r="C259" s="472" t="s">
        <v>68</v>
      </c>
      <c r="D259" s="494">
        <v>97.588902516657456</v>
      </c>
      <c r="E259" s="686">
        <v>62.862484659122671</v>
      </c>
      <c r="F259" s="2570">
        <v>9696</v>
      </c>
      <c r="G259" s="2628">
        <v>13249</v>
      </c>
      <c r="H259" s="2570">
        <v>20034</v>
      </c>
      <c r="I259" s="2637">
        <v>44</v>
      </c>
      <c r="J259" s="539">
        <v>123.685</v>
      </c>
      <c r="K259" s="502">
        <f t="shared" si="23"/>
        <v>105.4</v>
      </c>
      <c r="L259" s="479">
        <v>20011</v>
      </c>
      <c r="N259" s="471">
        <f t="shared" si="19"/>
        <v>23</v>
      </c>
    </row>
    <row r="260" spans="1:14" hidden="1">
      <c r="A260" s="485"/>
      <c r="B260" s="474"/>
      <c r="C260" s="474" t="s">
        <v>69</v>
      </c>
      <c r="D260" s="542">
        <v>92.858565829864759</v>
      </c>
      <c r="E260" s="688">
        <v>63.673211147781984</v>
      </c>
      <c r="F260" s="2618">
        <v>10471</v>
      </c>
      <c r="G260" s="2629">
        <v>11003</v>
      </c>
      <c r="H260" s="2618">
        <v>16906</v>
      </c>
      <c r="I260" s="2643">
        <v>51</v>
      </c>
      <c r="J260" s="541">
        <v>124.267</v>
      </c>
      <c r="K260" s="502">
        <f t="shared" si="23"/>
        <v>105.4</v>
      </c>
      <c r="L260" s="479">
        <v>16877</v>
      </c>
      <c r="N260" s="471">
        <f t="shared" si="19"/>
        <v>29</v>
      </c>
    </row>
    <row r="261" spans="1:14" hidden="1">
      <c r="A261" s="482">
        <v>1997</v>
      </c>
      <c r="B261" s="472" t="s">
        <v>76</v>
      </c>
      <c r="C261" s="473" t="s">
        <v>561</v>
      </c>
      <c r="D261" s="494">
        <v>100.46823789122689</v>
      </c>
      <c r="E261" s="686">
        <v>62.488303202818372</v>
      </c>
      <c r="F261" s="2570">
        <v>7755</v>
      </c>
      <c r="G261" s="2628">
        <v>15604</v>
      </c>
      <c r="H261" s="2570">
        <v>13479</v>
      </c>
      <c r="I261" s="2637">
        <v>46</v>
      </c>
      <c r="J261" s="539">
        <v>125.351</v>
      </c>
      <c r="K261" s="502">
        <f>ROUND((J261/J249*100),1)</f>
        <v>105.1</v>
      </c>
      <c r="L261" s="479">
        <v>13463</v>
      </c>
      <c r="N261" s="471">
        <f t="shared" si="19"/>
        <v>16</v>
      </c>
    </row>
    <row r="262" spans="1:14" hidden="1">
      <c r="B262" s="472"/>
      <c r="C262" s="472" t="s">
        <v>562</v>
      </c>
      <c r="D262" s="494">
        <v>98.617236579003674</v>
      </c>
      <c r="E262" s="686">
        <v>62.114121746514058</v>
      </c>
      <c r="F262" s="2570">
        <v>7340</v>
      </c>
      <c r="G262" s="2628">
        <v>14880</v>
      </c>
      <c r="H262" s="2570">
        <v>20411</v>
      </c>
      <c r="I262" s="2637">
        <v>53</v>
      </c>
      <c r="J262" s="539">
        <v>125.51300000000001</v>
      </c>
      <c r="K262" s="502">
        <f t="shared" ref="K262:K272" si="24">ROUND((J262/J250*100),1)</f>
        <v>104.8</v>
      </c>
      <c r="L262" s="479">
        <v>20396</v>
      </c>
      <c r="N262" s="471">
        <f t="shared" si="19"/>
        <v>15</v>
      </c>
    </row>
    <row r="263" spans="1:14" hidden="1">
      <c r="B263" s="472"/>
      <c r="C263" s="472" t="s">
        <v>563</v>
      </c>
      <c r="D263" s="494">
        <v>96.663401860545832</v>
      </c>
      <c r="E263" s="686">
        <v>59.058306520028935</v>
      </c>
      <c r="F263" s="2570">
        <v>8804</v>
      </c>
      <c r="G263" s="2628">
        <v>14318</v>
      </c>
      <c r="H263" s="2570">
        <v>31671</v>
      </c>
      <c r="I263" s="2637">
        <v>44</v>
      </c>
      <c r="J263" s="539">
        <v>126.202</v>
      </c>
      <c r="K263" s="502">
        <f>ROUND((J263/J251*100),1)</f>
        <v>104.7</v>
      </c>
      <c r="L263" s="479">
        <v>31427</v>
      </c>
      <c r="N263" s="471">
        <f t="shared" si="19"/>
        <v>244</v>
      </c>
    </row>
    <row r="264" spans="1:14" hidden="1">
      <c r="B264" s="472"/>
      <c r="C264" s="472" t="s">
        <v>564</v>
      </c>
      <c r="D264" s="494">
        <v>97.691735922892065</v>
      </c>
      <c r="E264" s="686">
        <v>65.731209157455652</v>
      </c>
      <c r="F264" s="2570">
        <v>7564</v>
      </c>
      <c r="G264" s="2628">
        <v>14613</v>
      </c>
      <c r="H264" s="2570">
        <v>13465</v>
      </c>
      <c r="I264" s="2637">
        <v>51</v>
      </c>
      <c r="J264" s="539">
        <v>125.227</v>
      </c>
      <c r="K264" s="502">
        <f t="shared" si="24"/>
        <v>103.9</v>
      </c>
      <c r="L264" s="479">
        <v>13435</v>
      </c>
      <c r="N264" s="471">
        <f t="shared" si="19"/>
        <v>30</v>
      </c>
    </row>
    <row r="265" spans="1:14" hidden="1">
      <c r="B265" s="472"/>
      <c r="C265" s="472" t="s">
        <v>565</v>
      </c>
      <c r="D265" s="494">
        <v>96.663401860545832</v>
      </c>
      <c r="E265" s="686">
        <v>63.111938963325535</v>
      </c>
      <c r="F265" s="2570">
        <v>7550</v>
      </c>
      <c r="G265" s="2628">
        <v>12875</v>
      </c>
      <c r="H265" s="2570">
        <v>12701</v>
      </c>
      <c r="I265" s="2637">
        <v>46</v>
      </c>
      <c r="J265" s="539">
        <v>124.15</v>
      </c>
      <c r="K265" s="502">
        <f t="shared" si="24"/>
        <v>103.3</v>
      </c>
      <c r="L265" s="479">
        <v>12674</v>
      </c>
      <c r="N265" s="471">
        <f t="shared" si="19"/>
        <v>27</v>
      </c>
    </row>
    <row r="266" spans="1:14" hidden="1">
      <c r="B266" s="472"/>
      <c r="C266" s="472" t="s">
        <v>566</v>
      </c>
      <c r="D266" s="494">
        <v>94.195400110914875</v>
      </c>
      <c r="E266" s="686">
        <v>62.9872118112241</v>
      </c>
      <c r="F266" s="2570">
        <v>9695</v>
      </c>
      <c r="G266" s="2628">
        <v>13590</v>
      </c>
      <c r="H266" s="2570">
        <v>16346</v>
      </c>
      <c r="I266" s="2637">
        <v>50</v>
      </c>
      <c r="J266" s="539">
        <v>122.015</v>
      </c>
      <c r="K266" s="502">
        <f t="shared" si="24"/>
        <v>102.6</v>
      </c>
      <c r="L266" s="479">
        <v>16323</v>
      </c>
      <c r="N266" s="471">
        <f t="shared" si="19"/>
        <v>23</v>
      </c>
    </row>
    <row r="267" spans="1:14" hidden="1">
      <c r="B267" s="472"/>
      <c r="C267" s="472" t="s">
        <v>567</v>
      </c>
      <c r="D267" s="494">
        <v>96.766235266780456</v>
      </c>
      <c r="E267" s="686">
        <v>65.668845581404923</v>
      </c>
      <c r="F267" s="2570">
        <v>7552</v>
      </c>
      <c r="G267" s="2628">
        <v>13950</v>
      </c>
      <c r="H267" s="2570">
        <v>18567</v>
      </c>
      <c r="I267" s="2637">
        <v>57</v>
      </c>
      <c r="J267" s="539">
        <v>122.05</v>
      </c>
      <c r="K267" s="502">
        <f t="shared" si="24"/>
        <v>102.2</v>
      </c>
      <c r="L267" s="479">
        <v>18535</v>
      </c>
      <c r="N267" s="471">
        <f t="shared" si="19"/>
        <v>32</v>
      </c>
    </row>
    <row r="268" spans="1:14" hidden="1">
      <c r="B268" s="472"/>
      <c r="C268" s="472" t="s">
        <v>568</v>
      </c>
      <c r="D268" s="494">
        <v>96.149234829372716</v>
      </c>
      <c r="E268" s="686">
        <v>65.668845581404923</v>
      </c>
      <c r="F268" s="2570">
        <v>6262</v>
      </c>
      <c r="G268" s="2628">
        <v>12297</v>
      </c>
      <c r="H268" s="2570">
        <v>10155</v>
      </c>
      <c r="I268" s="2637">
        <v>50</v>
      </c>
      <c r="J268" s="539">
        <v>121.453</v>
      </c>
      <c r="K268" s="502">
        <f t="shared" si="24"/>
        <v>100.5</v>
      </c>
      <c r="L268" s="479">
        <v>10130</v>
      </c>
      <c r="N268" s="471">
        <f t="shared" si="19"/>
        <v>25</v>
      </c>
    </row>
    <row r="269" spans="1:14" hidden="1">
      <c r="B269" s="472"/>
      <c r="C269" s="472" t="s">
        <v>569</v>
      </c>
      <c r="D269" s="494">
        <v>94.092566704680252</v>
      </c>
      <c r="E269" s="686">
        <v>60.492668769195426</v>
      </c>
      <c r="F269" s="2570">
        <v>7135</v>
      </c>
      <c r="G269" s="2628">
        <v>14248</v>
      </c>
      <c r="H269" s="2570">
        <v>17809</v>
      </c>
      <c r="I269" s="2637">
        <v>51</v>
      </c>
      <c r="J269" s="539">
        <v>121.895</v>
      </c>
      <c r="K269" s="502">
        <f t="shared" si="24"/>
        <v>101.5</v>
      </c>
      <c r="L269" s="479">
        <v>17759</v>
      </c>
      <c r="N269" s="471">
        <f t="shared" si="19"/>
        <v>50</v>
      </c>
    </row>
    <row r="270" spans="1:14" hidden="1">
      <c r="B270" s="472"/>
      <c r="C270" s="472" t="s">
        <v>67</v>
      </c>
      <c r="D270" s="494">
        <v>96.663401860545832</v>
      </c>
      <c r="E270" s="686">
        <v>67.103207830571421</v>
      </c>
      <c r="F270" s="2570">
        <v>6313</v>
      </c>
      <c r="G270" s="2628">
        <v>14032</v>
      </c>
      <c r="H270" s="2570">
        <v>15900</v>
      </c>
      <c r="I270" s="2637">
        <v>50</v>
      </c>
      <c r="J270" s="539">
        <v>118.91200000000001</v>
      </c>
      <c r="K270" s="502">
        <f t="shared" si="24"/>
        <v>97.1</v>
      </c>
      <c r="L270" s="479">
        <v>15864</v>
      </c>
      <c r="N270" s="471">
        <f t="shared" ref="N270:N333" si="25">H270-L270</f>
        <v>36</v>
      </c>
    </row>
    <row r="271" spans="1:14" hidden="1">
      <c r="B271" s="472"/>
      <c r="C271" s="472" t="s">
        <v>68</v>
      </c>
      <c r="D271" s="494">
        <v>94.298233517149498</v>
      </c>
      <c r="E271" s="686">
        <v>70.159023057056544</v>
      </c>
      <c r="F271" s="2570">
        <v>6481</v>
      </c>
      <c r="G271" s="2628">
        <v>10868</v>
      </c>
      <c r="H271" s="2570">
        <v>14965</v>
      </c>
      <c r="I271" s="2637">
        <v>45</v>
      </c>
      <c r="J271" s="539">
        <v>118.923</v>
      </c>
      <c r="K271" s="502">
        <f t="shared" si="24"/>
        <v>96.1</v>
      </c>
      <c r="L271" s="479">
        <v>14934</v>
      </c>
      <c r="N271" s="471">
        <f t="shared" si="25"/>
        <v>31</v>
      </c>
    </row>
    <row r="272" spans="1:14" hidden="1">
      <c r="B272" s="472"/>
      <c r="C272" s="474" t="s">
        <v>69</v>
      </c>
      <c r="D272" s="494">
        <v>100.98240492240001</v>
      </c>
      <c r="E272" s="686">
        <v>71.156840273868013</v>
      </c>
      <c r="F272" s="2570">
        <v>5392</v>
      </c>
      <c r="G272" s="2628">
        <v>10249</v>
      </c>
      <c r="H272" s="2570">
        <v>14694</v>
      </c>
      <c r="I272" s="2637">
        <v>76</v>
      </c>
      <c r="J272" s="539">
        <v>117.694</v>
      </c>
      <c r="K272" s="502">
        <f t="shared" si="24"/>
        <v>94.7</v>
      </c>
      <c r="L272" s="479">
        <v>14672</v>
      </c>
      <c r="N272" s="471">
        <f t="shared" si="25"/>
        <v>22</v>
      </c>
    </row>
    <row r="273" spans="1:14" hidden="1">
      <c r="A273" s="483">
        <v>1998</v>
      </c>
      <c r="B273" s="473" t="s">
        <v>77</v>
      </c>
      <c r="C273" s="473" t="s">
        <v>561</v>
      </c>
      <c r="D273" s="543">
        <v>95.737901204434209</v>
      </c>
      <c r="E273" s="687">
        <v>68.787024383940775</v>
      </c>
      <c r="F273" s="2596">
        <v>5514</v>
      </c>
      <c r="G273" s="2627">
        <v>13244</v>
      </c>
      <c r="H273" s="2596">
        <v>10113</v>
      </c>
      <c r="I273" s="2644">
        <v>48</v>
      </c>
      <c r="J273" s="537">
        <v>117.056</v>
      </c>
      <c r="K273" s="502">
        <f>ROUND((J273/J261*100),1)</f>
        <v>93.4</v>
      </c>
      <c r="L273" s="479">
        <v>10096</v>
      </c>
      <c r="N273" s="471">
        <f t="shared" si="25"/>
        <v>17</v>
      </c>
    </row>
    <row r="274" spans="1:14" hidden="1">
      <c r="A274" s="484"/>
      <c r="B274" s="472"/>
      <c r="C274" s="472" t="s">
        <v>562</v>
      </c>
      <c r="D274" s="494">
        <v>92.75573242363015</v>
      </c>
      <c r="E274" s="686">
        <v>70.470840937310129</v>
      </c>
      <c r="F274" s="2570">
        <v>4998</v>
      </c>
      <c r="G274" s="2628">
        <v>11618</v>
      </c>
      <c r="H274" s="2570">
        <v>15635</v>
      </c>
      <c r="I274" s="2637">
        <v>63</v>
      </c>
      <c r="J274" s="539">
        <v>114.40600000000001</v>
      </c>
      <c r="K274" s="502">
        <f t="shared" ref="K274:K284" si="26">ROUND((J274/J262*100),1)</f>
        <v>91.2</v>
      </c>
      <c r="L274" s="479">
        <v>15606</v>
      </c>
      <c r="N274" s="471">
        <f t="shared" si="25"/>
        <v>29</v>
      </c>
    </row>
    <row r="275" spans="1:14" hidden="1">
      <c r="A275" s="484"/>
      <c r="B275" s="472"/>
      <c r="C275" s="472" t="s">
        <v>563</v>
      </c>
      <c r="D275" s="494">
        <v>92.035898579987787</v>
      </c>
      <c r="E275" s="686">
        <v>69.909568752853673</v>
      </c>
      <c r="F275" s="2570">
        <v>5467</v>
      </c>
      <c r="G275" s="2628">
        <v>12795</v>
      </c>
      <c r="H275" s="2570">
        <v>24963</v>
      </c>
      <c r="I275" s="2637">
        <v>65</v>
      </c>
      <c r="J275" s="539">
        <v>113.884</v>
      </c>
      <c r="K275" s="502">
        <f>ROUND((J275/J263*100),1)</f>
        <v>90.2</v>
      </c>
      <c r="L275" s="479">
        <v>24911</v>
      </c>
      <c r="N275" s="471">
        <f t="shared" si="25"/>
        <v>52</v>
      </c>
    </row>
    <row r="276" spans="1:14" hidden="1">
      <c r="A276" s="484"/>
      <c r="B276" s="472"/>
      <c r="C276" s="472" t="s">
        <v>564</v>
      </c>
      <c r="D276" s="494">
        <v>89.053729799183714</v>
      </c>
      <c r="E276" s="686">
        <v>72.217021066730197</v>
      </c>
      <c r="F276" s="2570">
        <v>5234</v>
      </c>
      <c r="G276" s="2628">
        <v>11412</v>
      </c>
      <c r="H276" s="2570">
        <v>12090</v>
      </c>
      <c r="I276" s="2637">
        <v>69</v>
      </c>
      <c r="J276" s="539">
        <v>112.482</v>
      </c>
      <c r="K276" s="502">
        <f t="shared" si="26"/>
        <v>89.8</v>
      </c>
      <c r="L276" s="479">
        <v>12069</v>
      </c>
      <c r="N276" s="471">
        <f t="shared" si="25"/>
        <v>21</v>
      </c>
    </row>
    <row r="277" spans="1:14" hidden="1">
      <c r="A277" s="484"/>
      <c r="B277" s="472"/>
      <c r="C277" s="472" t="s">
        <v>565</v>
      </c>
      <c r="D277" s="494">
        <v>90.699064298937685</v>
      </c>
      <c r="E277" s="686">
        <v>69.597750872600088</v>
      </c>
      <c r="F277" s="2570">
        <v>4374</v>
      </c>
      <c r="G277" s="2628">
        <v>9552</v>
      </c>
      <c r="H277" s="2570">
        <v>11296</v>
      </c>
      <c r="I277" s="2637">
        <v>71</v>
      </c>
      <c r="J277" s="539">
        <v>111.96599999999999</v>
      </c>
      <c r="K277" s="502">
        <f t="shared" si="26"/>
        <v>90.2</v>
      </c>
      <c r="L277" s="479">
        <v>11281</v>
      </c>
      <c r="N277" s="471">
        <f t="shared" si="25"/>
        <v>15</v>
      </c>
    </row>
    <row r="278" spans="1:14" hidden="1">
      <c r="A278" s="484"/>
      <c r="B278" s="472"/>
      <c r="C278" s="472" t="s">
        <v>566</v>
      </c>
      <c r="D278" s="494">
        <v>93.167066048568628</v>
      </c>
      <c r="E278" s="686">
        <v>69.09884226419436</v>
      </c>
      <c r="F278" s="2570">
        <v>4942</v>
      </c>
      <c r="G278" s="2628">
        <v>11274</v>
      </c>
      <c r="H278" s="2570">
        <v>15223</v>
      </c>
      <c r="I278" s="2637">
        <v>71</v>
      </c>
      <c r="J278" s="539">
        <v>111.029</v>
      </c>
      <c r="K278" s="502">
        <f t="shared" si="26"/>
        <v>91</v>
      </c>
      <c r="L278" s="479">
        <v>15199</v>
      </c>
      <c r="N278" s="471">
        <f t="shared" si="25"/>
        <v>24</v>
      </c>
    </row>
    <row r="279" spans="1:14" hidden="1">
      <c r="A279" s="484"/>
      <c r="B279" s="472"/>
      <c r="C279" s="472" t="s">
        <v>567</v>
      </c>
      <c r="D279" s="494">
        <v>88.745229580479844</v>
      </c>
      <c r="E279" s="686">
        <v>71.094476697817299</v>
      </c>
      <c r="F279" s="2570">
        <v>5215</v>
      </c>
      <c r="G279" s="2628">
        <v>11348</v>
      </c>
      <c r="H279" s="2570">
        <v>17153</v>
      </c>
      <c r="I279" s="2637">
        <v>88</v>
      </c>
      <c r="J279" s="539">
        <v>110.97</v>
      </c>
      <c r="K279" s="502">
        <f t="shared" si="26"/>
        <v>90.9</v>
      </c>
      <c r="L279" s="479">
        <v>17120</v>
      </c>
      <c r="N279" s="471">
        <f t="shared" si="25"/>
        <v>33</v>
      </c>
    </row>
    <row r="280" spans="1:14" hidden="1">
      <c r="A280" s="484"/>
      <c r="B280" s="472"/>
      <c r="C280" s="472" t="s">
        <v>568</v>
      </c>
      <c r="D280" s="494">
        <v>89.053729799183714</v>
      </c>
      <c r="E280" s="686">
        <v>73.090111131440253</v>
      </c>
      <c r="F280" s="2570">
        <v>4337</v>
      </c>
      <c r="G280" s="2628">
        <v>10031</v>
      </c>
      <c r="H280" s="2570">
        <v>8877</v>
      </c>
      <c r="I280" s="2637">
        <v>77</v>
      </c>
      <c r="J280" s="539">
        <v>109.825</v>
      </c>
      <c r="K280" s="502">
        <f t="shared" si="26"/>
        <v>90.4</v>
      </c>
      <c r="L280" s="479">
        <v>8858</v>
      </c>
      <c r="N280" s="471">
        <f t="shared" si="25"/>
        <v>19</v>
      </c>
    </row>
    <row r="281" spans="1:14" hidden="1">
      <c r="A281" s="484"/>
      <c r="B281" s="472"/>
      <c r="C281" s="472" t="s">
        <v>569</v>
      </c>
      <c r="D281" s="494">
        <v>88.436729361775974</v>
      </c>
      <c r="E281" s="686">
        <v>68.47520650368719</v>
      </c>
      <c r="F281" s="2570">
        <v>4403</v>
      </c>
      <c r="G281" s="2628">
        <v>10821</v>
      </c>
      <c r="H281" s="2570">
        <v>16626</v>
      </c>
      <c r="I281" s="2637">
        <v>67</v>
      </c>
      <c r="J281" s="539">
        <v>107.895</v>
      </c>
      <c r="K281" s="502">
        <f t="shared" si="26"/>
        <v>88.5</v>
      </c>
      <c r="L281" s="479">
        <v>16458</v>
      </c>
      <c r="N281" s="471">
        <f t="shared" si="25"/>
        <v>168</v>
      </c>
    </row>
    <row r="282" spans="1:14" hidden="1">
      <c r="A282" s="484"/>
      <c r="B282" s="472"/>
      <c r="C282" s="472" t="s">
        <v>67</v>
      </c>
      <c r="D282" s="494">
        <v>85.454560580971886</v>
      </c>
      <c r="E282" s="686">
        <v>72.404111794882354</v>
      </c>
      <c r="F282" s="2570">
        <v>4142</v>
      </c>
      <c r="G282" s="2628">
        <v>12375</v>
      </c>
      <c r="H282" s="2570">
        <v>12827</v>
      </c>
      <c r="I282" s="2637">
        <v>60</v>
      </c>
      <c r="J282" s="539">
        <v>103.93300000000001</v>
      </c>
      <c r="K282" s="502">
        <f t="shared" si="26"/>
        <v>87.4</v>
      </c>
      <c r="L282" s="479">
        <v>12733</v>
      </c>
      <c r="N282" s="471">
        <f t="shared" si="25"/>
        <v>94</v>
      </c>
    </row>
    <row r="283" spans="1:14" hidden="1">
      <c r="A283" s="484"/>
      <c r="B283" s="472"/>
      <c r="C283" s="472" t="s">
        <v>68</v>
      </c>
      <c r="D283" s="494">
        <v>85.76306079967577</v>
      </c>
      <c r="E283" s="686">
        <v>70.657931665462286</v>
      </c>
      <c r="F283" s="2570">
        <v>4162</v>
      </c>
      <c r="G283" s="2628">
        <v>9471</v>
      </c>
      <c r="H283" s="2570">
        <v>12787</v>
      </c>
      <c r="I283" s="2637">
        <v>65</v>
      </c>
      <c r="J283" s="539">
        <v>103.693</v>
      </c>
      <c r="K283" s="502">
        <f t="shared" si="26"/>
        <v>87.2</v>
      </c>
      <c r="L283" s="479">
        <v>12763</v>
      </c>
      <c r="N283" s="471">
        <f t="shared" si="25"/>
        <v>24</v>
      </c>
    </row>
    <row r="284" spans="1:14" hidden="1">
      <c r="A284" s="485"/>
      <c r="B284" s="474"/>
      <c r="C284" s="474" t="s">
        <v>69</v>
      </c>
      <c r="D284" s="542">
        <v>85.660227393441147</v>
      </c>
      <c r="E284" s="688">
        <v>70.470840937310129</v>
      </c>
      <c r="F284" s="2618">
        <v>4784</v>
      </c>
      <c r="G284" s="2629">
        <v>8381</v>
      </c>
      <c r="H284" s="2618">
        <v>11838</v>
      </c>
      <c r="I284" s="2643">
        <v>41</v>
      </c>
      <c r="J284" s="541">
        <v>101.971</v>
      </c>
      <c r="K284" s="502">
        <f t="shared" si="26"/>
        <v>86.6</v>
      </c>
      <c r="L284" s="479">
        <v>11811</v>
      </c>
      <c r="N284" s="471">
        <f t="shared" si="25"/>
        <v>27</v>
      </c>
    </row>
    <row r="285" spans="1:14" hidden="1">
      <c r="A285" s="482">
        <v>1999</v>
      </c>
      <c r="B285" s="472" t="s">
        <v>78</v>
      </c>
      <c r="C285" s="473" t="s">
        <v>561</v>
      </c>
      <c r="D285" s="494">
        <v>86.277227830848886</v>
      </c>
      <c r="E285" s="686">
        <v>68.599933655788632</v>
      </c>
      <c r="F285" s="2570">
        <v>4183</v>
      </c>
      <c r="G285" s="2628">
        <v>11850</v>
      </c>
      <c r="H285" s="2570">
        <v>9187</v>
      </c>
      <c r="I285" s="2637">
        <v>43</v>
      </c>
      <c r="J285" s="544">
        <v>101.202</v>
      </c>
      <c r="K285" s="502">
        <f>ROUND((J285/J273*100),1)</f>
        <v>86.5</v>
      </c>
      <c r="L285" s="479">
        <v>9178</v>
      </c>
      <c r="N285" s="471">
        <f t="shared" si="25"/>
        <v>9</v>
      </c>
    </row>
    <row r="286" spans="1:14" hidden="1">
      <c r="B286" s="472"/>
      <c r="C286" s="472" t="s">
        <v>562</v>
      </c>
      <c r="D286" s="494">
        <v>86.07156101837964</v>
      </c>
      <c r="E286" s="686">
        <v>69.971932328904401</v>
      </c>
      <c r="F286" s="2570">
        <v>4484</v>
      </c>
      <c r="G286" s="2628">
        <v>9761</v>
      </c>
      <c r="H286" s="2570">
        <v>13968</v>
      </c>
      <c r="I286" s="2637">
        <v>37</v>
      </c>
      <c r="J286" s="539">
        <v>100.378</v>
      </c>
      <c r="K286" s="502">
        <f t="shared" ref="K286:K296" si="27">ROUND((J286/J274*100),1)</f>
        <v>87.7</v>
      </c>
      <c r="L286" s="479">
        <v>13954</v>
      </c>
      <c r="N286" s="471">
        <f t="shared" si="25"/>
        <v>14</v>
      </c>
    </row>
    <row r="287" spans="1:14" hidden="1">
      <c r="B287" s="472"/>
      <c r="C287" s="472" t="s">
        <v>563</v>
      </c>
      <c r="D287" s="494">
        <v>94.915233954557223</v>
      </c>
      <c r="E287" s="686">
        <v>70.034295904955115</v>
      </c>
      <c r="F287" s="2570">
        <v>4327</v>
      </c>
      <c r="G287" s="2628">
        <v>10694</v>
      </c>
      <c r="H287" s="2570">
        <v>22408</v>
      </c>
      <c r="I287" s="2637">
        <v>47</v>
      </c>
      <c r="J287" s="539">
        <v>99.902000000000001</v>
      </c>
      <c r="K287" s="502">
        <f>ROUND((J287/J275*100),1)</f>
        <v>87.7</v>
      </c>
      <c r="L287" s="479">
        <v>22386</v>
      </c>
      <c r="N287" s="471">
        <f t="shared" si="25"/>
        <v>22</v>
      </c>
    </row>
    <row r="288" spans="1:14" hidden="1">
      <c r="B288" s="472"/>
      <c r="C288" s="472" t="s">
        <v>564</v>
      </c>
      <c r="D288" s="494">
        <v>88.025395736837467</v>
      </c>
      <c r="E288" s="686">
        <v>68.288115775535047</v>
      </c>
      <c r="F288" s="2570">
        <v>4035</v>
      </c>
      <c r="G288" s="2628">
        <v>11722</v>
      </c>
      <c r="H288" s="2570">
        <v>10873</v>
      </c>
      <c r="I288" s="2637">
        <v>45</v>
      </c>
      <c r="J288" s="539">
        <v>100.306</v>
      </c>
      <c r="K288" s="502">
        <f t="shared" si="27"/>
        <v>89.2</v>
      </c>
      <c r="L288" s="479">
        <v>10863</v>
      </c>
      <c r="N288" s="471">
        <f t="shared" si="25"/>
        <v>10</v>
      </c>
    </row>
    <row r="289" spans="1:14" hidden="1">
      <c r="B289" s="472"/>
      <c r="C289" s="472" t="s">
        <v>565</v>
      </c>
      <c r="D289" s="494">
        <v>87.922562330602858</v>
      </c>
      <c r="E289" s="686">
        <v>70.408477361259415</v>
      </c>
      <c r="F289" s="2570">
        <v>4513</v>
      </c>
      <c r="G289" s="2628">
        <v>7659</v>
      </c>
      <c r="H289" s="2570">
        <v>10155</v>
      </c>
      <c r="I289" s="2637">
        <v>58</v>
      </c>
      <c r="J289" s="539">
        <v>101.14</v>
      </c>
      <c r="K289" s="502">
        <f t="shared" si="27"/>
        <v>90.3</v>
      </c>
      <c r="L289" s="479">
        <v>10142</v>
      </c>
      <c r="N289" s="471">
        <f t="shared" si="25"/>
        <v>13</v>
      </c>
    </row>
    <row r="290" spans="1:14" hidden="1">
      <c r="A290" s="486"/>
      <c r="B290" s="472"/>
      <c r="C290" s="472" t="s">
        <v>566</v>
      </c>
      <c r="D290" s="494">
        <v>85.76306079967577</v>
      </c>
      <c r="E290" s="686">
        <v>69.348296568397231</v>
      </c>
      <c r="F290" s="2570">
        <v>5001</v>
      </c>
      <c r="G290" s="2628">
        <v>9816</v>
      </c>
      <c r="H290" s="340">
        <v>13289</v>
      </c>
      <c r="I290" s="2645">
        <v>43</v>
      </c>
      <c r="J290" s="539">
        <v>102.37</v>
      </c>
      <c r="K290" s="502">
        <f t="shared" si="27"/>
        <v>92.2</v>
      </c>
      <c r="L290" s="505">
        <v>13267</v>
      </c>
      <c r="N290" s="471">
        <f t="shared" si="25"/>
        <v>22</v>
      </c>
    </row>
    <row r="291" spans="1:14" hidden="1">
      <c r="A291" s="486"/>
      <c r="B291" s="472"/>
      <c r="C291" s="472" t="s">
        <v>567</v>
      </c>
      <c r="D291" s="494">
        <v>88.642396174245221</v>
      </c>
      <c r="E291" s="686">
        <v>68.10102504738289</v>
      </c>
      <c r="F291" s="340">
        <v>4422</v>
      </c>
      <c r="G291" s="658">
        <v>11148</v>
      </c>
      <c r="H291" s="340">
        <v>14824</v>
      </c>
      <c r="I291" s="2645">
        <v>58</v>
      </c>
      <c r="J291" s="539">
        <v>102.062</v>
      </c>
      <c r="K291" s="502">
        <f t="shared" si="27"/>
        <v>92</v>
      </c>
      <c r="L291" s="505">
        <v>14809</v>
      </c>
      <c r="N291" s="471">
        <f t="shared" si="25"/>
        <v>15</v>
      </c>
    </row>
    <row r="292" spans="1:14" hidden="1">
      <c r="A292" s="486"/>
      <c r="B292" s="472"/>
      <c r="C292" s="472" t="s">
        <v>568</v>
      </c>
      <c r="D292" s="494">
        <v>90.082063861529946</v>
      </c>
      <c r="E292" s="686">
        <v>68.662297231839332</v>
      </c>
      <c r="F292" s="340">
        <v>4188</v>
      </c>
      <c r="G292" s="658">
        <v>9825</v>
      </c>
      <c r="H292" s="340">
        <v>8615</v>
      </c>
      <c r="I292" s="2645">
        <v>60</v>
      </c>
      <c r="J292" s="539">
        <v>102.05800000000001</v>
      </c>
      <c r="K292" s="502">
        <f t="shared" si="27"/>
        <v>92.9</v>
      </c>
      <c r="L292" s="505">
        <v>8959</v>
      </c>
      <c r="N292" s="471">
        <f t="shared" si="25"/>
        <v>-344</v>
      </c>
    </row>
    <row r="293" spans="1:14" hidden="1">
      <c r="A293" s="486"/>
      <c r="B293" s="472"/>
      <c r="C293" s="472" t="s">
        <v>569</v>
      </c>
      <c r="D293" s="494">
        <v>96.457735048076586</v>
      </c>
      <c r="E293" s="686">
        <v>67.913934319230748</v>
      </c>
      <c r="F293" s="340">
        <v>4776</v>
      </c>
      <c r="G293" s="658">
        <v>10653</v>
      </c>
      <c r="H293" s="340">
        <v>15138</v>
      </c>
      <c r="I293" s="2645">
        <v>47</v>
      </c>
      <c r="J293" s="539">
        <v>102.3</v>
      </c>
      <c r="K293" s="502">
        <f t="shared" si="27"/>
        <v>94.8</v>
      </c>
      <c r="L293" s="505">
        <v>15111</v>
      </c>
      <c r="N293" s="471">
        <f t="shared" si="25"/>
        <v>27</v>
      </c>
    </row>
    <row r="294" spans="1:14" hidden="1">
      <c r="A294" s="486"/>
      <c r="B294" s="472"/>
      <c r="C294" s="472" t="s">
        <v>67</v>
      </c>
      <c r="D294" s="494">
        <v>91.213231330110801</v>
      </c>
      <c r="E294" s="686">
        <v>72.653566099085225</v>
      </c>
      <c r="F294" s="340">
        <v>4281</v>
      </c>
      <c r="G294" s="658">
        <v>12053</v>
      </c>
      <c r="H294" s="340">
        <v>11702</v>
      </c>
      <c r="I294" s="2645">
        <v>64</v>
      </c>
      <c r="J294" s="539">
        <v>102.87</v>
      </c>
      <c r="K294" s="502">
        <f t="shared" si="27"/>
        <v>99</v>
      </c>
      <c r="L294" s="505">
        <v>11682</v>
      </c>
      <c r="N294" s="471">
        <f t="shared" si="25"/>
        <v>20</v>
      </c>
    </row>
    <row r="295" spans="1:14" hidden="1">
      <c r="A295" s="486"/>
      <c r="B295" s="472"/>
      <c r="C295" s="472" t="s">
        <v>68</v>
      </c>
      <c r="D295" s="494">
        <v>91.933065173753164</v>
      </c>
      <c r="E295" s="686">
        <v>64.795755516694896</v>
      </c>
      <c r="F295" s="340">
        <v>4918</v>
      </c>
      <c r="G295" s="658">
        <v>10361</v>
      </c>
      <c r="H295" s="340">
        <v>12732</v>
      </c>
      <c r="I295" s="2645">
        <v>54</v>
      </c>
      <c r="J295" s="539">
        <v>102.65</v>
      </c>
      <c r="K295" s="502">
        <f t="shared" si="27"/>
        <v>99</v>
      </c>
      <c r="L295" s="505">
        <v>12719</v>
      </c>
      <c r="N295" s="471">
        <f t="shared" si="25"/>
        <v>13</v>
      </c>
    </row>
    <row r="296" spans="1:14" hidden="1">
      <c r="A296" s="486"/>
      <c r="B296" s="472"/>
      <c r="C296" s="474" t="s">
        <v>69</v>
      </c>
      <c r="D296" s="494">
        <v>90.184897267764569</v>
      </c>
      <c r="E296" s="686">
        <v>66.23011776586138</v>
      </c>
      <c r="F296" s="340">
        <v>4537</v>
      </c>
      <c r="G296" s="658">
        <v>9033</v>
      </c>
      <c r="H296" s="340">
        <v>11525</v>
      </c>
      <c r="I296" s="2645">
        <v>76</v>
      </c>
      <c r="J296" s="539">
        <v>103.233</v>
      </c>
      <c r="K296" s="502">
        <f t="shared" si="27"/>
        <v>101.2</v>
      </c>
      <c r="L296" s="505">
        <v>11511</v>
      </c>
      <c r="N296" s="471">
        <f t="shared" si="25"/>
        <v>14</v>
      </c>
    </row>
    <row r="297" spans="1:14" hidden="1">
      <c r="A297" s="487">
        <v>2000</v>
      </c>
      <c r="B297" s="473" t="s">
        <v>379</v>
      </c>
      <c r="C297" s="473" t="s">
        <v>561</v>
      </c>
      <c r="D297" s="543">
        <v>92.447232204926294</v>
      </c>
      <c r="E297" s="687">
        <v>67.415025710825006</v>
      </c>
      <c r="F297" s="388">
        <v>5051</v>
      </c>
      <c r="G297" s="660">
        <v>12424</v>
      </c>
      <c r="H297" s="388">
        <v>9710</v>
      </c>
      <c r="I297" s="2646">
        <v>61</v>
      </c>
      <c r="J297" s="537">
        <v>104.70099999999999</v>
      </c>
      <c r="K297" s="502">
        <f>ROUND((J297/J285*100),1)</f>
        <v>103.5</v>
      </c>
      <c r="L297" s="505">
        <v>9690</v>
      </c>
      <c r="N297" s="471">
        <f t="shared" si="25"/>
        <v>20</v>
      </c>
    </row>
    <row r="298" spans="1:14" hidden="1">
      <c r="A298" s="486"/>
      <c r="B298" s="472"/>
      <c r="C298" s="472" t="s">
        <v>562</v>
      </c>
      <c r="D298" s="494">
        <v>93.475566267272512</v>
      </c>
      <c r="E298" s="686">
        <v>64.982846244847039</v>
      </c>
      <c r="F298" s="340">
        <v>3539</v>
      </c>
      <c r="G298" s="658">
        <v>11930</v>
      </c>
      <c r="H298" s="340">
        <v>14287</v>
      </c>
      <c r="I298" s="2645">
        <v>48</v>
      </c>
      <c r="J298" s="539">
        <v>105.21899999999999</v>
      </c>
      <c r="K298" s="502">
        <f t="shared" ref="K298:K308" si="28">ROUND((J298/J286*100),1)</f>
        <v>104.8</v>
      </c>
      <c r="L298" s="505">
        <v>14266</v>
      </c>
      <c r="N298" s="471">
        <f t="shared" si="25"/>
        <v>21</v>
      </c>
    </row>
    <row r="299" spans="1:14" hidden="1">
      <c r="A299" s="486"/>
      <c r="B299" s="472"/>
      <c r="C299" s="472" t="s">
        <v>563</v>
      </c>
      <c r="D299" s="494">
        <v>90.904731111406932</v>
      </c>
      <c r="E299" s="686">
        <v>64.920482668796325</v>
      </c>
      <c r="F299" s="340">
        <v>4042</v>
      </c>
      <c r="G299" s="658">
        <v>12301</v>
      </c>
      <c r="H299" s="340">
        <v>21971</v>
      </c>
      <c r="I299" s="2645">
        <v>73</v>
      </c>
      <c r="J299" s="539">
        <v>103.76900000000001</v>
      </c>
      <c r="K299" s="502">
        <f>ROUND((J299/J287*100),1)</f>
        <v>103.9</v>
      </c>
      <c r="L299" s="505">
        <v>21928</v>
      </c>
      <c r="N299" s="471">
        <f t="shared" si="25"/>
        <v>43</v>
      </c>
    </row>
    <row r="300" spans="1:14" hidden="1">
      <c r="A300" s="486"/>
      <c r="B300" s="472"/>
      <c r="C300" s="472" t="s">
        <v>564</v>
      </c>
      <c r="D300" s="494">
        <v>95.018067360791875</v>
      </c>
      <c r="E300" s="686">
        <v>63.860301875934141</v>
      </c>
      <c r="F300" s="340">
        <v>5017</v>
      </c>
      <c r="G300" s="658">
        <v>11263</v>
      </c>
      <c r="H300" s="340">
        <v>10529</v>
      </c>
      <c r="I300" s="2645">
        <v>60</v>
      </c>
      <c r="J300" s="539">
        <v>103.919</v>
      </c>
      <c r="K300" s="502">
        <f t="shared" si="28"/>
        <v>103.6</v>
      </c>
      <c r="L300" s="505">
        <v>10501</v>
      </c>
      <c r="N300" s="471">
        <f t="shared" si="25"/>
        <v>28</v>
      </c>
    </row>
    <row r="301" spans="1:14" hidden="1">
      <c r="A301" s="486"/>
      <c r="B301" s="472"/>
      <c r="C301" s="472" t="s">
        <v>565</v>
      </c>
      <c r="D301" s="494">
        <v>95.532234391964991</v>
      </c>
      <c r="E301" s="686">
        <v>64.172119756187726</v>
      </c>
      <c r="F301" s="340">
        <v>4581</v>
      </c>
      <c r="G301" s="658">
        <v>10864</v>
      </c>
      <c r="H301" s="340">
        <v>11023</v>
      </c>
      <c r="I301" s="2645">
        <v>60</v>
      </c>
      <c r="J301" s="539">
        <v>104.31100000000001</v>
      </c>
      <c r="K301" s="502">
        <f t="shared" si="28"/>
        <v>103.1</v>
      </c>
      <c r="L301" s="505">
        <v>11014</v>
      </c>
      <c r="N301" s="471">
        <f t="shared" si="25"/>
        <v>9</v>
      </c>
    </row>
    <row r="302" spans="1:14" hidden="1">
      <c r="A302" s="486"/>
      <c r="B302" s="472"/>
      <c r="C302" s="472" t="s">
        <v>566</v>
      </c>
      <c r="D302" s="494">
        <v>95.32656757949573</v>
      </c>
      <c r="E302" s="686">
        <v>62.051758170463351</v>
      </c>
      <c r="F302" s="340">
        <v>4606</v>
      </c>
      <c r="G302" s="658">
        <v>11950</v>
      </c>
      <c r="H302" s="340">
        <v>14545</v>
      </c>
      <c r="I302" s="2645">
        <v>68</v>
      </c>
      <c r="J302" s="539">
        <v>104.572</v>
      </c>
      <c r="K302" s="502">
        <f t="shared" si="28"/>
        <v>102.2</v>
      </c>
      <c r="L302" s="505">
        <v>14493</v>
      </c>
      <c r="N302" s="471">
        <f t="shared" si="25"/>
        <v>52</v>
      </c>
    </row>
    <row r="303" spans="1:14" hidden="1">
      <c r="A303" s="486"/>
      <c r="B303" s="472"/>
      <c r="C303" s="472" t="s">
        <v>567</v>
      </c>
      <c r="D303" s="494">
        <v>96.560568454311209</v>
      </c>
      <c r="E303" s="686">
        <v>64.671028364593454</v>
      </c>
      <c r="F303" s="340">
        <v>5177</v>
      </c>
      <c r="G303" s="658">
        <v>12314</v>
      </c>
      <c r="H303" s="340">
        <v>14096</v>
      </c>
      <c r="I303" s="2645">
        <v>59</v>
      </c>
      <c r="J303" s="539">
        <v>105.646</v>
      </c>
      <c r="K303" s="502">
        <f t="shared" si="28"/>
        <v>103.5</v>
      </c>
      <c r="L303" s="505">
        <v>14071</v>
      </c>
      <c r="N303" s="471">
        <f t="shared" si="25"/>
        <v>25</v>
      </c>
    </row>
    <row r="304" spans="1:14" hidden="1">
      <c r="A304" s="486"/>
      <c r="B304" s="472"/>
      <c r="C304" s="472" t="s">
        <v>568</v>
      </c>
      <c r="D304" s="494">
        <v>96.869068673015079</v>
      </c>
      <c r="E304" s="686">
        <v>64.109756180137012</v>
      </c>
      <c r="F304" s="340">
        <v>3615</v>
      </c>
      <c r="G304" s="658">
        <v>12534</v>
      </c>
      <c r="H304" s="340">
        <v>9136</v>
      </c>
      <c r="I304" s="2645">
        <v>63</v>
      </c>
      <c r="J304" s="539">
        <v>105.929</v>
      </c>
      <c r="K304" s="502">
        <f t="shared" si="28"/>
        <v>103.8</v>
      </c>
      <c r="L304" s="505">
        <v>9095</v>
      </c>
      <c r="N304" s="471">
        <f t="shared" si="25"/>
        <v>41</v>
      </c>
    </row>
    <row r="305" spans="1:14" hidden="1">
      <c r="A305" s="486"/>
      <c r="B305" s="472"/>
      <c r="C305" s="472" t="s">
        <v>569</v>
      </c>
      <c r="D305" s="494">
        <v>96.663401860545832</v>
      </c>
      <c r="E305" s="686">
        <v>66.729026374267121</v>
      </c>
      <c r="F305" s="340">
        <v>3820</v>
      </c>
      <c r="G305" s="658">
        <v>13237</v>
      </c>
      <c r="H305" s="340">
        <v>14672</v>
      </c>
      <c r="I305" s="2645">
        <v>62</v>
      </c>
      <c r="J305" s="539">
        <v>107.467</v>
      </c>
      <c r="K305" s="502">
        <f t="shared" si="28"/>
        <v>105.1</v>
      </c>
      <c r="L305" s="505">
        <v>14654</v>
      </c>
      <c r="N305" s="471">
        <f t="shared" si="25"/>
        <v>18</v>
      </c>
    </row>
    <row r="306" spans="1:14" hidden="1">
      <c r="A306" s="486"/>
      <c r="B306" s="472"/>
      <c r="C306" s="472" t="s">
        <v>67</v>
      </c>
      <c r="D306" s="494">
        <v>97.588902516657456</v>
      </c>
      <c r="E306" s="686">
        <v>64.671028364593454</v>
      </c>
      <c r="F306" s="340">
        <v>4169</v>
      </c>
      <c r="G306" s="658">
        <v>14380</v>
      </c>
      <c r="H306" s="340">
        <v>12121</v>
      </c>
      <c r="I306" s="2645">
        <v>70</v>
      </c>
      <c r="J306" s="539">
        <v>107.015</v>
      </c>
      <c r="K306" s="502">
        <f t="shared" si="28"/>
        <v>104</v>
      </c>
      <c r="L306" s="505">
        <v>12096</v>
      </c>
      <c r="N306" s="471">
        <f t="shared" si="25"/>
        <v>25</v>
      </c>
    </row>
    <row r="307" spans="1:14" hidden="1">
      <c r="A307" s="486"/>
      <c r="B307" s="472"/>
      <c r="C307" s="472" t="s">
        <v>68</v>
      </c>
      <c r="D307" s="494">
        <v>97.486069110422804</v>
      </c>
      <c r="E307" s="686">
        <v>67.040844254520707</v>
      </c>
      <c r="F307" s="340">
        <v>3937</v>
      </c>
      <c r="G307" s="658">
        <v>11947</v>
      </c>
      <c r="H307" s="340">
        <v>12848</v>
      </c>
      <c r="I307" s="2645">
        <v>70</v>
      </c>
      <c r="J307" s="539">
        <v>107.155</v>
      </c>
      <c r="K307" s="502">
        <f t="shared" si="28"/>
        <v>104.4</v>
      </c>
      <c r="L307" s="505">
        <v>12821</v>
      </c>
      <c r="N307" s="471">
        <f t="shared" si="25"/>
        <v>27</v>
      </c>
    </row>
    <row r="308" spans="1:14" hidden="1">
      <c r="A308" s="488"/>
      <c r="B308" s="474"/>
      <c r="C308" s="474" t="s">
        <v>69</v>
      </c>
      <c r="D308" s="542">
        <v>100.26257107875765</v>
      </c>
      <c r="E308" s="688">
        <v>71.780476034375184</v>
      </c>
      <c r="F308" s="386">
        <v>4081</v>
      </c>
      <c r="G308" s="659">
        <v>11131</v>
      </c>
      <c r="H308" s="386">
        <v>12576</v>
      </c>
      <c r="I308" s="2647">
        <v>61</v>
      </c>
      <c r="J308" s="541">
        <v>106.77800000000001</v>
      </c>
      <c r="K308" s="502">
        <f t="shared" si="28"/>
        <v>103.4</v>
      </c>
      <c r="L308" s="505">
        <v>12531</v>
      </c>
      <c r="N308" s="471">
        <f t="shared" si="25"/>
        <v>45</v>
      </c>
    </row>
    <row r="309" spans="1:14" hidden="1">
      <c r="A309" s="486">
        <v>2001</v>
      </c>
      <c r="B309" s="940" t="s">
        <v>380</v>
      </c>
      <c r="C309" s="473" t="s">
        <v>561</v>
      </c>
      <c r="D309" s="494">
        <v>97.280402297953572</v>
      </c>
      <c r="E309" s="686">
        <v>71.032113121766585</v>
      </c>
      <c r="F309" s="340">
        <v>3549</v>
      </c>
      <c r="G309" s="658">
        <v>14682</v>
      </c>
      <c r="H309" s="340">
        <v>10222</v>
      </c>
      <c r="I309" s="2645">
        <v>52</v>
      </c>
      <c r="J309" s="539">
        <v>105.809</v>
      </c>
      <c r="K309" s="502">
        <f>ROUND((J309/J297*100),1)</f>
        <v>101.1</v>
      </c>
      <c r="L309" s="505">
        <v>10205</v>
      </c>
      <c r="N309" s="471">
        <f t="shared" si="25"/>
        <v>17</v>
      </c>
    </row>
    <row r="310" spans="1:14" hidden="1">
      <c r="A310" s="486"/>
      <c r="B310" s="472"/>
      <c r="C310" s="472" t="s">
        <v>562</v>
      </c>
      <c r="D310" s="494">
        <v>95.737901204434209</v>
      </c>
      <c r="E310" s="686">
        <v>68.974115112092932</v>
      </c>
      <c r="F310" s="340">
        <v>3260</v>
      </c>
      <c r="G310" s="658">
        <v>13382</v>
      </c>
      <c r="H310" s="340">
        <v>15273</v>
      </c>
      <c r="I310" s="2645">
        <v>51</v>
      </c>
      <c r="J310" s="539">
        <v>105.453</v>
      </c>
      <c r="K310" s="502">
        <f t="shared" ref="K310:K320" si="29">ROUND((J310/J298*100),1)</f>
        <v>100.2</v>
      </c>
      <c r="L310" s="505">
        <v>15258</v>
      </c>
      <c r="N310" s="471">
        <f t="shared" si="25"/>
        <v>15</v>
      </c>
    </row>
    <row r="311" spans="1:14" hidden="1">
      <c r="A311" s="486"/>
      <c r="B311" s="472"/>
      <c r="C311" s="472" t="s">
        <v>563</v>
      </c>
      <c r="D311" s="494">
        <v>90.596230892703048</v>
      </c>
      <c r="E311" s="686">
        <v>70.408477361259415</v>
      </c>
      <c r="F311" s="340">
        <v>3759</v>
      </c>
      <c r="G311" s="658">
        <v>13685</v>
      </c>
      <c r="H311" s="340">
        <v>22434</v>
      </c>
      <c r="I311" s="2645">
        <v>87</v>
      </c>
      <c r="J311" s="539">
        <v>106.399</v>
      </c>
      <c r="K311" s="502">
        <f>ROUND((J311/J299*100),1)</f>
        <v>102.5</v>
      </c>
      <c r="L311" s="505">
        <v>22395</v>
      </c>
      <c r="N311" s="471">
        <f t="shared" si="25"/>
        <v>39</v>
      </c>
    </row>
    <row r="312" spans="1:14" hidden="1">
      <c r="A312" s="486"/>
      <c r="B312" s="472"/>
      <c r="C312" s="472" t="s">
        <v>564</v>
      </c>
      <c r="D312" s="494">
        <v>93.372732861037889</v>
      </c>
      <c r="E312" s="686">
        <v>73.526656163795266</v>
      </c>
      <c r="F312" s="340">
        <v>3927</v>
      </c>
      <c r="G312" s="658">
        <v>12661</v>
      </c>
      <c r="H312" s="340">
        <v>10513</v>
      </c>
      <c r="I312" s="2645">
        <v>75</v>
      </c>
      <c r="J312" s="539">
        <v>106.495</v>
      </c>
      <c r="K312" s="502">
        <f t="shared" si="29"/>
        <v>102.5</v>
      </c>
      <c r="L312" s="505">
        <v>10501</v>
      </c>
      <c r="N312" s="471">
        <f t="shared" si="25"/>
        <v>12</v>
      </c>
    </row>
    <row r="313" spans="1:14" hidden="1">
      <c r="A313" s="486"/>
      <c r="B313" s="472"/>
      <c r="C313" s="472" t="s">
        <v>565</v>
      </c>
      <c r="D313" s="494">
        <v>90.596230892703048</v>
      </c>
      <c r="E313" s="686">
        <v>76.956652846584689</v>
      </c>
      <c r="F313" s="340">
        <v>3870</v>
      </c>
      <c r="G313" s="658">
        <v>11475</v>
      </c>
      <c r="H313" s="340">
        <v>11074</v>
      </c>
      <c r="I313" s="2645">
        <v>65</v>
      </c>
      <c r="J313" s="539">
        <v>105.592</v>
      </c>
      <c r="K313" s="502">
        <f t="shared" si="29"/>
        <v>101.2</v>
      </c>
      <c r="L313" s="505">
        <v>11059</v>
      </c>
      <c r="N313" s="471">
        <f t="shared" si="25"/>
        <v>15</v>
      </c>
    </row>
    <row r="314" spans="1:14" hidden="1">
      <c r="A314" s="486"/>
      <c r="B314" s="472"/>
      <c r="C314" s="472" t="s">
        <v>566</v>
      </c>
      <c r="D314" s="494">
        <v>90.082063861529946</v>
      </c>
      <c r="E314" s="686">
        <v>77.705015759193287</v>
      </c>
      <c r="F314" s="340">
        <v>4444</v>
      </c>
      <c r="G314" s="658">
        <v>12301</v>
      </c>
      <c r="H314" s="340">
        <v>14300</v>
      </c>
      <c r="I314" s="2645">
        <v>54</v>
      </c>
      <c r="J314" s="539">
        <v>105.062</v>
      </c>
      <c r="K314" s="502">
        <f t="shared" si="29"/>
        <v>100.5</v>
      </c>
      <c r="L314" s="505">
        <v>14281</v>
      </c>
      <c r="N314" s="471">
        <f t="shared" si="25"/>
        <v>19</v>
      </c>
    </row>
    <row r="315" spans="1:14" hidden="1">
      <c r="A315" s="486"/>
      <c r="B315" s="472"/>
      <c r="C315" s="472" t="s">
        <v>567</v>
      </c>
      <c r="D315" s="494">
        <v>88.848062986714467</v>
      </c>
      <c r="E315" s="686">
        <v>77.82974291129473</v>
      </c>
      <c r="F315" s="340">
        <v>4309</v>
      </c>
      <c r="G315" s="658">
        <v>12389</v>
      </c>
      <c r="H315" s="340">
        <v>15215</v>
      </c>
      <c r="I315" s="2645">
        <v>51</v>
      </c>
      <c r="J315" s="539">
        <v>103.05200000000001</v>
      </c>
      <c r="K315" s="502">
        <f t="shared" si="29"/>
        <v>97.5</v>
      </c>
      <c r="L315" s="505">
        <v>15192</v>
      </c>
      <c r="N315" s="471">
        <f t="shared" si="25"/>
        <v>23</v>
      </c>
    </row>
    <row r="316" spans="1:14" hidden="1">
      <c r="A316" s="486"/>
      <c r="B316" s="472"/>
      <c r="C316" s="472" t="s">
        <v>568</v>
      </c>
      <c r="D316" s="494">
        <v>83.089392237575566</v>
      </c>
      <c r="E316" s="686">
        <v>76.270653510026804</v>
      </c>
      <c r="F316" s="340">
        <v>3545</v>
      </c>
      <c r="G316" s="658">
        <v>12403</v>
      </c>
      <c r="H316" s="340">
        <v>9662</v>
      </c>
      <c r="I316" s="2645">
        <v>91</v>
      </c>
      <c r="J316" s="539">
        <v>102.176</v>
      </c>
      <c r="K316" s="502">
        <f t="shared" si="29"/>
        <v>96.5</v>
      </c>
      <c r="L316" s="505">
        <v>9638</v>
      </c>
      <c r="N316" s="471">
        <f t="shared" si="25"/>
        <v>24</v>
      </c>
    </row>
    <row r="317" spans="1:14" hidden="1">
      <c r="A317" s="486"/>
      <c r="B317" s="472"/>
      <c r="C317" s="472" t="s">
        <v>569</v>
      </c>
      <c r="D317" s="494">
        <v>87.408395299429742</v>
      </c>
      <c r="E317" s="686">
        <v>77.892106487345444</v>
      </c>
      <c r="F317" s="340">
        <v>4195</v>
      </c>
      <c r="G317" s="658">
        <v>12758</v>
      </c>
      <c r="H317" s="340">
        <v>14104</v>
      </c>
      <c r="I317" s="2645">
        <v>62</v>
      </c>
      <c r="J317" s="539">
        <v>100.376</v>
      </c>
      <c r="K317" s="502">
        <f t="shared" si="29"/>
        <v>93.4</v>
      </c>
      <c r="L317" s="505">
        <v>14088</v>
      </c>
      <c r="N317" s="471">
        <f t="shared" si="25"/>
        <v>16</v>
      </c>
    </row>
    <row r="318" spans="1:14" hidden="1">
      <c r="A318" s="486"/>
      <c r="B318" s="472"/>
      <c r="C318" s="472" t="s">
        <v>67</v>
      </c>
      <c r="D318" s="494">
        <v>89.465063424122206</v>
      </c>
      <c r="E318" s="686">
        <v>78.952287280207628</v>
      </c>
      <c r="F318" s="340">
        <v>4004</v>
      </c>
      <c r="G318" s="658">
        <v>12893</v>
      </c>
      <c r="H318" s="340">
        <v>11852</v>
      </c>
      <c r="I318" s="2645">
        <v>95</v>
      </c>
      <c r="J318" s="539">
        <v>100.179</v>
      </c>
      <c r="K318" s="502">
        <f t="shared" si="29"/>
        <v>93.6</v>
      </c>
      <c r="L318" s="505">
        <v>11828</v>
      </c>
      <c r="N318" s="471">
        <f t="shared" si="25"/>
        <v>24</v>
      </c>
    </row>
    <row r="319" spans="1:14" hidden="1">
      <c r="A319" s="486"/>
      <c r="B319" s="472"/>
      <c r="C319" s="472" t="s">
        <v>68</v>
      </c>
      <c r="D319" s="494">
        <v>87.408395299429742</v>
      </c>
      <c r="E319" s="686">
        <v>84.128464092417133</v>
      </c>
      <c r="F319" s="2570">
        <v>4398</v>
      </c>
      <c r="G319" s="658">
        <v>11491</v>
      </c>
      <c r="H319" s="2570">
        <v>12177</v>
      </c>
      <c r="I319" s="2645">
        <v>60</v>
      </c>
      <c r="J319" s="539">
        <v>99.203000000000003</v>
      </c>
      <c r="K319" s="502">
        <f t="shared" si="29"/>
        <v>92.6</v>
      </c>
      <c r="L319" s="479">
        <v>12161</v>
      </c>
      <c r="N319" s="471">
        <f t="shared" si="25"/>
        <v>16</v>
      </c>
    </row>
    <row r="320" spans="1:14" hidden="1">
      <c r="A320" s="486"/>
      <c r="B320" s="472"/>
      <c r="C320" s="474" t="s">
        <v>69</v>
      </c>
      <c r="D320" s="494">
        <v>86.688561455787379</v>
      </c>
      <c r="E320" s="686">
        <v>77.455561454990431</v>
      </c>
      <c r="F320" s="340">
        <v>4727</v>
      </c>
      <c r="G320" s="658">
        <v>9619</v>
      </c>
      <c r="H320" s="340">
        <v>11507</v>
      </c>
      <c r="I320" s="2645">
        <v>72</v>
      </c>
      <c r="J320" s="539">
        <v>100.218</v>
      </c>
      <c r="K320" s="502">
        <f t="shared" si="29"/>
        <v>93.9</v>
      </c>
      <c r="L320" s="505">
        <v>11503</v>
      </c>
      <c r="N320" s="471">
        <f t="shared" si="25"/>
        <v>4</v>
      </c>
    </row>
    <row r="321" spans="1:14" hidden="1">
      <c r="A321" s="487">
        <v>2002</v>
      </c>
      <c r="B321" s="941" t="s">
        <v>381</v>
      </c>
      <c r="C321" s="473" t="s">
        <v>561</v>
      </c>
      <c r="D321" s="543">
        <v>85.454560580971886</v>
      </c>
      <c r="E321" s="687">
        <v>74.150291924302437</v>
      </c>
      <c r="F321" s="388">
        <v>3924</v>
      </c>
      <c r="G321" s="660">
        <v>11890</v>
      </c>
      <c r="H321" s="388">
        <v>10004</v>
      </c>
      <c r="I321" s="2646">
        <v>57</v>
      </c>
      <c r="J321" s="537">
        <v>100.928</v>
      </c>
      <c r="K321" s="502">
        <f>ROUND((J321/J309*100),1)</f>
        <v>95.4</v>
      </c>
      <c r="L321" s="505">
        <v>9994</v>
      </c>
      <c r="N321" s="471">
        <f t="shared" si="25"/>
        <v>10</v>
      </c>
    </row>
    <row r="322" spans="1:14" hidden="1">
      <c r="A322" s="486"/>
      <c r="B322" s="472"/>
      <c r="C322" s="472" t="s">
        <v>562</v>
      </c>
      <c r="D322" s="494">
        <v>89.156563205418337</v>
      </c>
      <c r="E322" s="686">
        <v>78.328651519700458</v>
      </c>
      <c r="F322" s="340">
        <v>3791</v>
      </c>
      <c r="G322" s="658">
        <v>12216</v>
      </c>
      <c r="H322" s="340">
        <v>14040</v>
      </c>
      <c r="I322" s="2645">
        <v>62</v>
      </c>
      <c r="J322" s="539">
        <v>100.776</v>
      </c>
      <c r="K322" s="502">
        <f t="shared" ref="K322:K332" si="30">ROUND((J322/J310*100),1)</f>
        <v>95.6</v>
      </c>
      <c r="L322" s="505">
        <v>14019</v>
      </c>
      <c r="N322" s="471">
        <f t="shared" si="25"/>
        <v>21</v>
      </c>
    </row>
    <row r="323" spans="1:14" hidden="1">
      <c r="A323" s="486"/>
      <c r="B323" s="472"/>
      <c r="C323" s="472" t="s">
        <v>563</v>
      </c>
      <c r="D323" s="494">
        <v>90.287730673999178</v>
      </c>
      <c r="E323" s="686">
        <v>75.085745565063178</v>
      </c>
      <c r="F323" s="340">
        <v>3360</v>
      </c>
      <c r="G323" s="658">
        <v>11496</v>
      </c>
      <c r="H323" s="340">
        <v>20274</v>
      </c>
      <c r="I323" s="2645">
        <v>69</v>
      </c>
      <c r="J323" s="539">
        <v>101.155</v>
      </c>
      <c r="K323" s="502">
        <f>ROUND((J323/J311*100),1)</f>
        <v>95.1</v>
      </c>
      <c r="L323" s="505">
        <v>20243</v>
      </c>
      <c r="N323" s="471">
        <f t="shared" si="25"/>
        <v>31</v>
      </c>
    </row>
    <row r="324" spans="1:14" hidden="1">
      <c r="A324" s="486"/>
      <c r="B324" s="472"/>
      <c r="C324" s="472" t="s">
        <v>564</v>
      </c>
      <c r="D324" s="494">
        <v>91.727398361283917</v>
      </c>
      <c r="E324" s="686">
        <v>73.526656163795266</v>
      </c>
      <c r="F324" s="340">
        <v>4040</v>
      </c>
      <c r="G324" s="658">
        <v>11401</v>
      </c>
      <c r="H324" s="340">
        <v>10238</v>
      </c>
      <c r="I324" s="2645">
        <v>59</v>
      </c>
      <c r="J324" s="539">
        <v>101.649</v>
      </c>
      <c r="K324" s="502">
        <f t="shared" si="30"/>
        <v>95.4</v>
      </c>
      <c r="L324" s="505">
        <v>10217</v>
      </c>
      <c r="N324" s="471">
        <f t="shared" si="25"/>
        <v>21</v>
      </c>
    </row>
    <row r="325" spans="1:14" hidden="1">
      <c r="A325" s="486"/>
      <c r="B325" s="472"/>
      <c r="C325" s="472" t="s">
        <v>565</v>
      </c>
      <c r="D325" s="494">
        <v>93.681233079741745</v>
      </c>
      <c r="E325" s="686">
        <v>70.034295904955115</v>
      </c>
      <c r="F325" s="340">
        <v>2929</v>
      </c>
      <c r="G325" s="658">
        <v>11318</v>
      </c>
      <c r="H325" s="340">
        <v>11098</v>
      </c>
      <c r="I325" s="2645">
        <v>61</v>
      </c>
      <c r="J325" s="539">
        <v>102.619</v>
      </c>
      <c r="K325" s="502">
        <f t="shared" si="30"/>
        <v>97.2</v>
      </c>
      <c r="L325" s="505">
        <v>11084</v>
      </c>
      <c r="N325" s="471">
        <f t="shared" si="25"/>
        <v>14</v>
      </c>
    </row>
    <row r="326" spans="1:14" hidden="1">
      <c r="A326" s="486"/>
      <c r="B326" s="472"/>
      <c r="C326" s="472" t="s">
        <v>566</v>
      </c>
      <c r="D326" s="494">
        <v>95.223734173261107</v>
      </c>
      <c r="E326" s="686">
        <v>71.905203186476626</v>
      </c>
      <c r="F326" s="340">
        <v>4052</v>
      </c>
      <c r="G326" s="658">
        <v>11248</v>
      </c>
      <c r="H326" s="340">
        <v>13019</v>
      </c>
      <c r="I326" s="2645">
        <v>61</v>
      </c>
      <c r="J326" s="539">
        <v>103.917</v>
      </c>
      <c r="K326" s="502">
        <f t="shared" si="30"/>
        <v>98.9</v>
      </c>
      <c r="L326" s="505">
        <v>12996</v>
      </c>
      <c r="N326" s="471">
        <f t="shared" si="25"/>
        <v>23</v>
      </c>
    </row>
    <row r="327" spans="1:14" hidden="1">
      <c r="A327" s="486"/>
      <c r="B327" s="472"/>
      <c r="C327" s="472" t="s">
        <v>567</v>
      </c>
      <c r="D327" s="494">
        <v>95.6350677981996</v>
      </c>
      <c r="E327" s="686">
        <v>68.849387959991489</v>
      </c>
      <c r="F327" s="340">
        <v>3434</v>
      </c>
      <c r="G327" s="658">
        <v>12550</v>
      </c>
      <c r="H327" s="340">
        <v>14316</v>
      </c>
      <c r="I327" s="2645">
        <v>70</v>
      </c>
      <c r="J327" s="539">
        <v>101.53</v>
      </c>
      <c r="K327" s="502">
        <f t="shared" si="30"/>
        <v>98.5</v>
      </c>
      <c r="L327" s="505">
        <v>14293</v>
      </c>
      <c r="N327" s="471">
        <f t="shared" si="25"/>
        <v>23</v>
      </c>
    </row>
    <row r="328" spans="1:14" hidden="1">
      <c r="A328" s="486"/>
      <c r="B328" s="472"/>
      <c r="C328" s="472" t="s">
        <v>568</v>
      </c>
      <c r="D328" s="494">
        <v>96.869068673015079</v>
      </c>
      <c r="E328" s="686">
        <v>68.038661471332162</v>
      </c>
      <c r="F328" s="340">
        <v>3433</v>
      </c>
      <c r="G328" s="658">
        <v>12563</v>
      </c>
      <c r="H328" s="340">
        <v>9365</v>
      </c>
      <c r="I328" s="2645">
        <v>66</v>
      </c>
      <c r="J328" s="539">
        <v>102.277</v>
      </c>
      <c r="K328" s="502">
        <f t="shared" si="30"/>
        <v>100.1</v>
      </c>
      <c r="L328" s="505">
        <v>9346</v>
      </c>
      <c r="N328" s="471">
        <f t="shared" si="25"/>
        <v>19</v>
      </c>
    </row>
    <row r="329" spans="1:14" hidden="1">
      <c r="A329" s="486"/>
      <c r="B329" s="472"/>
      <c r="C329" s="472" t="s">
        <v>569</v>
      </c>
      <c r="D329" s="494">
        <v>98.103069547830572</v>
      </c>
      <c r="E329" s="686">
        <v>68.724660807890061</v>
      </c>
      <c r="F329" s="340">
        <v>3605</v>
      </c>
      <c r="G329" s="658">
        <v>12882</v>
      </c>
      <c r="H329" s="340">
        <v>15058</v>
      </c>
      <c r="I329" s="2645">
        <v>67</v>
      </c>
      <c r="J329" s="539">
        <v>102.306</v>
      </c>
      <c r="K329" s="502">
        <f t="shared" si="30"/>
        <v>101.9</v>
      </c>
      <c r="L329" s="505">
        <v>15025</v>
      </c>
      <c r="N329" s="471">
        <f t="shared" si="25"/>
        <v>33</v>
      </c>
    </row>
    <row r="330" spans="1:14" hidden="1">
      <c r="A330" s="486"/>
      <c r="B330" s="472"/>
      <c r="C330" s="472" t="s">
        <v>67</v>
      </c>
      <c r="D330" s="494">
        <v>101.80507217227699</v>
      </c>
      <c r="E330" s="686">
        <v>67.165571406622135</v>
      </c>
      <c r="F330" s="340">
        <v>3479</v>
      </c>
      <c r="G330" s="658">
        <v>13987</v>
      </c>
      <c r="H330" s="340">
        <v>11903</v>
      </c>
      <c r="I330" s="2645">
        <v>59</v>
      </c>
      <c r="J330" s="539">
        <v>104.02800000000001</v>
      </c>
      <c r="K330" s="502">
        <f t="shared" si="30"/>
        <v>103.8</v>
      </c>
      <c r="L330" s="505">
        <v>11874</v>
      </c>
      <c r="N330" s="471">
        <f t="shared" si="25"/>
        <v>29</v>
      </c>
    </row>
    <row r="331" spans="1:14" hidden="1">
      <c r="A331" s="486"/>
      <c r="B331" s="472"/>
      <c r="C331" s="472" t="s">
        <v>68</v>
      </c>
      <c r="D331" s="494">
        <v>102.11357239098086</v>
      </c>
      <c r="E331" s="686">
        <v>69.348296568397231</v>
      </c>
      <c r="F331" s="340">
        <v>3587</v>
      </c>
      <c r="G331" s="658">
        <v>11567</v>
      </c>
      <c r="H331" s="340">
        <v>12622</v>
      </c>
      <c r="I331" s="2645">
        <v>62</v>
      </c>
      <c r="J331" s="539">
        <v>104.953</v>
      </c>
      <c r="K331" s="502">
        <f t="shared" si="30"/>
        <v>105.8</v>
      </c>
      <c r="L331" s="505">
        <v>12603</v>
      </c>
      <c r="N331" s="471">
        <f t="shared" si="25"/>
        <v>19</v>
      </c>
    </row>
    <row r="332" spans="1:14" hidden="1">
      <c r="A332" s="488"/>
      <c r="B332" s="474"/>
      <c r="C332" s="474" t="s">
        <v>69</v>
      </c>
      <c r="D332" s="542">
        <v>103.45040667203095</v>
      </c>
      <c r="E332" s="688">
        <v>70.034295904955115</v>
      </c>
      <c r="F332" s="386">
        <v>3891</v>
      </c>
      <c r="G332" s="659">
        <v>10297</v>
      </c>
      <c r="H332" s="386">
        <v>11422</v>
      </c>
      <c r="I332" s="2647">
        <v>54</v>
      </c>
      <c r="J332" s="541">
        <v>105.515</v>
      </c>
      <c r="K332" s="502">
        <f t="shared" si="30"/>
        <v>105.3</v>
      </c>
      <c r="L332" s="506">
        <v>11401</v>
      </c>
      <c r="N332" s="471">
        <f t="shared" si="25"/>
        <v>21</v>
      </c>
    </row>
    <row r="333" spans="1:14" hidden="1">
      <c r="A333" s="486">
        <v>2003</v>
      </c>
      <c r="B333" s="940" t="s">
        <v>382</v>
      </c>
      <c r="C333" s="473" t="s">
        <v>561</v>
      </c>
      <c r="D333" s="494">
        <v>92.652899017395526</v>
      </c>
      <c r="E333" s="686">
        <v>68.911751536042203</v>
      </c>
      <c r="F333" s="340">
        <v>3381</v>
      </c>
      <c r="G333" s="658">
        <v>14973</v>
      </c>
      <c r="H333" s="340">
        <v>10242</v>
      </c>
      <c r="I333" s="2645">
        <v>58</v>
      </c>
      <c r="J333" s="539">
        <v>106.752</v>
      </c>
      <c r="K333" s="502">
        <f>ROUND((J333/J321*100),1)</f>
        <v>105.8</v>
      </c>
      <c r="L333" s="507">
        <v>10236</v>
      </c>
      <c r="N333" s="471">
        <f t="shared" si="25"/>
        <v>6</v>
      </c>
    </row>
    <row r="334" spans="1:14" hidden="1">
      <c r="A334" s="486"/>
      <c r="B334" s="472"/>
      <c r="C334" s="472" t="s">
        <v>562</v>
      </c>
      <c r="D334" s="494">
        <v>92.75573242363015</v>
      </c>
      <c r="E334" s="686">
        <v>67.726843591078577</v>
      </c>
      <c r="F334" s="340">
        <v>3832</v>
      </c>
      <c r="G334" s="658">
        <v>14314</v>
      </c>
      <c r="H334" s="340">
        <v>15032</v>
      </c>
      <c r="I334" s="2645">
        <v>59</v>
      </c>
      <c r="J334" s="539">
        <v>108.276</v>
      </c>
      <c r="K334" s="502">
        <f t="shared" ref="K334:K344" si="31">ROUND((J334/J322*100),1)</f>
        <v>107.4</v>
      </c>
      <c r="L334" s="505">
        <v>15012</v>
      </c>
      <c r="N334" s="471">
        <f t="shared" ref="N334:N343" si="32">H334-L334</f>
        <v>20</v>
      </c>
    </row>
    <row r="335" spans="1:14" hidden="1">
      <c r="A335" s="486"/>
      <c r="B335" s="472"/>
      <c r="C335" s="472" t="s">
        <v>563</v>
      </c>
      <c r="D335" s="494">
        <v>98.205902954065181</v>
      </c>
      <c r="E335" s="686">
        <v>68.412842927636476</v>
      </c>
      <c r="F335" s="340">
        <v>3325</v>
      </c>
      <c r="G335" s="658">
        <v>13161</v>
      </c>
      <c r="H335" s="340">
        <v>22005</v>
      </c>
      <c r="I335" s="2645">
        <v>55</v>
      </c>
      <c r="J335" s="539">
        <v>108.91800000000001</v>
      </c>
      <c r="K335" s="502">
        <f>ROUND((J335/J323*100),1)</f>
        <v>107.7</v>
      </c>
      <c r="L335" s="505">
        <v>21968</v>
      </c>
      <c r="N335" s="471">
        <f t="shared" si="32"/>
        <v>37</v>
      </c>
    </row>
    <row r="336" spans="1:14" hidden="1">
      <c r="A336" s="486"/>
      <c r="B336" s="472"/>
      <c r="C336" s="472" t="s">
        <v>564</v>
      </c>
      <c r="D336" s="494">
        <v>92.858565829864759</v>
      </c>
      <c r="E336" s="686">
        <v>67.789207167129305</v>
      </c>
      <c r="F336" s="340">
        <v>3677</v>
      </c>
      <c r="G336" s="658">
        <v>12926</v>
      </c>
      <c r="H336" s="340">
        <v>9521</v>
      </c>
      <c r="I336" s="2645">
        <v>61</v>
      </c>
      <c r="J336" s="539">
        <v>108.065</v>
      </c>
      <c r="K336" s="502">
        <f t="shared" si="31"/>
        <v>106.3</v>
      </c>
      <c r="L336" s="505">
        <v>9494</v>
      </c>
      <c r="N336" s="471">
        <f t="shared" si="32"/>
        <v>27</v>
      </c>
    </row>
    <row r="337" spans="1:14" hidden="1">
      <c r="A337" s="486"/>
      <c r="B337" s="472"/>
      <c r="C337" s="472" t="s">
        <v>565</v>
      </c>
      <c r="D337" s="494">
        <v>93.167066048568628</v>
      </c>
      <c r="E337" s="686">
        <v>64.858119092745596</v>
      </c>
      <c r="F337" s="340">
        <v>3254</v>
      </c>
      <c r="G337" s="658">
        <v>13424</v>
      </c>
      <c r="H337" s="340">
        <v>11138</v>
      </c>
      <c r="I337" s="2645">
        <v>64</v>
      </c>
      <c r="J337" s="539">
        <v>107.14700000000001</v>
      </c>
      <c r="K337" s="502">
        <f t="shared" si="31"/>
        <v>104.4</v>
      </c>
      <c r="L337" s="505">
        <v>11118</v>
      </c>
      <c r="N337" s="471">
        <f t="shared" si="32"/>
        <v>20</v>
      </c>
    </row>
    <row r="338" spans="1:14" hidden="1">
      <c r="A338" s="486"/>
      <c r="B338" s="472"/>
      <c r="C338" s="472" t="s">
        <v>566</v>
      </c>
      <c r="D338" s="494">
        <v>92.447232204926294</v>
      </c>
      <c r="E338" s="686">
        <v>65.731209157455652</v>
      </c>
      <c r="F338" s="340">
        <v>4182</v>
      </c>
      <c r="G338" s="658">
        <v>12609</v>
      </c>
      <c r="H338" s="340">
        <v>13105</v>
      </c>
      <c r="I338" s="2645">
        <v>53</v>
      </c>
      <c r="J338" s="539">
        <v>107.54300000000001</v>
      </c>
      <c r="K338" s="502">
        <f t="shared" si="31"/>
        <v>103.5</v>
      </c>
      <c r="L338" s="505">
        <v>13095</v>
      </c>
      <c r="N338" s="471">
        <f t="shared" si="32"/>
        <v>10</v>
      </c>
    </row>
    <row r="339" spans="1:14" hidden="1">
      <c r="A339" s="486"/>
      <c r="B339" s="472"/>
      <c r="C339" s="472" t="s">
        <v>567</v>
      </c>
      <c r="D339" s="494">
        <v>93.269899454803266</v>
      </c>
      <c r="E339" s="686">
        <v>63.42375684357912</v>
      </c>
      <c r="F339" s="340">
        <v>3757</v>
      </c>
      <c r="G339" s="658">
        <v>14545</v>
      </c>
      <c r="H339" s="340">
        <v>14143</v>
      </c>
      <c r="I339" s="2645">
        <v>62</v>
      </c>
      <c r="J339" s="539">
        <v>108.985</v>
      </c>
      <c r="K339" s="502">
        <f t="shared" si="31"/>
        <v>107.3</v>
      </c>
      <c r="L339" s="505">
        <v>14110</v>
      </c>
      <c r="N339" s="471">
        <f t="shared" si="32"/>
        <v>33</v>
      </c>
    </row>
    <row r="340" spans="1:14" hidden="1">
      <c r="A340" s="486"/>
      <c r="B340" s="472"/>
      <c r="C340" s="472" t="s">
        <v>568</v>
      </c>
      <c r="D340" s="494">
        <v>93.064232642334019</v>
      </c>
      <c r="E340" s="686">
        <v>68.350479351585747</v>
      </c>
      <c r="F340" s="340">
        <v>3299</v>
      </c>
      <c r="G340" s="658">
        <v>13897</v>
      </c>
      <c r="H340" s="340">
        <v>8718</v>
      </c>
      <c r="I340" s="2645">
        <v>55</v>
      </c>
      <c r="J340" s="539">
        <v>108.262</v>
      </c>
      <c r="K340" s="502">
        <f t="shared" si="31"/>
        <v>105.9</v>
      </c>
      <c r="L340" s="505">
        <v>8697</v>
      </c>
      <c r="N340" s="471">
        <f t="shared" si="32"/>
        <v>21</v>
      </c>
    </row>
    <row r="341" spans="1:14" hidden="1">
      <c r="A341" s="486"/>
      <c r="B341" s="472"/>
      <c r="C341" s="472" t="s">
        <v>569</v>
      </c>
      <c r="D341" s="494">
        <v>93.886899892211005</v>
      </c>
      <c r="E341" s="686">
        <v>65.731209157455652</v>
      </c>
      <c r="F341" s="340">
        <v>3352</v>
      </c>
      <c r="G341" s="658">
        <v>15233</v>
      </c>
      <c r="H341" s="340">
        <v>14862</v>
      </c>
      <c r="I341" s="2645">
        <v>54</v>
      </c>
      <c r="J341" s="539">
        <v>108.282</v>
      </c>
      <c r="K341" s="502">
        <f t="shared" si="31"/>
        <v>105.8</v>
      </c>
      <c r="L341" s="505">
        <v>14819</v>
      </c>
      <c r="N341" s="471">
        <f t="shared" si="32"/>
        <v>43</v>
      </c>
    </row>
    <row r="342" spans="1:14" hidden="1">
      <c r="A342" s="486"/>
      <c r="B342" s="472"/>
      <c r="C342" s="472" t="s">
        <v>67</v>
      </c>
      <c r="D342" s="494">
        <v>96.971902079249702</v>
      </c>
      <c r="E342" s="686">
        <v>60.367941617093983</v>
      </c>
      <c r="F342" s="340">
        <v>4191</v>
      </c>
      <c r="G342" s="658">
        <v>16378</v>
      </c>
      <c r="H342" s="340">
        <v>11622</v>
      </c>
      <c r="I342" s="2645">
        <v>52</v>
      </c>
      <c r="J342" s="539">
        <v>111.27500000000001</v>
      </c>
      <c r="K342" s="502">
        <f t="shared" si="31"/>
        <v>107</v>
      </c>
      <c r="L342" s="505">
        <v>11592</v>
      </c>
      <c r="N342" s="471">
        <f t="shared" si="32"/>
        <v>30</v>
      </c>
    </row>
    <row r="343" spans="1:14" hidden="1">
      <c r="A343" s="486"/>
      <c r="B343" s="472"/>
      <c r="C343" s="472" t="s">
        <v>68</v>
      </c>
      <c r="D343" s="494">
        <v>97.691735922892065</v>
      </c>
      <c r="E343" s="686">
        <v>62.051758170463351</v>
      </c>
      <c r="F343" s="340">
        <v>2868</v>
      </c>
      <c r="G343" s="658">
        <v>14708</v>
      </c>
      <c r="H343" s="340">
        <v>11598</v>
      </c>
      <c r="I343" s="2645">
        <v>49</v>
      </c>
      <c r="J343" s="539">
        <v>110.46</v>
      </c>
      <c r="K343" s="502">
        <f t="shared" si="31"/>
        <v>105.2</v>
      </c>
      <c r="L343" s="505">
        <v>11578</v>
      </c>
      <c r="N343" s="471">
        <f t="shared" si="32"/>
        <v>20</v>
      </c>
    </row>
    <row r="344" spans="1:14" hidden="1">
      <c r="A344" s="486"/>
      <c r="B344" s="472"/>
      <c r="C344" s="474" t="s">
        <v>69</v>
      </c>
      <c r="D344" s="494">
        <v>103.86174029696946</v>
      </c>
      <c r="E344" s="686">
        <v>59.931396584738962</v>
      </c>
      <c r="F344" s="340">
        <v>3142</v>
      </c>
      <c r="G344" s="658">
        <v>12204</v>
      </c>
      <c r="H344" s="340">
        <v>11802</v>
      </c>
      <c r="I344" s="2645">
        <v>56</v>
      </c>
      <c r="J344" s="539">
        <v>111.26</v>
      </c>
      <c r="K344" s="502">
        <f t="shared" si="31"/>
        <v>105.4</v>
      </c>
      <c r="L344" s="503"/>
    </row>
    <row r="345" spans="1:14" hidden="1">
      <c r="A345" s="487">
        <v>2004</v>
      </c>
      <c r="B345" s="941" t="s">
        <v>383</v>
      </c>
      <c r="C345" s="473" t="s">
        <v>561</v>
      </c>
      <c r="D345" s="543">
        <v>99.954070860053776</v>
      </c>
      <c r="E345" s="687">
        <v>60.866850225499725</v>
      </c>
      <c r="F345" s="388">
        <v>3271</v>
      </c>
      <c r="G345" s="660">
        <v>17644</v>
      </c>
      <c r="H345" s="388">
        <v>10841</v>
      </c>
      <c r="I345" s="2646">
        <v>56</v>
      </c>
      <c r="J345" s="537">
        <v>113.551</v>
      </c>
      <c r="K345" s="502">
        <f>ROUND((J345/J333*100),1)</f>
        <v>106.4</v>
      </c>
      <c r="L345" s="503"/>
    </row>
    <row r="346" spans="1:14" hidden="1">
      <c r="A346" s="486"/>
      <c r="B346" s="472"/>
      <c r="C346" s="472" t="s">
        <v>562</v>
      </c>
      <c r="D346" s="494">
        <v>96.354901641841963</v>
      </c>
      <c r="E346" s="686">
        <v>62.051758170463351</v>
      </c>
      <c r="F346" s="340">
        <v>3068</v>
      </c>
      <c r="G346" s="658">
        <v>16017</v>
      </c>
      <c r="H346" s="340">
        <v>15134</v>
      </c>
      <c r="I346" s="2645">
        <v>56</v>
      </c>
      <c r="J346" s="539">
        <v>116.821</v>
      </c>
      <c r="K346" s="502">
        <f t="shared" ref="K346:K356" si="33">ROUND((J346/J334*100),1)</f>
        <v>107.9</v>
      </c>
      <c r="L346" s="503"/>
    </row>
    <row r="347" spans="1:14" hidden="1">
      <c r="A347" s="486"/>
      <c r="B347" s="472"/>
      <c r="C347" s="472" t="s">
        <v>563</v>
      </c>
      <c r="D347" s="494">
        <v>96.766235266780456</v>
      </c>
      <c r="E347" s="686">
        <v>61.552849562057609</v>
      </c>
      <c r="F347" s="340">
        <v>3522</v>
      </c>
      <c r="G347" s="658">
        <v>16062</v>
      </c>
      <c r="H347" s="340">
        <v>22699</v>
      </c>
      <c r="I347" s="2645">
        <v>48</v>
      </c>
      <c r="J347" s="539">
        <v>119.73099999999999</v>
      </c>
      <c r="K347" s="502">
        <f>ROUND((J347/J335*100),1)</f>
        <v>109.9</v>
      </c>
      <c r="L347" s="503"/>
    </row>
    <row r="348" spans="1:14" hidden="1">
      <c r="A348" s="486"/>
      <c r="B348" s="472"/>
      <c r="C348" s="472" t="s">
        <v>564</v>
      </c>
      <c r="D348" s="494">
        <v>99.645570641349906</v>
      </c>
      <c r="E348" s="686">
        <v>59.74430585658682</v>
      </c>
      <c r="F348" s="340">
        <v>3235</v>
      </c>
      <c r="G348" s="658">
        <v>16161</v>
      </c>
      <c r="H348" s="340">
        <v>9518</v>
      </c>
      <c r="I348" s="2645">
        <v>62</v>
      </c>
      <c r="J348" s="539">
        <v>119.795</v>
      </c>
      <c r="K348" s="502">
        <f t="shared" si="33"/>
        <v>110.9</v>
      </c>
      <c r="L348" s="503"/>
    </row>
    <row r="349" spans="1:14" hidden="1">
      <c r="A349" s="486"/>
      <c r="B349" s="472"/>
      <c r="C349" s="472" t="s">
        <v>565</v>
      </c>
      <c r="D349" s="494">
        <v>101.90790557851162</v>
      </c>
      <c r="E349" s="686">
        <v>61.116304529702589</v>
      </c>
      <c r="F349" s="340">
        <v>3446</v>
      </c>
      <c r="G349" s="658">
        <v>14501</v>
      </c>
      <c r="H349" s="340">
        <v>10423</v>
      </c>
      <c r="I349" s="2645">
        <v>50</v>
      </c>
      <c r="J349" s="539">
        <v>122.794</v>
      </c>
      <c r="K349" s="502">
        <f t="shared" si="33"/>
        <v>114.6</v>
      </c>
      <c r="L349" s="503"/>
    </row>
    <row r="350" spans="1:14" hidden="1">
      <c r="A350" s="486"/>
      <c r="B350" s="472"/>
      <c r="C350" s="472" t="s">
        <v>566</v>
      </c>
      <c r="D350" s="494">
        <v>100.05690426628838</v>
      </c>
      <c r="E350" s="686">
        <v>58.497034335572479</v>
      </c>
      <c r="F350" s="340">
        <v>4268</v>
      </c>
      <c r="G350" s="658">
        <v>16837</v>
      </c>
      <c r="H350" s="340">
        <v>13149</v>
      </c>
      <c r="I350" s="2645">
        <v>45</v>
      </c>
      <c r="J350" s="539">
        <v>122.926</v>
      </c>
      <c r="K350" s="502">
        <f t="shared" si="33"/>
        <v>114.3</v>
      </c>
      <c r="L350" s="503"/>
    </row>
    <row r="351" spans="1:14" hidden="1">
      <c r="A351" s="486"/>
      <c r="B351" s="472"/>
      <c r="C351" s="472" t="s">
        <v>567</v>
      </c>
      <c r="D351" s="494">
        <v>100.36540448499227</v>
      </c>
      <c r="E351" s="686">
        <v>59.681942280536106</v>
      </c>
      <c r="F351" s="340">
        <v>4455</v>
      </c>
      <c r="G351" s="658">
        <v>15899</v>
      </c>
      <c r="H351" s="340">
        <v>14151</v>
      </c>
      <c r="I351" s="2645">
        <v>58</v>
      </c>
      <c r="J351" s="539">
        <v>123.54300000000001</v>
      </c>
      <c r="K351" s="502">
        <f t="shared" si="33"/>
        <v>113.4</v>
      </c>
      <c r="L351" s="503"/>
    </row>
    <row r="352" spans="1:14" hidden="1">
      <c r="A352" s="486"/>
      <c r="B352" s="472"/>
      <c r="C352" s="472" t="s">
        <v>568</v>
      </c>
      <c r="D352" s="494">
        <v>100.5710712974615</v>
      </c>
      <c r="E352" s="686">
        <v>61.802303866260473</v>
      </c>
      <c r="F352" s="340">
        <v>4386</v>
      </c>
      <c r="G352" s="658">
        <v>16556</v>
      </c>
      <c r="H352" s="340">
        <v>10022</v>
      </c>
      <c r="I352" s="2645">
        <v>75</v>
      </c>
      <c r="J352" s="539">
        <v>125.081</v>
      </c>
      <c r="K352" s="502">
        <f t="shared" si="33"/>
        <v>115.5</v>
      </c>
      <c r="L352" s="503"/>
    </row>
    <row r="353" spans="1:12" hidden="1">
      <c r="A353" s="486"/>
      <c r="B353" s="472"/>
      <c r="C353" s="472" t="s">
        <v>569</v>
      </c>
      <c r="D353" s="494">
        <v>98.103069547830572</v>
      </c>
      <c r="E353" s="686">
        <v>58.871215791876786</v>
      </c>
      <c r="F353" s="340">
        <v>4890</v>
      </c>
      <c r="G353" s="658">
        <v>17017</v>
      </c>
      <c r="H353" s="340">
        <v>15570</v>
      </c>
      <c r="I353" s="2645">
        <v>57</v>
      </c>
      <c r="J353" s="539">
        <v>126.178</v>
      </c>
      <c r="K353" s="502">
        <f t="shared" si="33"/>
        <v>116.5</v>
      </c>
      <c r="L353" s="503"/>
    </row>
    <row r="354" spans="1:12" hidden="1">
      <c r="A354" s="486"/>
      <c r="B354" s="472"/>
      <c r="C354" s="472" t="s">
        <v>67</v>
      </c>
      <c r="D354" s="494">
        <v>100.67390470369615</v>
      </c>
      <c r="E354" s="686">
        <v>60.056123736840405</v>
      </c>
      <c r="F354" s="340">
        <v>4046</v>
      </c>
      <c r="G354" s="658">
        <v>19222</v>
      </c>
      <c r="H354" s="340">
        <v>12140</v>
      </c>
      <c r="I354" s="2645">
        <v>60</v>
      </c>
      <c r="J354" s="539">
        <v>126.294</v>
      </c>
      <c r="K354" s="502">
        <f t="shared" si="33"/>
        <v>113.5</v>
      </c>
      <c r="L354" s="503"/>
    </row>
    <row r="355" spans="1:12" hidden="1">
      <c r="A355" s="486"/>
      <c r="B355" s="472"/>
      <c r="C355" s="472" t="s">
        <v>68</v>
      </c>
      <c r="D355" s="494">
        <v>102.93623964085785</v>
      </c>
      <c r="E355" s="686">
        <v>59.869033008688248</v>
      </c>
      <c r="F355" s="340">
        <v>3344</v>
      </c>
      <c r="G355" s="658">
        <v>18399</v>
      </c>
      <c r="H355" s="340">
        <v>14772</v>
      </c>
      <c r="I355" s="2645">
        <v>51</v>
      </c>
      <c r="J355" s="539">
        <v>127.01300000000001</v>
      </c>
      <c r="K355" s="502">
        <f t="shared" si="33"/>
        <v>115</v>
      </c>
      <c r="L355" s="503"/>
    </row>
    <row r="356" spans="1:12" hidden="1">
      <c r="A356" s="488"/>
      <c r="B356" s="474"/>
      <c r="C356" s="474" t="s">
        <v>69</v>
      </c>
      <c r="D356" s="542">
        <v>102.01073898474624</v>
      </c>
      <c r="E356" s="688">
        <v>58.060489303217459</v>
      </c>
      <c r="F356" s="386">
        <v>3856</v>
      </c>
      <c r="G356" s="659">
        <v>14788</v>
      </c>
      <c r="H356" s="386">
        <v>13804</v>
      </c>
      <c r="I356" s="2647">
        <v>46</v>
      </c>
      <c r="J356" s="541">
        <v>126.864</v>
      </c>
      <c r="K356" s="502">
        <f t="shared" si="33"/>
        <v>114</v>
      </c>
      <c r="L356" s="503"/>
    </row>
    <row r="357" spans="1:12" hidden="1">
      <c r="A357" s="486">
        <v>2005</v>
      </c>
      <c r="B357" s="940" t="s">
        <v>384</v>
      </c>
      <c r="C357" s="473" t="s">
        <v>561</v>
      </c>
      <c r="D357" s="494">
        <v>102.7305728283886</v>
      </c>
      <c r="E357" s="686">
        <v>60.305578041043269</v>
      </c>
      <c r="F357" s="340">
        <v>3213</v>
      </c>
      <c r="G357" s="658">
        <v>20127</v>
      </c>
      <c r="H357" s="340">
        <v>11167</v>
      </c>
      <c r="I357" s="2645">
        <v>47</v>
      </c>
      <c r="J357" s="539">
        <v>126.146</v>
      </c>
      <c r="K357" s="502">
        <f>ROUND((J357/J345*100),1)</f>
        <v>111.1</v>
      </c>
      <c r="L357" s="503"/>
    </row>
    <row r="358" spans="1:12" hidden="1">
      <c r="A358" s="486"/>
      <c r="B358" s="472"/>
      <c r="C358" s="472" t="s">
        <v>562</v>
      </c>
      <c r="D358" s="494">
        <v>100.77673810993076</v>
      </c>
      <c r="E358" s="686">
        <v>61.365758833905467</v>
      </c>
      <c r="F358" s="340">
        <v>3726</v>
      </c>
      <c r="G358" s="658">
        <v>19753</v>
      </c>
      <c r="H358" s="340">
        <v>15418</v>
      </c>
      <c r="I358" s="2645">
        <v>53</v>
      </c>
      <c r="J358" s="539">
        <v>127.502</v>
      </c>
      <c r="K358" s="502">
        <f t="shared" ref="K358:K368" si="34">ROUND((J358/J346*100),1)</f>
        <v>109.1</v>
      </c>
      <c r="L358" s="503"/>
    </row>
    <row r="359" spans="1:12" hidden="1">
      <c r="A359" s="486"/>
      <c r="B359" s="472"/>
      <c r="C359" s="472" t="s">
        <v>563</v>
      </c>
      <c r="D359" s="494">
        <v>102.62773942215397</v>
      </c>
      <c r="E359" s="686">
        <v>61.615213138108331</v>
      </c>
      <c r="F359" s="340">
        <v>2775</v>
      </c>
      <c r="G359" s="658">
        <v>20653</v>
      </c>
      <c r="H359" s="340">
        <v>22298</v>
      </c>
      <c r="I359" s="2645">
        <v>57</v>
      </c>
      <c r="J359" s="539">
        <v>129.28100000000001</v>
      </c>
      <c r="K359" s="502">
        <f>ROUND((J359/J347*100),1)</f>
        <v>108</v>
      </c>
      <c r="L359" s="503"/>
    </row>
    <row r="360" spans="1:12" hidden="1">
      <c r="A360" s="486"/>
      <c r="B360" s="472"/>
      <c r="C360" s="472" t="s">
        <v>564</v>
      </c>
      <c r="D360" s="494">
        <v>103.75890689073483</v>
      </c>
      <c r="E360" s="686">
        <v>62.425939626767651</v>
      </c>
      <c r="F360" s="340">
        <v>3503</v>
      </c>
      <c r="G360" s="658">
        <v>18446</v>
      </c>
      <c r="H360" s="340">
        <v>10840</v>
      </c>
      <c r="I360" s="2645">
        <v>53</v>
      </c>
      <c r="J360" s="539">
        <v>129.816</v>
      </c>
      <c r="K360" s="502">
        <f t="shared" si="34"/>
        <v>108.4</v>
      </c>
      <c r="L360" s="503"/>
    </row>
    <row r="361" spans="1:12" hidden="1">
      <c r="A361" s="486"/>
      <c r="B361" s="472"/>
      <c r="C361" s="472" t="s">
        <v>565</v>
      </c>
      <c r="D361" s="494">
        <v>101.08523832863463</v>
      </c>
      <c r="E361" s="686">
        <v>63.236666115426964</v>
      </c>
      <c r="F361" s="340">
        <v>3574</v>
      </c>
      <c r="G361" s="658">
        <v>17496</v>
      </c>
      <c r="H361" s="340">
        <v>11650</v>
      </c>
      <c r="I361" s="2645">
        <v>45</v>
      </c>
      <c r="J361" s="539">
        <v>128.58600000000001</v>
      </c>
      <c r="K361" s="502">
        <f t="shared" si="34"/>
        <v>104.7</v>
      </c>
      <c r="L361" s="503"/>
    </row>
    <row r="362" spans="1:12" hidden="1">
      <c r="A362" s="486"/>
      <c r="B362" s="472"/>
      <c r="C362" s="472" t="s">
        <v>566</v>
      </c>
      <c r="D362" s="494">
        <v>103.03907304709247</v>
      </c>
      <c r="E362" s="686">
        <v>61.98939459441263</v>
      </c>
      <c r="F362" s="340">
        <v>4793</v>
      </c>
      <c r="G362" s="658">
        <v>18703</v>
      </c>
      <c r="H362" s="340">
        <v>14527</v>
      </c>
      <c r="I362" s="2645">
        <v>61</v>
      </c>
      <c r="J362" s="539">
        <v>128.66</v>
      </c>
      <c r="K362" s="502">
        <f t="shared" si="34"/>
        <v>104.7</v>
      </c>
      <c r="L362" s="503"/>
    </row>
    <row r="363" spans="1:12" hidden="1">
      <c r="A363" s="486"/>
      <c r="B363" s="472"/>
      <c r="C363" s="472" t="s">
        <v>567</v>
      </c>
      <c r="D363" s="494">
        <v>103.75890689073483</v>
      </c>
      <c r="E363" s="686">
        <v>63.111938963325535</v>
      </c>
      <c r="F363" s="340">
        <v>3760</v>
      </c>
      <c r="G363" s="658">
        <v>18689</v>
      </c>
      <c r="H363" s="340">
        <v>13883</v>
      </c>
      <c r="I363" s="2645">
        <v>53</v>
      </c>
      <c r="J363" s="539">
        <v>130.96700000000001</v>
      </c>
      <c r="K363" s="502">
        <f t="shared" si="34"/>
        <v>106</v>
      </c>
      <c r="L363" s="503"/>
    </row>
    <row r="364" spans="1:12" hidden="1">
      <c r="A364" s="486"/>
      <c r="B364" s="472"/>
      <c r="C364" s="472" t="s">
        <v>568</v>
      </c>
      <c r="D364" s="494">
        <v>103.96457370320407</v>
      </c>
      <c r="E364" s="686">
        <v>62.862484659122671</v>
      </c>
      <c r="F364" s="340">
        <v>4101</v>
      </c>
      <c r="G364" s="658">
        <v>18852</v>
      </c>
      <c r="H364" s="340">
        <v>10322</v>
      </c>
      <c r="I364" s="2645">
        <v>49</v>
      </c>
      <c r="J364" s="539">
        <v>131.60499999999999</v>
      </c>
      <c r="K364" s="502">
        <f t="shared" si="34"/>
        <v>105.2</v>
      </c>
      <c r="L364" s="503"/>
    </row>
    <row r="365" spans="1:12" hidden="1">
      <c r="A365" s="486"/>
      <c r="B365" s="472"/>
      <c r="C365" s="472" t="s">
        <v>569</v>
      </c>
      <c r="D365" s="494">
        <v>104.37590732814257</v>
      </c>
      <c r="E365" s="686">
        <v>63.361393267528399</v>
      </c>
      <c r="F365" s="340">
        <v>3490</v>
      </c>
      <c r="G365" s="658">
        <v>18664</v>
      </c>
      <c r="H365" s="340">
        <v>15839</v>
      </c>
      <c r="I365" s="2645">
        <v>53</v>
      </c>
      <c r="J365" s="539">
        <v>132.202</v>
      </c>
      <c r="K365" s="502">
        <f t="shared" si="34"/>
        <v>104.8</v>
      </c>
      <c r="L365" s="503"/>
    </row>
    <row r="366" spans="1:12" hidden="1">
      <c r="A366" s="486"/>
      <c r="B366" s="472"/>
      <c r="C366" s="472" t="s">
        <v>67</v>
      </c>
      <c r="D366" s="494">
        <v>103.65607348450021</v>
      </c>
      <c r="E366" s="686">
        <v>64.047392604086284</v>
      </c>
      <c r="F366" s="340">
        <v>3633</v>
      </c>
      <c r="G366" s="658">
        <v>18768</v>
      </c>
      <c r="H366" s="340">
        <v>11431</v>
      </c>
      <c r="I366" s="2645">
        <v>68</v>
      </c>
      <c r="J366" s="539">
        <v>134.82499999999999</v>
      </c>
      <c r="K366" s="502">
        <f t="shared" si="34"/>
        <v>106.8</v>
      </c>
      <c r="L366" s="503"/>
    </row>
    <row r="367" spans="1:12" hidden="1">
      <c r="A367" s="486"/>
      <c r="B367" s="472"/>
      <c r="C367" s="472" t="s">
        <v>68</v>
      </c>
      <c r="D367" s="494">
        <v>103.34757326579634</v>
      </c>
      <c r="E367" s="686">
        <v>62.301212474666215</v>
      </c>
      <c r="F367" s="340">
        <v>5031</v>
      </c>
      <c r="G367" s="658">
        <v>19067</v>
      </c>
      <c r="H367" s="340">
        <v>12592</v>
      </c>
      <c r="I367" s="2645">
        <v>54</v>
      </c>
      <c r="J367" s="539">
        <v>135.78700000000001</v>
      </c>
      <c r="K367" s="502">
        <f t="shared" si="34"/>
        <v>106.9</v>
      </c>
      <c r="L367" s="503"/>
    </row>
    <row r="368" spans="1:12" hidden="1">
      <c r="A368" s="486"/>
      <c r="B368" s="472"/>
      <c r="C368" s="474" t="s">
        <v>69</v>
      </c>
      <c r="D368" s="494">
        <v>104.58157414061182</v>
      </c>
      <c r="E368" s="686">
        <v>61.927031018361909</v>
      </c>
      <c r="F368" s="340">
        <v>2829</v>
      </c>
      <c r="G368" s="658">
        <v>14699</v>
      </c>
      <c r="H368" s="340">
        <v>11495</v>
      </c>
      <c r="I368" s="2645">
        <v>56</v>
      </c>
      <c r="J368" s="539">
        <v>138.398</v>
      </c>
      <c r="K368" s="502">
        <f t="shared" si="34"/>
        <v>109.1</v>
      </c>
      <c r="L368" s="503"/>
    </row>
    <row r="369" spans="1:12" hidden="1">
      <c r="A369" s="487">
        <v>2006</v>
      </c>
      <c r="B369" s="941" t="s">
        <v>385</v>
      </c>
      <c r="C369" s="473" t="s">
        <v>561</v>
      </c>
      <c r="D369" s="912">
        <v>107.76940973388513</v>
      </c>
      <c r="E369" s="913">
        <v>60.056123736840405</v>
      </c>
      <c r="F369" s="914">
        <v>3186</v>
      </c>
      <c r="G369" s="897">
        <v>21131</v>
      </c>
      <c r="H369" s="914">
        <v>11163</v>
      </c>
      <c r="I369" s="2648">
        <v>50</v>
      </c>
      <c r="J369" s="915">
        <v>142.06</v>
      </c>
      <c r="K369" s="502">
        <f>ROUND((J369/J357*100),1)</f>
        <v>112.6</v>
      </c>
      <c r="L369" s="503"/>
    </row>
    <row r="370" spans="1:12" hidden="1">
      <c r="A370" s="486"/>
      <c r="B370" s="472"/>
      <c r="C370" s="472" t="s">
        <v>562</v>
      </c>
      <c r="D370" s="916">
        <v>106.94674248400815</v>
      </c>
      <c r="E370" s="917">
        <v>59.307760824231799</v>
      </c>
      <c r="F370" s="918">
        <v>4741</v>
      </c>
      <c r="G370" s="894">
        <v>20310</v>
      </c>
      <c r="H370" s="918">
        <v>15103</v>
      </c>
      <c r="I370" s="2649">
        <v>49</v>
      </c>
      <c r="J370" s="919">
        <v>142.571</v>
      </c>
      <c r="K370" s="502">
        <f t="shared" ref="K370:K380" si="35">ROUND((J370/J358*100),1)</f>
        <v>111.8</v>
      </c>
      <c r="L370" s="503"/>
    </row>
    <row r="371" spans="1:12" hidden="1">
      <c r="A371" s="486"/>
      <c r="B371" s="472"/>
      <c r="C371" s="472" t="s">
        <v>563</v>
      </c>
      <c r="D371" s="916">
        <v>109.62041104610834</v>
      </c>
      <c r="E371" s="917">
        <v>57.748671422963874</v>
      </c>
      <c r="F371" s="918">
        <v>3286</v>
      </c>
      <c r="G371" s="894">
        <v>20613</v>
      </c>
      <c r="H371" s="918">
        <v>22793</v>
      </c>
      <c r="I371" s="2649">
        <v>52</v>
      </c>
      <c r="J371" s="919">
        <v>143.471</v>
      </c>
      <c r="K371" s="502">
        <f>ROUND((J371/J359*100),1)</f>
        <v>111</v>
      </c>
      <c r="L371" s="503"/>
    </row>
    <row r="372" spans="1:12" hidden="1">
      <c r="A372" s="486"/>
      <c r="B372" s="472"/>
      <c r="C372" s="472" t="s">
        <v>564</v>
      </c>
      <c r="D372" s="916">
        <v>108.18074335882363</v>
      </c>
      <c r="E372" s="917">
        <v>60.555032345246133</v>
      </c>
      <c r="F372" s="918">
        <v>3772</v>
      </c>
      <c r="G372" s="894">
        <v>18931</v>
      </c>
      <c r="H372" s="918">
        <v>9629</v>
      </c>
      <c r="I372" s="2649">
        <v>47</v>
      </c>
      <c r="J372" s="919">
        <v>148.40600000000001</v>
      </c>
      <c r="K372" s="502">
        <f t="shared" si="35"/>
        <v>114.3</v>
      </c>
      <c r="L372" s="503"/>
    </row>
    <row r="373" spans="1:12" hidden="1">
      <c r="A373" s="486"/>
      <c r="B373" s="472"/>
      <c r="C373" s="472" t="s">
        <v>565</v>
      </c>
      <c r="D373" s="901">
        <v>108.900577202466</v>
      </c>
      <c r="E373" s="920">
        <v>61.053940953651875</v>
      </c>
      <c r="F373" s="918">
        <v>4000</v>
      </c>
      <c r="G373" s="894">
        <v>19452</v>
      </c>
      <c r="H373" s="918">
        <v>10741</v>
      </c>
      <c r="I373" s="2649">
        <v>53</v>
      </c>
      <c r="J373" s="919">
        <v>150.488</v>
      </c>
      <c r="K373" s="502">
        <f t="shared" si="35"/>
        <v>117</v>
      </c>
      <c r="L373" s="503"/>
    </row>
    <row r="374" spans="1:12" hidden="1">
      <c r="A374" s="486"/>
      <c r="B374" s="472"/>
      <c r="C374" s="472" t="s">
        <v>566</v>
      </c>
      <c r="D374" s="901">
        <v>108.07790995258901</v>
      </c>
      <c r="E374" s="920">
        <v>61.98939459441263</v>
      </c>
      <c r="F374" s="918">
        <v>5481</v>
      </c>
      <c r="G374" s="894">
        <v>20067</v>
      </c>
      <c r="H374" s="918">
        <v>13814</v>
      </c>
      <c r="I374" s="2649">
        <v>52</v>
      </c>
      <c r="J374" s="919">
        <v>149.77500000000001</v>
      </c>
      <c r="K374" s="502">
        <f t="shared" si="35"/>
        <v>116.4</v>
      </c>
      <c r="L374" s="503"/>
    </row>
    <row r="375" spans="1:12" hidden="1">
      <c r="A375" s="486"/>
      <c r="B375" s="472"/>
      <c r="C375" s="472" t="s">
        <v>567</v>
      </c>
      <c r="D375" s="901">
        <v>106.74107567153891</v>
      </c>
      <c r="E375" s="920">
        <v>65.85593630955708</v>
      </c>
      <c r="F375" s="918">
        <v>4525</v>
      </c>
      <c r="G375" s="894">
        <v>19652</v>
      </c>
      <c r="H375" s="918">
        <v>12941</v>
      </c>
      <c r="I375" s="2649">
        <v>45</v>
      </c>
      <c r="J375" s="919">
        <v>151.78700000000001</v>
      </c>
      <c r="K375" s="502">
        <f t="shared" si="35"/>
        <v>115.9</v>
      </c>
      <c r="L375" s="503"/>
    </row>
    <row r="376" spans="1:12" hidden="1">
      <c r="A376" s="486"/>
      <c r="B376" s="472"/>
      <c r="C376" s="472" t="s">
        <v>568</v>
      </c>
      <c r="D376" s="901">
        <v>104.27307392190795</v>
      </c>
      <c r="E376" s="920">
        <v>63.174302539376242</v>
      </c>
      <c r="F376" s="918">
        <v>4480</v>
      </c>
      <c r="G376" s="894">
        <v>21400</v>
      </c>
      <c r="H376" s="918">
        <v>9639</v>
      </c>
      <c r="I376" s="2649">
        <v>44</v>
      </c>
      <c r="J376" s="919">
        <v>152.65899999999999</v>
      </c>
      <c r="K376" s="502">
        <f t="shared" si="35"/>
        <v>116</v>
      </c>
      <c r="L376" s="503"/>
    </row>
    <row r="377" spans="1:12" hidden="1">
      <c r="A377" s="486"/>
      <c r="B377" s="472"/>
      <c r="C377" s="472" t="s">
        <v>569</v>
      </c>
      <c r="D377" s="901">
        <v>109.72324445234298</v>
      </c>
      <c r="E377" s="920">
        <v>62.924848235173386</v>
      </c>
      <c r="F377" s="918">
        <v>5100</v>
      </c>
      <c r="G377" s="894">
        <v>21151</v>
      </c>
      <c r="H377" s="918">
        <v>15036</v>
      </c>
      <c r="I377" s="2649">
        <v>48</v>
      </c>
      <c r="J377" s="919">
        <v>152.471</v>
      </c>
      <c r="K377" s="502">
        <f t="shared" si="35"/>
        <v>115.3</v>
      </c>
      <c r="L377" s="503"/>
    </row>
    <row r="378" spans="1:12" hidden="1">
      <c r="A378" s="486"/>
      <c r="B378" s="472"/>
      <c r="C378" s="472" t="s">
        <v>67</v>
      </c>
      <c r="D378" s="901">
        <v>108.59207698376211</v>
      </c>
      <c r="E378" s="920">
        <v>62.425939626767651</v>
      </c>
      <c r="F378" s="918">
        <v>4766</v>
      </c>
      <c r="G378" s="894">
        <v>21157</v>
      </c>
      <c r="H378" s="918">
        <v>10713</v>
      </c>
      <c r="I378" s="2649">
        <v>60</v>
      </c>
      <c r="J378" s="919">
        <v>155.51599999999999</v>
      </c>
      <c r="K378" s="502">
        <f t="shared" si="35"/>
        <v>115.3</v>
      </c>
      <c r="L378" s="503"/>
    </row>
    <row r="379" spans="1:12" hidden="1">
      <c r="A379" s="486"/>
      <c r="B379" s="472"/>
      <c r="C379" s="472" t="s">
        <v>68</v>
      </c>
      <c r="D379" s="901">
        <v>110.75157851468921</v>
      </c>
      <c r="E379" s="920">
        <v>61.802303866260473</v>
      </c>
      <c r="F379" s="918">
        <v>5198</v>
      </c>
      <c r="G379" s="894">
        <v>19544</v>
      </c>
      <c r="H379" s="918">
        <v>11754</v>
      </c>
      <c r="I379" s="2649">
        <v>54</v>
      </c>
      <c r="J379" s="919">
        <v>156.554</v>
      </c>
      <c r="K379" s="502">
        <f t="shared" si="35"/>
        <v>115.3</v>
      </c>
      <c r="L379" s="503"/>
    </row>
    <row r="380" spans="1:12" hidden="1">
      <c r="A380" s="488"/>
      <c r="B380" s="474"/>
      <c r="C380" s="474" t="s">
        <v>69</v>
      </c>
      <c r="D380" s="905">
        <v>114.55641454537027</v>
      </c>
      <c r="E380" s="921">
        <v>61.241031681804031</v>
      </c>
      <c r="F380" s="922">
        <v>4111</v>
      </c>
      <c r="G380" s="895">
        <v>16536</v>
      </c>
      <c r="H380" s="922">
        <v>10065</v>
      </c>
      <c r="I380" s="2650">
        <v>50</v>
      </c>
      <c r="J380" s="923">
        <v>158.92099999999999</v>
      </c>
      <c r="K380" s="502">
        <f t="shared" si="35"/>
        <v>114.8</v>
      </c>
      <c r="L380" s="503"/>
    </row>
    <row r="381" spans="1:12" hidden="1">
      <c r="A381" s="486">
        <v>2007</v>
      </c>
      <c r="B381" s="940" t="s">
        <v>386</v>
      </c>
      <c r="C381" s="473" t="s">
        <v>561</v>
      </c>
      <c r="D381" s="901">
        <v>112.49974642067781</v>
      </c>
      <c r="E381" s="920">
        <v>60.991577377601153</v>
      </c>
      <c r="F381" s="918">
        <v>2783</v>
      </c>
      <c r="G381" s="894">
        <v>21561</v>
      </c>
      <c r="H381" s="918">
        <v>11153</v>
      </c>
      <c r="I381" s="2649">
        <v>60</v>
      </c>
      <c r="J381" s="919">
        <v>158.71600000000001</v>
      </c>
      <c r="K381" s="502">
        <f>ROUND((J381/J369*100),1)</f>
        <v>111.7</v>
      </c>
      <c r="L381" s="503"/>
    </row>
    <row r="382" spans="1:12" hidden="1">
      <c r="A382" s="486"/>
      <c r="B382" s="472"/>
      <c r="C382" s="472" t="s">
        <v>562</v>
      </c>
      <c r="D382" s="901">
        <v>113.73374729549327</v>
      </c>
      <c r="E382" s="920">
        <v>61.490485986006888</v>
      </c>
      <c r="F382" s="918">
        <v>4572</v>
      </c>
      <c r="G382" s="894">
        <v>20985</v>
      </c>
      <c r="H382" s="918">
        <v>13350</v>
      </c>
      <c r="I382" s="2649">
        <v>50</v>
      </c>
      <c r="J382" s="919">
        <v>159.42400000000001</v>
      </c>
      <c r="K382" s="502">
        <f t="shared" ref="K382:K392" si="36">ROUND((J382/J370*100),1)</f>
        <v>111.8</v>
      </c>
      <c r="L382" s="503"/>
    </row>
    <row r="383" spans="1:12" hidden="1">
      <c r="A383" s="486"/>
      <c r="B383" s="472"/>
      <c r="C383" s="472" t="s">
        <v>563</v>
      </c>
      <c r="D383" s="901">
        <v>116.40741585759349</v>
      </c>
      <c r="E383" s="920">
        <v>60.866850225499725</v>
      </c>
      <c r="F383" s="918">
        <v>3364</v>
      </c>
      <c r="G383" s="894">
        <v>19374</v>
      </c>
      <c r="H383" s="918">
        <v>19199</v>
      </c>
      <c r="I383" s="2649">
        <v>53</v>
      </c>
      <c r="J383" s="919">
        <v>163.06299999999999</v>
      </c>
      <c r="K383" s="502">
        <f>ROUND((J383/J371*100),1)</f>
        <v>113.7</v>
      </c>
      <c r="L383" s="503"/>
    </row>
    <row r="384" spans="1:12" hidden="1">
      <c r="A384" s="486"/>
      <c r="B384" s="472"/>
      <c r="C384" s="472" t="s">
        <v>564</v>
      </c>
      <c r="D384" s="901">
        <v>114.14508092043178</v>
      </c>
      <c r="E384" s="920">
        <v>63.111938963325535</v>
      </c>
      <c r="F384" s="918">
        <v>3563</v>
      </c>
      <c r="G384" s="894">
        <v>17806</v>
      </c>
      <c r="H384" s="918">
        <v>8266</v>
      </c>
      <c r="I384" s="2649">
        <v>50</v>
      </c>
      <c r="J384" s="919">
        <v>168.185</v>
      </c>
      <c r="K384" s="502">
        <f t="shared" si="36"/>
        <v>113.3</v>
      </c>
      <c r="L384" s="503"/>
    </row>
    <row r="385" spans="1:12" hidden="1">
      <c r="A385" s="486"/>
      <c r="B385" s="472"/>
      <c r="C385" s="472" t="s">
        <v>565</v>
      </c>
      <c r="D385" s="901">
        <v>110.95724532715847</v>
      </c>
      <c r="E385" s="920">
        <v>62.051758170463351</v>
      </c>
      <c r="F385" s="918">
        <v>4691</v>
      </c>
      <c r="G385" s="894">
        <v>19343</v>
      </c>
      <c r="H385" s="918">
        <v>9375</v>
      </c>
      <c r="I385" s="2649">
        <v>62</v>
      </c>
      <c r="J385" s="919">
        <v>169.648</v>
      </c>
      <c r="K385" s="502">
        <f t="shared" si="36"/>
        <v>112.7</v>
      </c>
      <c r="L385" s="503"/>
    </row>
    <row r="386" spans="1:12" hidden="1">
      <c r="A386" s="486"/>
      <c r="B386" s="472"/>
      <c r="C386" s="472" t="s">
        <v>566</v>
      </c>
      <c r="D386" s="924">
        <v>109.31191082740449</v>
      </c>
      <c r="E386" s="925">
        <v>63.79793829988342</v>
      </c>
      <c r="F386" s="918">
        <v>3960</v>
      </c>
      <c r="G386" s="894">
        <v>17569</v>
      </c>
      <c r="H386" s="918">
        <v>11350</v>
      </c>
      <c r="I386" s="2649">
        <v>74</v>
      </c>
      <c r="J386" s="919">
        <v>171.893</v>
      </c>
      <c r="K386" s="502">
        <f t="shared" si="36"/>
        <v>114.8</v>
      </c>
      <c r="L386" s="503"/>
    </row>
    <row r="387" spans="1:12" hidden="1">
      <c r="A387" s="486"/>
      <c r="B387" s="472"/>
      <c r="C387" s="472" t="s">
        <v>567</v>
      </c>
      <c r="D387" s="924">
        <v>108.900577202466</v>
      </c>
      <c r="E387" s="925">
        <v>64.109756180137012</v>
      </c>
      <c r="F387" s="918">
        <v>3533</v>
      </c>
      <c r="G387" s="894">
        <v>19620</v>
      </c>
      <c r="H387" s="918">
        <v>11264</v>
      </c>
      <c r="I387" s="2649">
        <v>50</v>
      </c>
      <c r="J387" s="919">
        <v>175.31200000000001</v>
      </c>
      <c r="K387" s="502">
        <f t="shared" si="36"/>
        <v>115.5</v>
      </c>
      <c r="L387" s="503"/>
    </row>
    <row r="388" spans="1:12" hidden="1">
      <c r="A388" s="486"/>
      <c r="B388" s="472"/>
      <c r="C388" s="472" t="s">
        <v>568</v>
      </c>
      <c r="D388" s="924">
        <v>114.35074773290103</v>
      </c>
      <c r="E388" s="925">
        <v>64.047392604086284</v>
      </c>
      <c r="F388" s="918">
        <v>2185</v>
      </c>
      <c r="G388" s="894">
        <v>20027</v>
      </c>
      <c r="H388" s="918">
        <v>8685</v>
      </c>
      <c r="I388" s="2649">
        <v>55</v>
      </c>
      <c r="J388" s="919">
        <v>171.161</v>
      </c>
      <c r="K388" s="502">
        <f t="shared" si="36"/>
        <v>112.1</v>
      </c>
      <c r="L388" s="503"/>
    </row>
    <row r="389" spans="1:12" hidden="1">
      <c r="A389" s="486"/>
      <c r="B389" s="472"/>
      <c r="C389" s="472" t="s">
        <v>569</v>
      </c>
      <c r="D389" s="924">
        <v>106.63824226530429</v>
      </c>
      <c r="E389" s="925">
        <v>66.105390613759937</v>
      </c>
      <c r="F389" s="918">
        <v>2398</v>
      </c>
      <c r="G389" s="894">
        <v>17980</v>
      </c>
      <c r="H389" s="918">
        <v>13004</v>
      </c>
      <c r="I389" s="2649">
        <v>60</v>
      </c>
      <c r="J389" s="919">
        <v>173.351</v>
      </c>
      <c r="K389" s="502">
        <f t="shared" si="36"/>
        <v>113.7</v>
      </c>
      <c r="L389" s="503"/>
    </row>
    <row r="390" spans="1:12" hidden="1">
      <c r="A390" s="486"/>
      <c r="B390" s="472"/>
      <c r="C390" s="472" t="s">
        <v>67</v>
      </c>
      <c r="D390" s="924">
        <v>112.39691301444319</v>
      </c>
      <c r="E390" s="925">
        <v>63.610847571731263</v>
      </c>
      <c r="F390" s="918">
        <v>2704</v>
      </c>
      <c r="G390" s="894">
        <v>20872</v>
      </c>
      <c r="H390" s="918">
        <v>10937</v>
      </c>
      <c r="I390" s="2649">
        <v>71</v>
      </c>
      <c r="J390" s="919">
        <v>175.721</v>
      </c>
      <c r="K390" s="502">
        <f t="shared" si="36"/>
        <v>113</v>
      </c>
      <c r="L390" s="503"/>
    </row>
    <row r="391" spans="1:12" hidden="1">
      <c r="A391" s="486"/>
      <c r="B391" s="472"/>
      <c r="C391" s="472" t="s">
        <v>68</v>
      </c>
      <c r="D391" s="924">
        <v>111.26574554586233</v>
      </c>
      <c r="E391" s="925">
        <v>61.927031018361909</v>
      </c>
      <c r="F391" s="918">
        <v>3236</v>
      </c>
      <c r="G391" s="894">
        <v>16380</v>
      </c>
      <c r="H391" s="918">
        <v>11602</v>
      </c>
      <c r="I391" s="2649">
        <v>63</v>
      </c>
      <c r="J391" s="919">
        <v>173.21799999999999</v>
      </c>
      <c r="K391" s="502">
        <f t="shared" si="36"/>
        <v>110.6</v>
      </c>
      <c r="L391" s="503"/>
    </row>
    <row r="392" spans="1:12" hidden="1">
      <c r="A392" s="486"/>
      <c r="B392" s="472"/>
      <c r="C392" s="474" t="s">
        <v>69</v>
      </c>
      <c r="D392" s="924">
        <v>114.14508092043178</v>
      </c>
      <c r="E392" s="925">
        <v>60.679759497347568</v>
      </c>
      <c r="F392" s="918">
        <v>3497</v>
      </c>
      <c r="G392" s="894">
        <v>13266</v>
      </c>
      <c r="H392" s="918">
        <v>9657</v>
      </c>
      <c r="I392" s="2649">
        <v>63</v>
      </c>
      <c r="J392" s="919">
        <v>172.334</v>
      </c>
      <c r="K392" s="502">
        <f t="shared" si="36"/>
        <v>108.4</v>
      </c>
      <c r="L392" s="503"/>
    </row>
    <row r="393" spans="1:12" hidden="1">
      <c r="A393" s="483">
        <v>2008</v>
      </c>
      <c r="B393" s="941" t="s">
        <v>387</v>
      </c>
      <c r="C393" s="473" t="s">
        <v>561</v>
      </c>
      <c r="D393" s="903">
        <v>117.00101770528373</v>
      </c>
      <c r="E393" s="926">
        <v>61.216290967686241</v>
      </c>
      <c r="F393" s="914">
        <v>2937</v>
      </c>
      <c r="G393" s="897">
        <v>18128</v>
      </c>
      <c r="H393" s="914">
        <v>10034</v>
      </c>
      <c r="I393" s="2648">
        <v>67</v>
      </c>
      <c r="J393" s="915">
        <v>172.93799999999999</v>
      </c>
      <c r="K393" s="502">
        <f>ROUND((J393/J381*100),1)</f>
        <v>109</v>
      </c>
      <c r="L393" s="481"/>
    </row>
    <row r="394" spans="1:12" hidden="1">
      <c r="A394" s="484"/>
      <c r="B394" s="472"/>
      <c r="C394" s="472" t="s">
        <v>562</v>
      </c>
      <c r="D394" s="901">
        <v>117.10606440819744</v>
      </c>
      <c r="E394" s="920">
        <v>59.615259689810948</v>
      </c>
      <c r="F394" s="918">
        <v>3661</v>
      </c>
      <c r="G394" s="894">
        <v>16416</v>
      </c>
      <c r="H394" s="918">
        <v>13484</v>
      </c>
      <c r="I394" s="2649">
        <v>66</v>
      </c>
      <c r="J394" s="919">
        <v>180.65100000000001</v>
      </c>
      <c r="K394" s="502">
        <f t="shared" ref="K394:K404" si="37">ROUND((J394/J382*100),1)</f>
        <v>113.3</v>
      </c>
      <c r="L394" s="481"/>
    </row>
    <row r="395" spans="1:12" hidden="1">
      <c r="A395" s="484"/>
      <c r="B395" s="472"/>
      <c r="C395" s="472" t="s">
        <v>563</v>
      </c>
      <c r="D395" s="901">
        <v>115.83499930294161</v>
      </c>
      <c r="E395" s="920">
        <v>60.958273530342701</v>
      </c>
      <c r="F395" s="918">
        <v>3530</v>
      </c>
      <c r="G395" s="894">
        <v>14947</v>
      </c>
      <c r="H395" s="918">
        <v>18524</v>
      </c>
      <c r="I395" s="2649">
        <v>72</v>
      </c>
      <c r="J395" s="919">
        <v>182.14500000000001</v>
      </c>
      <c r="K395" s="502">
        <f>ROUND((J395/J383*100),1)</f>
        <v>111.7</v>
      </c>
      <c r="L395" s="481"/>
    </row>
    <row r="396" spans="1:12" hidden="1">
      <c r="A396" s="484"/>
      <c r="B396" s="472"/>
      <c r="C396" s="472" t="s">
        <v>564</v>
      </c>
      <c r="D396" s="901">
        <v>119.67970862958319</v>
      </c>
      <c r="E396" s="920">
        <v>61.037663511063791</v>
      </c>
      <c r="F396" s="918">
        <v>3787</v>
      </c>
      <c r="G396" s="894">
        <v>16438</v>
      </c>
      <c r="H396" s="918">
        <v>9260</v>
      </c>
      <c r="I396" s="2649">
        <v>55</v>
      </c>
      <c r="J396" s="919">
        <v>187.63399999999999</v>
      </c>
      <c r="K396" s="502">
        <f t="shared" si="37"/>
        <v>111.6</v>
      </c>
      <c r="L396" s="481"/>
    </row>
    <row r="397" spans="1:12" hidden="1">
      <c r="A397" s="484"/>
      <c r="B397" s="472"/>
      <c r="C397" s="472" t="s">
        <v>565</v>
      </c>
      <c r="D397" s="901">
        <v>119.82677401366236</v>
      </c>
      <c r="E397" s="920">
        <v>60.455470319109132</v>
      </c>
      <c r="F397" s="918">
        <v>3585</v>
      </c>
      <c r="G397" s="894">
        <v>14366</v>
      </c>
      <c r="H397" s="918">
        <v>8762</v>
      </c>
      <c r="I397" s="2649">
        <v>53</v>
      </c>
      <c r="J397" s="919">
        <v>193.27699999999999</v>
      </c>
      <c r="K397" s="502">
        <f t="shared" si="37"/>
        <v>113.9</v>
      </c>
      <c r="L397" s="481"/>
    </row>
    <row r="398" spans="1:12" hidden="1">
      <c r="A398" s="484"/>
      <c r="B398" s="472"/>
      <c r="C398" s="472" t="s">
        <v>566</v>
      </c>
      <c r="D398" s="924">
        <v>116.71739160741673</v>
      </c>
      <c r="E398" s="925">
        <v>61.017816015883518</v>
      </c>
      <c r="F398" s="918">
        <v>4207</v>
      </c>
      <c r="G398" s="894">
        <v>13936</v>
      </c>
      <c r="H398" s="918">
        <v>11258</v>
      </c>
      <c r="I398" s="2649">
        <v>60</v>
      </c>
      <c r="J398" s="919">
        <v>198.16399999999999</v>
      </c>
      <c r="K398" s="502">
        <f t="shared" si="37"/>
        <v>115.3</v>
      </c>
      <c r="L398" s="481"/>
    </row>
    <row r="399" spans="1:12" hidden="1">
      <c r="A399" s="484"/>
      <c r="B399" s="472"/>
      <c r="C399" s="472" t="s">
        <v>567</v>
      </c>
      <c r="D399" s="924">
        <v>116.21316743343094</v>
      </c>
      <c r="E399" s="925">
        <v>62.7445480965672</v>
      </c>
      <c r="F399" s="918">
        <v>3467</v>
      </c>
      <c r="G399" s="894">
        <v>15174</v>
      </c>
      <c r="H399" s="918">
        <v>11590</v>
      </c>
      <c r="I399" s="2649">
        <v>58</v>
      </c>
      <c r="J399" s="919">
        <v>201.91399999999999</v>
      </c>
      <c r="K399" s="502">
        <f t="shared" si="37"/>
        <v>115.2</v>
      </c>
      <c r="L399" s="481"/>
    </row>
    <row r="400" spans="1:12" hidden="1">
      <c r="A400" s="484"/>
      <c r="B400" s="472"/>
      <c r="C400" s="472" t="s">
        <v>568</v>
      </c>
      <c r="D400" s="924">
        <v>114.23828941865331</v>
      </c>
      <c r="E400" s="925">
        <v>63.697227865220263</v>
      </c>
      <c r="F400" s="918">
        <v>3400</v>
      </c>
      <c r="G400" s="894">
        <v>13617</v>
      </c>
      <c r="H400" s="918">
        <v>7765</v>
      </c>
      <c r="I400" s="2649">
        <v>59</v>
      </c>
      <c r="J400" s="919">
        <v>199.048</v>
      </c>
      <c r="K400" s="502">
        <f t="shared" si="37"/>
        <v>116.3</v>
      </c>
      <c r="L400" s="481"/>
    </row>
    <row r="401" spans="1:13" hidden="1">
      <c r="A401" s="484"/>
      <c r="B401" s="472"/>
      <c r="C401" s="472" t="s">
        <v>569</v>
      </c>
      <c r="D401" s="924">
        <v>110.81376690366655</v>
      </c>
      <c r="E401" s="925">
        <v>66.184780594481055</v>
      </c>
      <c r="F401" s="918">
        <v>3108</v>
      </c>
      <c r="G401" s="894">
        <v>14632</v>
      </c>
      <c r="H401" s="918">
        <v>12500</v>
      </c>
      <c r="I401" s="2649">
        <v>56</v>
      </c>
      <c r="J401" s="919">
        <v>191.535</v>
      </c>
      <c r="K401" s="502">
        <f t="shared" si="37"/>
        <v>110.5</v>
      </c>
      <c r="L401" s="481"/>
    </row>
    <row r="402" spans="1:13" hidden="1">
      <c r="A402" s="484"/>
      <c r="B402" s="472"/>
      <c r="C402" s="472" t="s">
        <v>67</v>
      </c>
      <c r="D402" s="924">
        <v>108.76535619684932</v>
      </c>
      <c r="E402" s="925">
        <v>65.91353149368399</v>
      </c>
      <c r="F402" s="918">
        <v>3378</v>
      </c>
      <c r="G402" s="894">
        <v>15039</v>
      </c>
      <c r="H402" s="918">
        <v>9163</v>
      </c>
      <c r="I402" s="2649">
        <v>76</v>
      </c>
      <c r="J402" s="919">
        <v>173.66200000000001</v>
      </c>
      <c r="K402" s="502">
        <f t="shared" si="37"/>
        <v>98.8</v>
      </c>
      <c r="L402" s="481"/>
    </row>
    <row r="403" spans="1:13" hidden="1">
      <c r="A403" s="484"/>
      <c r="B403" s="472"/>
      <c r="C403" s="472" t="s">
        <v>68</v>
      </c>
      <c r="D403" s="924">
        <v>102.4520493517357</v>
      </c>
      <c r="E403" s="925">
        <v>75.943132391448216</v>
      </c>
      <c r="F403" s="918">
        <v>2963</v>
      </c>
      <c r="G403" s="894">
        <v>12120</v>
      </c>
      <c r="H403" s="918">
        <v>8732</v>
      </c>
      <c r="I403" s="2649">
        <v>71</v>
      </c>
      <c r="J403" s="919">
        <v>158.65199999999999</v>
      </c>
      <c r="K403" s="502">
        <f t="shared" si="37"/>
        <v>91.6</v>
      </c>
      <c r="L403" s="481"/>
    </row>
    <row r="404" spans="1:13" hidden="1">
      <c r="A404" s="485"/>
      <c r="B404" s="474"/>
      <c r="C404" s="474" t="s">
        <v>69</v>
      </c>
      <c r="D404" s="927">
        <v>96.937097448766224</v>
      </c>
      <c r="E404" s="928">
        <v>90.226713089517446</v>
      </c>
      <c r="F404" s="922">
        <v>3427</v>
      </c>
      <c r="G404" s="895">
        <v>11990</v>
      </c>
      <c r="H404" s="922">
        <v>7500</v>
      </c>
      <c r="I404" s="2650">
        <v>54</v>
      </c>
      <c r="J404" s="923">
        <v>147.85400000000001</v>
      </c>
      <c r="K404" s="502">
        <f t="shared" si="37"/>
        <v>85.8</v>
      </c>
      <c r="L404" s="481"/>
    </row>
    <row r="405" spans="1:13" hidden="1">
      <c r="A405" s="482">
        <v>2009</v>
      </c>
      <c r="B405" s="940" t="s">
        <v>388</v>
      </c>
      <c r="C405" s="473" t="s">
        <v>561</v>
      </c>
      <c r="D405" s="924">
        <v>84.447044472326795</v>
      </c>
      <c r="E405" s="925">
        <v>154.12241590654043</v>
      </c>
      <c r="F405" s="918">
        <v>2015</v>
      </c>
      <c r="G405" s="894">
        <v>14433</v>
      </c>
      <c r="H405" s="918">
        <v>7117</v>
      </c>
      <c r="I405" s="2649">
        <v>59</v>
      </c>
      <c r="J405" s="919">
        <v>143.107</v>
      </c>
      <c r="K405" s="502">
        <f>ROUND((J405/J393*100),1)</f>
        <v>82.8</v>
      </c>
      <c r="L405" s="481"/>
    </row>
    <row r="406" spans="1:13" hidden="1">
      <c r="B406" s="472"/>
      <c r="C406" s="472" t="s">
        <v>562</v>
      </c>
      <c r="D406" s="924">
        <v>76.799644500209141</v>
      </c>
      <c r="E406" s="925">
        <v>112.97194256610939</v>
      </c>
      <c r="F406" s="918">
        <v>2500</v>
      </c>
      <c r="G406" s="894">
        <v>11816</v>
      </c>
      <c r="H406" s="918">
        <v>9165</v>
      </c>
      <c r="I406" s="2649">
        <v>67</v>
      </c>
      <c r="J406" s="919">
        <v>139.69900000000001</v>
      </c>
      <c r="K406" s="502">
        <f t="shared" ref="K406:K416" si="38">ROUND((J406/J394*100),1)</f>
        <v>77.3</v>
      </c>
      <c r="L406" s="508"/>
      <c r="M406" s="471"/>
    </row>
    <row r="407" spans="1:13" hidden="1">
      <c r="B407" s="472"/>
      <c r="C407" s="472" t="s">
        <v>563</v>
      </c>
      <c r="D407" s="924">
        <v>92.157472466192687</v>
      </c>
      <c r="E407" s="925">
        <v>100.26292981900843</v>
      </c>
      <c r="F407" s="918">
        <v>3019</v>
      </c>
      <c r="G407" s="894">
        <v>12425</v>
      </c>
      <c r="H407" s="918">
        <v>13075</v>
      </c>
      <c r="I407" s="2649">
        <v>74</v>
      </c>
      <c r="J407" s="919">
        <v>139.827</v>
      </c>
      <c r="K407" s="502">
        <f>ROUND((J407/J395*100),1)</f>
        <v>76.8</v>
      </c>
      <c r="L407" s="508"/>
      <c r="M407" s="471"/>
    </row>
    <row r="408" spans="1:13" hidden="1">
      <c r="B408" s="472"/>
      <c r="C408" s="472" t="s">
        <v>564</v>
      </c>
      <c r="D408" s="924">
        <v>80.234671685487257</v>
      </c>
      <c r="E408" s="925">
        <v>99.82628492504243</v>
      </c>
      <c r="F408" s="918">
        <v>2991</v>
      </c>
      <c r="G408" s="894">
        <v>11384</v>
      </c>
      <c r="H408" s="918">
        <v>6905</v>
      </c>
      <c r="I408" s="2649">
        <v>68</v>
      </c>
      <c r="J408" s="919">
        <v>143.33600000000001</v>
      </c>
      <c r="K408" s="502">
        <f t="shared" si="38"/>
        <v>76.400000000000006</v>
      </c>
      <c r="L408" s="508">
        <f>SUM(H405:H408)</f>
        <v>36262</v>
      </c>
      <c r="M408" s="471">
        <f>SUM(I405:I408)</f>
        <v>268</v>
      </c>
    </row>
    <row r="409" spans="1:13" hidden="1">
      <c r="B409" s="472"/>
      <c r="C409" s="472" t="s">
        <v>565</v>
      </c>
      <c r="D409" s="924">
        <v>81.316652725498415</v>
      </c>
      <c r="E409" s="925">
        <v>94.18298046211838</v>
      </c>
      <c r="F409" s="918">
        <v>2139</v>
      </c>
      <c r="G409" s="894">
        <v>9273</v>
      </c>
      <c r="H409" s="918">
        <v>7271</v>
      </c>
      <c r="I409" s="2649">
        <v>67</v>
      </c>
      <c r="J409" s="919">
        <v>141.84</v>
      </c>
      <c r="K409" s="502">
        <f t="shared" si="38"/>
        <v>73.400000000000006</v>
      </c>
      <c r="L409" s="508">
        <f>SUM(H405:H409)</f>
        <v>43533</v>
      </c>
      <c r="M409" s="471">
        <f>SUM(I405:I409)</f>
        <v>335</v>
      </c>
    </row>
    <row r="410" spans="1:13" hidden="1">
      <c r="B410" s="472"/>
      <c r="C410" s="472" t="s">
        <v>566</v>
      </c>
      <c r="D410" s="924">
        <v>81.600278823365429</v>
      </c>
      <c r="E410" s="925">
        <v>88.380896037752137</v>
      </c>
      <c r="F410" s="918">
        <v>2582</v>
      </c>
      <c r="G410" s="894">
        <v>11461</v>
      </c>
      <c r="H410" s="918">
        <v>9942</v>
      </c>
      <c r="I410" s="2649">
        <v>61</v>
      </c>
      <c r="J410" s="919">
        <v>144.971</v>
      </c>
      <c r="K410" s="502">
        <f t="shared" si="38"/>
        <v>73.2</v>
      </c>
      <c r="L410" s="508">
        <f>SUM(H405:H410)</f>
        <v>53475</v>
      </c>
      <c r="M410" s="471">
        <f>SUM(I405:I410)</f>
        <v>396</v>
      </c>
    </row>
    <row r="411" spans="1:13" hidden="1">
      <c r="B411" s="472"/>
      <c r="C411" s="472" t="s">
        <v>567</v>
      </c>
      <c r="D411" s="924">
        <v>87.461884845950109</v>
      </c>
      <c r="E411" s="925">
        <v>83.008840675625123</v>
      </c>
      <c r="F411" s="918">
        <v>2631</v>
      </c>
      <c r="G411" s="894">
        <v>11595</v>
      </c>
      <c r="H411" s="918">
        <v>11665</v>
      </c>
      <c r="I411" s="2649">
        <v>55</v>
      </c>
      <c r="J411" s="919">
        <v>146.32</v>
      </c>
      <c r="K411" s="502">
        <f t="shared" si="38"/>
        <v>72.5</v>
      </c>
      <c r="L411" s="508">
        <f>SUM($H$405:H411)</f>
        <v>65140</v>
      </c>
      <c r="M411" s="471">
        <f>SUM($I$405:I411)</f>
        <v>451</v>
      </c>
    </row>
    <row r="412" spans="1:13" hidden="1">
      <c r="B412" s="472"/>
      <c r="C412" s="472" t="s">
        <v>568</v>
      </c>
      <c r="D412" s="924">
        <v>94.584051303499265</v>
      </c>
      <c r="E412" s="925">
        <v>76.84950133801398</v>
      </c>
      <c r="F412" s="918">
        <v>2149</v>
      </c>
      <c r="G412" s="894">
        <v>10122</v>
      </c>
      <c r="H412" s="918">
        <v>7866</v>
      </c>
      <c r="I412" s="2649">
        <v>65</v>
      </c>
      <c r="J412" s="919">
        <v>150.13300000000001</v>
      </c>
      <c r="K412" s="502">
        <f t="shared" si="38"/>
        <v>75.400000000000006</v>
      </c>
      <c r="L412" s="508">
        <f>SUM($H$405:H412)</f>
        <v>73006</v>
      </c>
      <c r="M412" s="471">
        <f>SUM($I$405:I412)</f>
        <v>516</v>
      </c>
    </row>
    <row r="413" spans="1:13" hidden="1">
      <c r="B413" s="472"/>
      <c r="C413" s="472" t="s">
        <v>569</v>
      </c>
      <c r="D413" s="924">
        <v>89.867454342673938</v>
      </c>
      <c r="E413" s="925">
        <v>71.133422726095588</v>
      </c>
      <c r="F413" s="918">
        <v>2502</v>
      </c>
      <c r="G413" s="894">
        <v>11298</v>
      </c>
      <c r="H413" s="918">
        <v>13953</v>
      </c>
      <c r="I413" s="2649">
        <v>51</v>
      </c>
      <c r="J413" s="919">
        <v>148.88999999999999</v>
      </c>
      <c r="K413" s="502">
        <f t="shared" si="38"/>
        <v>77.7</v>
      </c>
      <c r="L413" s="508">
        <f>SUM($H$405:H413)</f>
        <v>86959</v>
      </c>
      <c r="M413" s="471">
        <f>SUM($I$405:I413)</f>
        <v>567</v>
      </c>
    </row>
    <row r="414" spans="1:13" hidden="1">
      <c r="B414" s="472"/>
      <c r="C414" s="472" t="s">
        <v>67</v>
      </c>
      <c r="D414" s="924">
        <v>92.546145266973383</v>
      </c>
      <c r="E414" s="925">
        <v>70.643851178315543</v>
      </c>
      <c r="F414" s="918">
        <v>2888</v>
      </c>
      <c r="G414" s="894">
        <v>11585</v>
      </c>
      <c r="H414" s="918">
        <v>10993</v>
      </c>
      <c r="I414" s="2649">
        <v>61</v>
      </c>
      <c r="J414" s="919">
        <v>151.72800000000001</v>
      </c>
      <c r="K414" s="502">
        <f t="shared" si="38"/>
        <v>87.4</v>
      </c>
      <c r="L414" s="508">
        <f>SUM($H$405:H414)</f>
        <v>97952</v>
      </c>
      <c r="M414" s="471">
        <f>SUM($I$405:I414)</f>
        <v>628</v>
      </c>
    </row>
    <row r="415" spans="1:13" hidden="1">
      <c r="B415" s="472"/>
      <c r="C415" s="472" t="s">
        <v>68</v>
      </c>
      <c r="D415" s="924">
        <v>98.817433430921525</v>
      </c>
      <c r="E415" s="925">
        <v>66.250938911748619</v>
      </c>
      <c r="F415" s="918">
        <v>2873</v>
      </c>
      <c r="G415" s="894">
        <v>9317</v>
      </c>
      <c r="H415" s="918">
        <v>12269</v>
      </c>
      <c r="I415" s="2649">
        <v>56</v>
      </c>
      <c r="J415" s="919">
        <v>151.37</v>
      </c>
      <c r="K415" s="502">
        <f t="shared" si="38"/>
        <v>95.4</v>
      </c>
      <c r="L415" s="508">
        <f>SUM($H$405:H415)</f>
        <v>110221</v>
      </c>
      <c r="M415" s="471">
        <f>SUM($I$405:I415)</f>
        <v>684</v>
      </c>
    </row>
    <row r="416" spans="1:13" hidden="1">
      <c r="B416" s="472"/>
      <c r="C416" s="474" t="s">
        <v>69</v>
      </c>
      <c r="D416" s="924">
        <v>94.951714763697225</v>
      </c>
      <c r="E416" s="928">
        <v>67.183771185221417</v>
      </c>
      <c r="F416" s="922">
        <v>3001</v>
      </c>
      <c r="G416" s="895">
        <v>9294</v>
      </c>
      <c r="H416" s="922">
        <v>10483</v>
      </c>
      <c r="I416" s="2650">
        <v>67</v>
      </c>
      <c r="J416" s="923">
        <v>153.22800000000001</v>
      </c>
      <c r="K416" s="502">
        <f t="shared" si="38"/>
        <v>103.6</v>
      </c>
      <c r="L416" s="508">
        <f>SUM($H$405:H416)</f>
        <v>120704</v>
      </c>
      <c r="M416" s="471">
        <f>SUM($I$405:I416)</f>
        <v>751</v>
      </c>
    </row>
    <row r="417" spans="1:13" hidden="1">
      <c r="A417" s="483">
        <v>2010</v>
      </c>
      <c r="B417" s="941" t="s">
        <v>389</v>
      </c>
      <c r="C417" s="473" t="s">
        <v>561</v>
      </c>
      <c r="D417" s="929">
        <v>101.25451693851947</v>
      </c>
      <c r="E417" s="930">
        <v>64.914540902943628</v>
      </c>
      <c r="F417" s="914">
        <v>2291</v>
      </c>
      <c r="G417" s="897">
        <v>12191</v>
      </c>
      <c r="H417" s="914">
        <v>10058</v>
      </c>
      <c r="I417" s="2648">
        <v>46</v>
      </c>
      <c r="J417" s="915">
        <v>153.39099999999999</v>
      </c>
      <c r="K417" s="502">
        <f>ROUND((J417/J405*100),1)</f>
        <v>107.2</v>
      </c>
      <c r="L417" s="508">
        <f>SUM($H$417:H417)</f>
        <v>10058</v>
      </c>
      <c r="M417" s="471">
        <f>SUM($I$417:I417)</f>
        <v>46</v>
      </c>
    </row>
    <row r="418" spans="1:13" hidden="1">
      <c r="A418" s="484"/>
      <c r="B418" s="472"/>
      <c r="C418" s="472" t="s">
        <v>562</v>
      </c>
      <c r="D418" s="924">
        <v>102.59911473581489</v>
      </c>
      <c r="E418" s="925">
        <v>67.071302045866531</v>
      </c>
      <c r="F418" s="918">
        <v>3387</v>
      </c>
      <c r="G418" s="894">
        <v>11405</v>
      </c>
      <c r="H418" s="918">
        <v>12425</v>
      </c>
      <c r="I418" s="2649">
        <v>43</v>
      </c>
      <c r="J418" s="919">
        <v>154.89699999999999</v>
      </c>
      <c r="K418" s="502">
        <f t="shared" ref="K418:K428" si="39">ROUND((J418/J406*100),1)</f>
        <v>110.9</v>
      </c>
      <c r="L418" s="508">
        <f>SUM($H$417:H418)</f>
        <v>22483</v>
      </c>
      <c r="M418" s="471">
        <f>SUM($I$417:I418)</f>
        <v>89</v>
      </c>
    </row>
    <row r="419" spans="1:13" hidden="1">
      <c r="A419" s="484"/>
      <c r="B419" s="472"/>
      <c r="C419" s="472" t="s">
        <v>563</v>
      </c>
      <c r="D419" s="924">
        <v>98.638854035968237</v>
      </c>
      <c r="E419" s="925">
        <v>66.244323080021857</v>
      </c>
      <c r="F419" s="918">
        <v>4120</v>
      </c>
      <c r="G419" s="894">
        <v>12484</v>
      </c>
      <c r="H419" s="918">
        <v>18558</v>
      </c>
      <c r="I419" s="2649">
        <v>73</v>
      </c>
      <c r="J419" s="919">
        <v>159.78200000000001</v>
      </c>
      <c r="K419" s="502">
        <f>ROUND((J419/J407*100),1)</f>
        <v>114.3</v>
      </c>
      <c r="L419" s="508">
        <f>SUM($H$417:H419)</f>
        <v>41041</v>
      </c>
      <c r="M419" s="471">
        <f>SUM($I$417:I419)</f>
        <v>162</v>
      </c>
    </row>
    <row r="420" spans="1:13" hidden="1">
      <c r="A420" s="484"/>
      <c r="B420" s="472"/>
      <c r="C420" s="472" t="s">
        <v>564</v>
      </c>
      <c r="D420" s="924">
        <v>103.0928342395093</v>
      </c>
      <c r="E420" s="925">
        <v>62.751163928293956</v>
      </c>
      <c r="F420" s="918">
        <v>2618</v>
      </c>
      <c r="G420" s="894">
        <v>11481</v>
      </c>
      <c r="H420" s="918">
        <v>8883</v>
      </c>
      <c r="I420" s="2649">
        <v>69</v>
      </c>
      <c r="J420" s="919">
        <v>165.893</v>
      </c>
      <c r="K420" s="502">
        <f t="shared" si="39"/>
        <v>115.7</v>
      </c>
      <c r="L420" s="508">
        <f>SUM($H$417:H420)</f>
        <v>49924</v>
      </c>
      <c r="M420" s="471">
        <f>SUM($I$417:I420)</f>
        <v>231</v>
      </c>
    </row>
    <row r="421" spans="1:13" hidden="1">
      <c r="A421" s="484"/>
      <c r="B421" s="472"/>
      <c r="C421" s="472" t="s">
        <v>565</v>
      </c>
      <c r="D421" s="924">
        <v>107.16864631256101</v>
      </c>
      <c r="E421" s="925">
        <v>63.57814289413863</v>
      </c>
      <c r="F421" s="918">
        <v>2511</v>
      </c>
      <c r="G421" s="894">
        <v>9932</v>
      </c>
      <c r="H421" s="918">
        <v>8979</v>
      </c>
      <c r="I421" s="2649">
        <v>62</v>
      </c>
      <c r="J421" s="919">
        <v>162.44399999999999</v>
      </c>
      <c r="K421" s="502">
        <f t="shared" si="39"/>
        <v>114.5</v>
      </c>
      <c r="L421" s="508">
        <f>SUM($H$417:H421)</f>
        <v>58903</v>
      </c>
      <c r="M421" s="471">
        <f>SUM($I$417:I421)</f>
        <v>293</v>
      </c>
    </row>
    <row r="422" spans="1:13" hidden="1">
      <c r="A422" s="484"/>
      <c r="B422" s="472"/>
      <c r="C422" s="472" t="s">
        <v>566</v>
      </c>
      <c r="D422" s="924">
        <v>107.90397323295694</v>
      </c>
      <c r="E422" s="925">
        <v>63.961861134290565</v>
      </c>
      <c r="F422" s="918">
        <v>2426</v>
      </c>
      <c r="G422" s="894">
        <v>11739</v>
      </c>
      <c r="H422" s="918">
        <v>11674</v>
      </c>
      <c r="I422" s="2649">
        <v>73</v>
      </c>
      <c r="J422" s="919">
        <v>160.524</v>
      </c>
      <c r="K422" s="502">
        <f t="shared" si="39"/>
        <v>110.7</v>
      </c>
      <c r="L422" s="508">
        <f>SUM($H$417:H422)</f>
        <v>70577</v>
      </c>
      <c r="M422" s="471">
        <f>SUM($I$417:I422)</f>
        <v>366</v>
      </c>
    </row>
    <row r="423" spans="1:13" hidden="1">
      <c r="A423" s="484"/>
      <c r="B423" s="472"/>
      <c r="C423" s="472" t="s">
        <v>567</v>
      </c>
      <c r="D423" s="924">
        <v>105.62445977972956</v>
      </c>
      <c r="E423" s="925">
        <v>63.27381463470779</v>
      </c>
      <c r="F423" s="918">
        <v>3293</v>
      </c>
      <c r="G423" s="894">
        <v>11969</v>
      </c>
      <c r="H423" s="918">
        <v>13067</v>
      </c>
      <c r="I423" s="2649">
        <v>55</v>
      </c>
      <c r="J423" s="919">
        <v>159.90700000000001</v>
      </c>
      <c r="K423" s="502">
        <f t="shared" si="39"/>
        <v>109.3</v>
      </c>
      <c r="L423" s="508">
        <f>SUM($H$417:H423)</f>
        <v>83644</v>
      </c>
      <c r="M423" s="471">
        <f>SUM($I$417:I423)</f>
        <v>421</v>
      </c>
    </row>
    <row r="424" spans="1:13" hidden="1">
      <c r="A424" s="484"/>
      <c r="B424" s="472"/>
      <c r="C424" s="472" t="s">
        <v>568</v>
      </c>
      <c r="D424" s="924">
        <v>104.048759236024</v>
      </c>
      <c r="E424" s="925">
        <v>74.315637786665889</v>
      </c>
      <c r="F424" s="918">
        <v>3107</v>
      </c>
      <c r="G424" s="894">
        <v>11797</v>
      </c>
      <c r="H424" s="918">
        <v>11763</v>
      </c>
      <c r="I424" s="2649">
        <v>53</v>
      </c>
      <c r="J424" s="919">
        <v>159.511</v>
      </c>
      <c r="K424" s="502">
        <f t="shared" si="39"/>
        <v>106.2</v>
      </c>
      <c r="L424" s="508">
        <f>SUM($H$417:H424)</f>
        <v>95407</v>
      </c>
      <c r="M424" s="471">
        <f>SUM($I$417:I424)</f>
        <v>474</v>
      </c>
    </row>
    <row r="425" spans="1:13" hidden="1">
      <c r="A425" s="484"/>
      <c r="B425" s="472"/>
      <c r="C425" s="472" t="s">
        <v>569</v>
      </c>
      <c r="D425" s="924">
        <v>109.23806635996098</v>
      </c>
      <c r="E425" s="925">
        <v>67.660111069547952</v>
      </c>
      <c r="F425" s="918">
        <v>2836</v>
      </c>
      <c r="G425" s="894">
        <v>12448</v>
      </c>
      <c r="H425" s="918">
        <v>12906</v>
      </c>
      <c r="I425" s="2649">
        <v>57</v>
      </c>
      <c r="J425" s="919">
        <v>161.89099999999999</v>
      </c>
      <c r="K425" s="502">
        <f t="shared" si="39"/>
        <v>108.7</v>
      </c>
      <c r="L425" s="508">
        <f>SUM($H$417:H425)</f>
        <v>108313</v>
      </c>
      <c r="M425" s="471">
        <f>SUM($I$417:I425)</f>
        <v>531</v>
      </c>
    </row>
    <row r="426" spans="1:13" hidden="1">
      <c r="A426" s="484"/>
      <c r="B426" s="472"/>
      <c r="C426" s="472" t="s">
        <v>67</v>
      </c>
      <c r="D426" s="924">
        <v>105.10973093545242</v>
      </c>
      <c r="E426" s="925">
        <v>64.524206831064944</v>
      </c>
      <c r="F426" s="918">
        <v>2372</v>
      </c>
      <c r="G426" s="894">
        <v>13128</v>
      </c>
      <c r="H426" s="918">
        <v>7783</v>
      </c>
      <c r="I426" s="2649">
        <v>74</v>
      </c>
      <c r="J426" s="919">
        <v>163.50399999999999</v>
      </c>
      <c r="K426" s="502">
        <f t="shared" si="39"/>
        <v>107.8</v>
      </c>
      <c r="L426" s="508">
        <f>SUM($H$417:H426)</f>
        <v>116096</v>
      </c>
      <c r="M426" s="471">
        <f>SUM($I$417:I426)</f>
        <v>605</v>
      </c>
    </row>
    <row r="427" spans="1:13" hidden="1">
      <c r="A427" s="484"/>
      <c r="B427" s="472"/>
      <c r="C427" s="472" t="s">
        <v>68</v>
      </c>
      <c r="D427" s="924">
        <v>105.06771225428693</v>
      </c>
      <c r="E427" s="925">
        <v>66.456029695278104</v>
      </c>
      <c r="F427" s="918">
        <v>2522</v>
      </c>
      <c r="G427" s="894">
        <v>11379</v>
      </c>
      <c r="H427" s="918">
        <v>8290</v>
      </c>
      <c r="I427" s="2649">
        <v>73</v>
      </c>
      <c r="J427" s="919">
        <v>164.57599999999999</v>
      </c>
      <c r="K427" s="502">
        <f t="shared" si="39"/>
        <v>108.7</v>
      </c>
      <c r="L427" s="508">
        <f>SUM($H$417:H427)</f>
        <v>124386</v>
      </c>
      <c r="M427" s="471">
        <f>SUM($I$417:I427)</f>
        <v>678</v>
      </c>
    </row>
    <row r="428" spans="1:13" hidden="1">
      <c r="A428" s="485"/>
      <c r="B428" s="474"/>
      <c r="C428" s="474" t="s">
        <v>69</v>
      </c>
      <c r="D428" s="927">
        <v>115.30976578837308</v>
      </c>
      <c r="E428" s="928">
        <v>65.801062354329119</v>
      </c>
      <c r="F428" s="922">
        <v>3273</v>
      </c>
      <c r="G428" s="895">
        <v>10286</v>
      </c>
      <c r="H428" s="922">
        <v>7045</v>
      </c>
      <c r="I428" s="2650">
        <v>52</v>
      </c>
      <c r="J428" s="923">
        <v>168.232</v>
      </c>
      <c r="K428" s="475">
        <f t="shared" si="39"/>
        <v>109.8</v>
      </c>
      <c r="L428" s="508">
        <f>SUM($H$417:H428)</f>
        <v>131431</v>
      </c>
      <c r="M428" s="471">
        <f>SUM($I$417:I428)</f>
        <v>730</v>
      </c>
    </row>
    <row r="429" spans="1:13" hidden="1">
      <c r="A429" s="482">
        <v>2011</v>
      </c>
      <c r="B429" s="472" t="s">
        <v>390</v>
      </c>
      <c r="C429" s="473" t="s">
        <v>561</v>
      </c>
      <c r="D429" s="924">
        <v>108.00901993587064</v>
      </c>
      <c r="E429" s="925">
        <v>63.346588783702124</v>
      </c>
      <c r="F429" s="918">
        <v>2232</v>
      </c>
      <c r="G429" s="894">
        <v>14256</v>
      </c>
      <c r="H429" s="918">
        <v>7666</v>
      </c>
      <c r="I429" s="2649">
        <v>40</v>
      </c>
      <c r="J429" s="919">
        <v>171.84200000000001</v>
      </c>
      <c r="K429" s="475">
        <f>ROUND((J429/J417*100),1)</f>
        <v>112</v>
      </c>
      <c r="L429" s="508">
        <f>SUM($H$429:H429)</f>
        <v>7666</v>
      </c>
      <c r="M429" s="471">
        <f>SUM($I$429:I429)</f>
        <v>40</v>
      </c>
    </row>
    <row r="430" spans="1:13" hidden="1">
      <c r="B430" s="472"/>
      <c r="C430" s="472" t="s">
        <v>562</v>
      </c>
      <c r="D430" s="924">
        <v>111.84322459222085</v>
      </c>
      <c r="E430" s="925">
        <v>62.804090582108017</v>
      </c>
      <c r="F430" s="918">
        <v>2615</v>
      </c>
      <c r="G430" s="894">
        <v>13218</v>
      </c>
      <c r="H430" s="918">
        <v>10270</v>
      </c>
      <c r="I430" s="2649">
        <v>55</v>
      </c>
      <c r="J430" s="919">
        <v>176.137</v>
      </c>
      <c r="K430" s="475">
        <f>ROUND((J430/J418*100),1)</f>
        <v>113.7</v>
      </c>
      <c r="L430" s="508">
        <f>SUM($H$429:H430)</f>
        <v>17936</v>
      </c>
      <c r="M430" s="471">
        <f>SUM($I$429:I430)</f>
        <v>95</v>
      </c>
    </row>
    <row r="431" spans="1:13" hidden="1">
      <c r="B431" s="472"/>
      <c r="C431" s="472" t="s">
        <v>563</v>
      </c>
      <c r="D431" s="924">
        <v>108.84939355918029</v>
      </c>
      <c r="E431" s="925">
        <v>63.068723851178312</v>
      </c>
      <c r="F431" s="918">
        <v>2685</v>
      </c>
      <c r="G431" s="894">
        <v>13535</v>
      </c>
      <c r="H431" s="918">
        <v>12204</v>
      </c>
      <c r="I431" s="2649">
        <v>55</v>
      </c>
      <c r="J431" s="919">
        <v>178.95099999999999</v>
      </c>
      <c r="K431" s="475">
        <f t="shared" ref="K431:K494" si="40">ROUND((J431/J419*100),1)</f>
        <v>112</v>
      </c>
      <c r="L431" s="508">
        <f>SUM($H$429:H431)</f>
        <v>30140</v>
      </c>
      <c r="M431" s="471">
        <f>SUM($I$429:I431)</f>
        <v>150</v>
      </c>
    </row>
    <row r="432" spans="1:13" hidden="1">
      <c r="B432" s="472"/>
      <c r="C432" s="472" t="s">
        <v>564</v>
      </c>
      <c r="D432" s="924">
        <v>114.0281960128259</v>
      </c>
      <c r="E432" s="925">
        <v>66.575114666359738</v>
      </c>
      <c r="F432" s="918">
        <v>2607</v>
      </c>
      <c r="G432" s="894">
        <v>11975</v>
      </c>
      <c r="H432" s="918">
        <v>4305</v>
      </c>
      <c r="I432" s="2649">
        <v>57</v>
      </c>
      <c r="J432" s="919">
        <v>180.965</v>
      </c>
      <c r="K432" s="475">
        <f t="shared" si="40"/>
        <v>109.1</v>
      </c>
      <c r="L432" s="508">
        <f>SUM($H$429:H432)</f>
        <v>34445</v>
      </c>
      <c r="M432" s="471">
        <f>SUM($I$429:I432)</f>
        <v>207</v>
      </c>
    </row>
    <row r="433" spans="1:13" hidden="1">
      <c r="B433" s="472"/>
      <c r="C433" s="472" t="s">
        <v>565</v>
      </c>
      <c r="D433" s="924">
        <v>108.64980482364426</v>
      </c>
      <c r="E433" s="925">
        <v>68.057060973153398</v>
      </c>
      <c r="F433" s="918">
        <v>2093</v>
      </c>
      <c r="G433" s="894">
        <v>10954</v>
      </c>
      <c r="H433" s="918">
        <v>5643</v>
      </c>
      <c r="I433" s="2649">
        <v>45</v>
      </c>
      <c r="J433" s="919">
        <v>179.80099999999999</v>
      </c>
      <c r="K433" s="475">
        <f t="shared" si="40"/>
        <v>110.7</v>
      </c>
      <c r="L433" s="508">
        <f>SUM($H$429:H433)</f>
        <v>40088</v>
      </c>
      <c r="M433" s="471">
        <f>SUM($I$429:I433)</f>
        <v>252</v>
      </c>
    </row>
    <row r="434" spans="1:13" hidden="1">
      <c r="B434" s="472"/>
      <c r="C434" s="472" t="s">
        <v>566</v>
      </c>
      <c r="D434" s="924">
        <v>111.21294437473864</v>
      </c>
      <c r="E434" s="925">
        <v>67.501331108105774</v>
      </c>
      <c r="F434" s="918">
        <v>2817</v>
      </c>
      <c r="G434" s="894">
        <v>12182</v>
      </c>
      <c r="H434" s="918">
        <v>8868</v>
      </c>
      <c r="I434" s="2649">
        <v>61</v>
      </c>
      <c r="J434" s="919">
        <v>178.005</v>
      </c>
      <c r="K434" s="475">
        <f t="shared" si="40"/>
        <v>110.9</v>
      </c>
      <c r="L434" s="508">
        <f>SUM($H$429:H434)</f>
        <v>48956</v>
      </c>
      <c r="M434" s="471">
        <f>SUM($I$429:I434)</f>
        <v>313</v>
      </c>
    </row>
    <row r="435" spans="1:13" hidden="1">
      <c r="B435" s="472"/>
      <c r="C435" s="472" t="s">
        <v>567</v>
      </c>
      <c r="D435" s="924">
        <v>107.89346856266557</v>
      </c>
      <c r="E435" s="925">
        <v>71.087111904008282</v>
      </c>
      <c r="F435" s="918">
        <v>3046</v>
      </c>
      <c r="G435" s="894">
        <v>12459</v>
      </c>
      <c r="H435" s="918">
        <v>9218</v>
      </c>
      <c r="I435" s="2649">
        <v>56</v>
      </c>
      <c r="J435" s="919">
        <v>177.51499999999999</v>
      </c>
      <c r="K435" s="475">
        <f t="shared" si="40"/>
        <v>111</v>
      </c>
      <c r="L435" s="508">
        <f>SUM($H$429:H435)</f>
        <v>58174</v>
      </c>
      <c r="M435" s="471">
        <f>SUM($I$429:I435)</f>
        <v>369</v>
      </c>
    </row>
    <row r="436" spans="1:13" hidden="1">
      <c r="B436" s="472"/>
      <c r="C436" s="472" t="s">
        <v>568</v>
      </c>
      <c r="D436" s="924">
        <v>109.44815976578839</v>
      </c>
      <c r="E436" s="925">
        <v>68.639254165108042</v>
      </c>
      <c r="F436" s="918">
        <v>3334</v>
      </c>
      <c r="G436" s="894">
        <v>12891</v>
      </c>
      <c r="H436" s="918">
        <v>8191</v>
      </c>
      <c r="I436" s="2649">
        <v>45</v>
      </c>
      <c r="J436" s="919">
        <v>174.50299999999999</v>
      </c>
      <c r="K436" s="475">
        <f t="shared" si="40"/>
        <v>109.4</v>
      </c>
      <c r="L436" s="508">
        <f>SUM($H$429:H436)</f>
        <v>66365</v>
      </c>
      <c r="M436" s="471">
        <f>SUM($I$429:I436)</f>
        <v>414</v>
      </c>
    </row>
    <row r="437" spans="1:13" hidden="1">
      <c r="B437" s="472"/>
      <c r="C437" s="472" t="s">
        <v>569</v>
      </c>
      <c r="D437" s="924">
        <v>105.05720758399556</v>
      </c>
      <c r="E437" s="925">
        <v>69.605165597214622</v>
      </c>
      <c r="F437" s="918">
        <v>2475</v>
      </c>
      <c r="G437" s="894">
        <v>12963</v>
      </c>
      <c r="H437" s="918">
        <v>12418</v>
      </c>
      <c r="I437" s="2649">
        <v>56</v>
      </c>
      <c r="J437" s="919">
        <v>168.89699999999999</v>
      </c>
      <c r="K437" s="475">
        <f t="shared" si="40"/>
        <v>104.3</v>
      </c>
      <c r="L437" s="508">
        <f>SUM($H$429:H437)</f>
        <v>78783</v>
      </c>
      <c r="M437" s="471">
        <f>SUM($I$429:I437)</f>
        <v>470</v>
      </c>
    </row>
    <row r="438" spans="1:13" hidden="1">
      <c r="B438" s="472"/>
      <c r="C438" s="472" t="s">
        <v>67</v>
      </c>
      <c r="D438" s="924">
        <v>106.84300153352852</v>
      </c>
      <c r="E438" s="925">
        <v>73.303415532472016</v>
      </c>
      <c r="F438" s="918">
        <v>2480</v>
      </c>
      <c r="G438" s="894">
        <v>13716</v>
      </c>
      <c r="H438" s="918">
        <v>9663</v>
      </c>
      <c r="I438" s="2649">
        <v>56</v>
      </c>
      <c r="J438" s="919">
        <v>169.095</v>
      </c>
      <c r="K438" s="475">
        <f t="shared" si="40"/>
        <v>103.4</v>
      </c>
      <c r="L438" s="508">
        <f>SUM($H$429:H438)</f>
        <v>88446</v>
      </c>
      <c r="M438" s="471">
        <f>SUM($I$429:I438)</f>
        <v>526</v>
      </c>
    </row>
    <row r="439" spans="1:13" hidden="1">
      <c r="B439" s="472"/>
      <c r="C439" s="472" t="s">
        <v>68</v>
      </c>
      <c r="D439" s="924">
        <v>109.22756168966963</v>
      </c>
      <c r="E439" s="925">
        <v>73.045398095128476</v>
      </c>
      <c r="F439" s="918">
        <v>2703</v>
      </c>
      <c r="G439" s="894">
        <v>12427</v>
      </c>
      <c r="H439" s="918">
        <v>10281</v>
      </c>
      <c r="I439" s="2649">
        <v>53</v>
      </c>
      <c r="J439" s="919">
        <v>166.65100000000001</v>
      </c>
      <c r="K439" s="475">
        <f>ROUND((J439/J427*100),1)</f>
        <v>101.3</v>
      </c>
      <c r="L439" s="508">
        <f>SUM($H$429:H439)</f>
        <v>98727</v>
      </c>
      <c r="M439" s="471">
        <f>SUM($I$429:I439)</f>
        <v>579</v>
      </c>
    </row>
    <row r="440" spans="1:13" hidden="1">
      <c r="B440" s="472"/>
      <c r="C440" s="474" t="s">
        <v>69</v>
      </c>
      <c r="D440" s="924">
        <v>105.63496445002095</v>
      </c>
      <c r="E440" s="928">
        <v>71.23266020199695</v>
      </c>
      <c r="F440" s="922">
        <v>3398</v>
      </c>
      <c r="G440" s="895">
        <v>10887</v>
      </c>
      <c r="H440" s="922">
        <v>9044</v>
      </c>
      <c r="I440" s="2650">
        <v>47</v>
      </c>
      <c r="J440" s="923">
        <v>165.19499999999999</v>
      </c>
      <c r="K440" s="475">
        <f t="shared" si="40"/>
        <v>98.2</v>
      </c>
      <c r="L440" s="508">
        <f>SUM($H$429:H440)</f>
        <v>107771</v>
      </c>
      <c r="M440" s="471">
        <f>SUM($I$429:I440)</f>
        <v>626</v>
      </c>
    </row>
    <row r="441" spans="1:13" hidden="1">
      <c r="A441" s="483">
        <v>2012</v>
      </c>
      <c r="B441" s="473" t="s">
        <v>391</v>
      </c>
      <c r="C441" s="473" t="s">
        <v>561</v>
      </c>
      <c r="D441" s="929">
        <v>107.86195455179147</v>
      </c>
      <c r="E441" s="925">
        <v>74.275942796305344</v>
      </c>
      <c r="F441" s="918">
        <v>2823</v>
      </c>
      <c r="G441" s="894">
        <v>14923</v>
      </c>
      <c r="H441" s="918">
        <v>10663</v>
      </c>
      <c r="I441" s="2649">
        <v>56</v>
      </c>
      <c r="J441" s="919">
        <v>169.1</v>
      </c>
      <c r="K441" s="475">
        <f t="shared" si="40"/>
        <v>98.4</v>
      </c>
      <c r="L441" s="508">
        <f>SUM($H$429:H441)</f>
        <v>118434</v>
      </c>
      <c r="M441" s="471">
        <f>SUM($I$429:I441)</f>
        <v>682</v>
      </c>
    </row>
    <row r="442" spans="1:13" hidden="1">
      <c r="A442" s="484"/>
      <c r="B442" s="472"/>
      <c r="C442" s="472" t="s">
        <v>562</v>
      </c>
      <c r="D442" s="924">
        <v>102.70416143872859</v>
      </c>
      <c r="E442" s="925">
        <v>75.784352430006038</v>
      </c>
      <c r="F442" s="918">
        <v>2314</v>
      </c>
      <c r="G442" s="894">
        <v>14292</v>
      </c>
      <c r="H442" s="918">
        <v>13643</v>
      </c>
      <c r="I442" s="2649">
        <v>54</v>
      </c>
      <c r="J442" s="919">
        <v>171.37200000000001</v>
      </c>
      <c r="K442" s="475">
        <f t="shared" si="40"/>
        <v>97.3</v>
      </c>
      <c r="L442" s="508">
        <f>SUM($H$429:H442)</f>
        <v>132077</v>
      </c>
      <c r="M442" s="471">
        <f>SUM($I$429:I442)</f>
        <v>736</v>
      </c>
    </row>
    <row r="443" spans="1:13" hidden="1">
      <c r="A443" s="484"/>
      <c r="B443" s="472"/>
      <c r="C443" s="472" t="s">
        <v>563</v>
      </c>
      <c r="D443" s="924">
        <v>103.44999302941589</v>
      </c>
      <c r="E443" s="925">
        <v>75.80419992518631</v>
      </c>
      <c r="F443" s="918">
        <v>2923</v>
      </c>
      <c r="G443" s="894">
        <v>14565</v>
      </c>
      <c r="H443" s="918">
        <v>20212</v>
      </c>
      <c r="I443" s="2649">
        <v>49</v>
      </c>
      <c r="J443" s="919">
        <v>173.10599999999999</v>
      </c>
      <c r="K443" s="475">
        <f t="shared" si="40"/>
        <v>96.7</v>
      </c>
      <c r="L443" s="508">
        <f>SUM($H$429:H443)</f>
        <v>152289</v>
      </c>
      <c r="M443" s="471">
        <f>SUM($I$429:I443)</f>
        <v>785</v>
      </c>
    </row>
    <row r="444" spans="1:13" hidden="1">
      <c r="A444" s="484"/>
      <c r="B444" s="472"/>
      <c r="C444" s="472" t="s">
        <v>564</v>
      </c>
      <c r="D444" s="924">
        <v>104.21683396068592</v>
      </c>
      <c r="E444" s="925">
        <v>76.604715564123964</v>
      </c>
      <c r="F444" s="918">
        <v>2579</v>
      </c>
      <c r="G444" s="894">
        <v>12829</v>
      </c>
      <c r="H444" s="918">
        <v>8091</v>
      </c>
      <c r="I444" s="2649">
        <v>45</v>
      </c>
      <c r="J444" s="919">
        <v>172.52600000000001</v>
      </c>
      <c r="K444" s="475">
        <f t="shared" si="40"/>
        <v>95.3</v>
      </c>
      <c r="L444" s="508">
        <f>SUM($H$429:H444)</f>
        <v>160380</v>
      </c>
      <c r="M444" s="471">
        <f>SUM($I$429:I444)</f>
        <v>830</v>
      </c>
    </row>
    <row r="445" spans="1:13" hidden="1">
      <c r="A445" s="484"/>
      <c r="B445" s="472"/>
      <c r="C445" s="472" t="s">
        <v>565</v>
      </c>
      <c r="D445" s="924">
        <v>102.56760072494077</v>
      </c>
      <c r="E445" s="925">
        <v>71.834700889131867</v>
      </c>
      <c r="F445" s="918">
        <v>2581</v>
      </c>
      <c r="G445" s="894">
        <v>13417</v>
      </c>
      <c r="H445" s="918">
        <v>9038</v>
      </c>
      <c r="I445" s="2649">
        <v>45</v>
      </c>
      <c r="J445" s="919">
        <v>166.96799999999999</v>
      </c>
      <c r="K445" s="475">
        <f t="shared" si="40"/>
        <v>92.9</v>
      </c>
      <c r="L445" s="508">
        <f>SUM($H$429:H445)</f>
        <v>169418</v>
      </c>
      <c r="M445" s="471">
        <f>SUM($I$429:I445)</f>
        <v>875</v>
      </c>
    </row>
    <row r="446" spans="1:13" hidden="1">
      <c r="A446" s="484"/>
      <c r="B446" s="472"/>
      <c r="C446" s="472" t="s">
        <v>566</v>
      </c>
      <c r="D446" s="924">
        <v>103.89118918165346</v>
      </c>
      <c r="E446" s="925">
        <v>75.665267458924404</v>
      </c>
      <c r="F446" s="918">
        <v>3066</v>
      </c>
      <c r="G446" s="894">
        <v>13139</v>
      </c>
      <c r="H446" s="918">
        <v>12489</v>
      </c>
      <c r="I446" s="2649">
        <v>53</v>
      </c>
      <c r="J446" s="919">
        <v>164.232</v>
      </c>
      <c r="K446" s="475">
        <f t="shared" si="40"/>
        <v>92.3</v>
      </c>
      <c r="L446" s="508">
        <f>SUM($H$429:H446)</f>
        <v>181907</v>
      </c>
      <c r="M446" s="471">
        <f>SUM($I$429:I446)</f>
        <v>928</v>
      </c>
    </row>
    <row r="447" spans="1:13" hidden="1">
      <c r="A447" s="484"/>
      <c r="B447" s="472"/>
      <c r="C447" s="472" t="s">
        <v>567</v>
      </c>
      <c r="D447" s="924">
        <v>99.468722988986499</v>
      </c>
      <c r="E447" s="925">
        <v>73.131403907576328</v>
      </c>
      <c r="F447" s="918">
        <v>3152</v>
      </c>
      <c r="G447" s="894">
        <v>13620</v>
      </c>
      <c r="H447" s="918">
        <v>12380</v>
      </c>
      <c r="I447" s="2649">
        <v>62</v>
      </c>
      <c r="J447" s="919">
        <v>163.41999999999999</v>
      </c>
      <c r="K447" s="475">
        <f t="shared" si="40"/>
        <v>92.1</v>
      </c>
      <c r="L447" s="508">
        <f>SUM($H$429:H447)</f>
        <v>194287</v>
      </c>
      <c r="M447" s="471">
        <f>SUM($I$429:I447)</f>
        <v>990</v>
      </c>
    </row>
    <row r="448" spans="1:13" hidden="1">
      <c r="A448" s="484"/>
      <c r="B448" s="472"/>
      <c r="C448" s="472" t="s">
        <v>568</v>
      </c>
      <c r="D448" s="924">
        <v>100.62423672103725</v>
      </c>
      <c r="E448" s="925">
        <v>75.268317555318959</v>
      </c>
      <c r="F448" s="918">
        <v>2699</v>
      </c>
      <c r="G448" s="894">
        <v>13436</v>
      </c>
      <c r="H448" s="918">
        <v>8722</v>
      </c>
      <c r="I448" s="2649">
        <v>61</v>
      </c>
      <c r="J448" s="919">
        <v>164.42400000000001</v>
      </c>
      <c r="K448" s="475">
        <f t="shared" si="40"/>
        <v>94.2</v>
      </c>
      <c r="L448" s="508">
        <f>SUM($H$429:H448)</f>
        <v>203009</v>
      </c>
      <c r="M448" s="471">
        <f>SUM($I$429:I448)</f>
        <v>1051</v>
      </c>
    </row>
    <row r="449" spans="1:13" hidden="1">
      <c r="A449" s="484"/>
      <c r="B449" s="472"/>
      <c r="C449" s="472" t="s">
        <v>569</v>
      </c>
      <c r="D449" s="924">
        <v>100.85533946744741</v>
      </c>
      <c r="E449" s="925">
        <v>78.344679308261149</v>
      </c>
      <c r="F449" s="918">
        <v>2534</v>
      </c>
      <c r="G449" s="894">
        <v>13527</v>
      </c>
      <c r="H449" s="918">
        <v>11447</v>
      </c>
      <c r="I449" s="2649">
        <v>43</v>
      </c>
      <c r="J449" s="919">
        <v>166.262</v>
      </c>
      <c r="K449" s="475">
        <f>ROUND((J449/J437*100),1)</f>
        <v>98.4</v>
      </c>
      <c r="L449" s="508">
        <f>SUM($H$429:H449)</f>
        <v>214456</v>
      </c>
      <c r="M449" s="471">
        <f>SUM($I$429:I449)</f>
        <v>1094</v>
      </c>
    </row>
    <row r="450" spans="1:13" hidden="1">
      <c r="A450" s="484"/>
      <c r="B450" s="472"/>
      <c r="C450" s="472" t="s">
        <v>67</v>
      </c>
      <c r="D450" s="924">
        <v>97.619901017705317</v>
      </c>
      <c r="E450" s="925">
        <v>74.189936983857507</v>
      </c>
      <c r="F450" s="918">
        <v>3051</v>
      </c>
      <c r="G450" s="894">
        <v>14279</v>
      </c>
      <c r="H450" s="918">
        <v>8748</v>
      </c>
      <c r="I450" s="2649">
        <v>52</v>
      </c>
      <c r="J450" s="919">
        <v>163.82400000000001</v>
      </c>
      <c r="K450" s="475">
        <f t="shared" si="40"/>
        <v>96.9</v>
      </c>
      <c r="L450" s="508">
        <f>SUM($H$429:H450)</f>
        <v>223204</v>
      </c>
      <c r="M450" s="471">
        <f>SUM($I$429:I450)</f>
        <v>1146</v>
      </c>
    </row>
    <row r="451" spans="1:13" hidden="1">
      <c r="A451" s="484"/>
      <c r="B451" s="472"/>
      <c r="C451" s="472" t="s">
        <v>68</v>
      </c>
      <c r="D451" s="924">
        <v>93.953771086017028</v>
      </c>
      <c r="E451" s="925">
        <v>941.61148217420077</v>
      </c>
      <c r="F451" s="918">
        <v>2780</v>
      </c>
      <c r="G451" s="894">
        <v>12812</v>
      </c>
      <c r="H451" s="918">
        <v>9704</v>
      </c>
      <c r="I451" s="2649">
        <v>46</v>
      </c>
      <c r="J451" s="919">
        <v>166.279</v>
      </c>
      <c r="K451" s="475">
        <f t="shared" si="40"/>
        <v>99.8</v>
      </c>
      <c r="L451" s="508">
        <f>SUM($H$429:H451)</f>
        <v>232908</v>
      </c>
      <c r="M451" s="471">
        <f>SUM($I$429:I451)</f>
        <v>1192</v>
      </c>
    </row>
    <row r="452" spans="1:13" hidden="1">
      <c r="A452" s="485"/>
      <c r="B452" s="474"/>
      <c r="C452" s="474" t="s">
        <v>69</v>
      </c>
      <c r="D452" s="927">
        <v>96.180761187787567</v>
      </c>
      <c r="E452" s="928">
        <v>1209.9297695163007</v>
      </c>
      <c r="F452" s="922">
        <v>3193</v>
      </c>
      <c r="G452" s="895">
        <v>11067</v>
      </c>
      <c r="H452" s="922">
        <v>8444</v>
      </c>
      <c r="I452" s="2650">
        <v>57</v>
      </c>
      <c r="J452" s="923">
        <v>169.679</v>
      </c>
      <c r="K452" s="475">
        <f t="shared" si="40"/>
        <v>102.7</v>
      </c>
      <c r="L452" s="508">
        <f>SUM($H$429:H452)</f>
        <v>241352</v>
      </c>
      <c r="M452" s="471">
        <f>SUM($I$429:I452)</f>
        <v>1249</v>
      </c>
    </row>
    <row r="453" spans="1:13" hidden="1">
      <c r="A453" s="482">
        <v>2013</v>
      </c>
      <c r="B453" s="472" t="s">
        <v>392</v>
      </c>
      <c r="C453" s="473" t="s">
        <v>561</v>
      </c>
      <c r="D453" s="924">
        <v>97</v>
      </c>
      <c r="E453" s="925">
        <v>102.8</v>
      </c>
      <c r="F453" s="918">
        <v>2155</v>
      </c>
      <c r="G453" s="894">
        <v>15357</v>
      </c>
      <c r="H453" s="918">
        <v>9446</v>
      </c>
      <c r="I453" s="2649">
        <v>51</v>
      </c>
      <c r="J453" s="919">
        <v>173.5</v>
      </c>
      <c r="K453" s="475">
        <f t="shared" si="40"/>
        <v>102.6</v>
      </c>
      <c r="L453" s="471"/>
      <c r="M453" s="471"/>
    </row>
    <row r="454" spans="1:13" hidden="1">
      <c r="B454" s="472"/>
      <c r="C454" s="472" t="s">
        <v>562</v>
      </c>
      <c r="D454" s="924">
        <v>100.1</v>
      </c>
      <c r="E454" s="925">
        <v>102.1</v>
      </c>
      <c r="F454" s="918">
        <v>2607</v>
      </c>
      <c r="G454" s="894">
        <v>14345</v>
      </c>
      <c r="H454" s="918">
        <v>12122</v>
      </c>
      <c r="I454" s="2649">
        <v>47</v>
      </c>
      <c r="J454" s="919">
        <v>174.999</v>
      </c>
      <c r="K454" s="475">
        <f t="shared" si="40"/>
        <v>102.1</v>
      </c>
      <c r="L454" s="471"/>
      <c r="M454" s="471"/>
    </row>
    <row r="455" spans="1:13" hidden="1">
      <c r="B455" s="472"/>
      <c r="C455" s="472" t="s">
        <v>563</v>
      </c>
      <c r="D455" s="924">
        <v>103.1</v>
      </c>
      <c r="E455" s="925">
        <v>100.3</v>
      </c>
      <c r="F455" s="918">
        <v>2732</v>
      </c>
      <c r="G455" s="894">
        <v>14329</v>
      </c>
      <c r="H455" s="918">
        <v>16107</v>
      </c>
      <c r="I455" s="2649">
        <v>47</v>
      </c>
      <c r="J455" s="919">
        <v>175.959</v>
      </c>
      <c r="K455" s="475">
        <f t="shared" si="40"/>
        <v>101.6</v>
      </c>
      <c r="L455" s="471"/>
      <c r="M455" s="471"/>
    </row>
    <row r="456" spans="1:13" hidden="1">
      <c r="B456" s="472"/>
      <c r="C456" s="472" t="s">
        <v>564</v>
      </c>
      <c r="D456" s="924">
        <v>97.6</v>
      </c>
      <c r="E456" s="925">
        <v>95.7</v>
      </c>
      <c r="F456" s="918">
        <v>2443</v>
      </c>
      <c r="G456" s="894">
        <v>13829</v>
      </c>
      <c r="H456" s="918">
        <v>8565</v>
      </c>
      <c r="I456" s="2649">
        <v>45</v>
      </c>
      <c r="J456" s="919">
        <v>176.05099999999999</v>
      </c>
      <c r="K456" s="475">
        <f t="shared" si="40"/>
        <v>102</v>
      </c>
      <c r="L456" s="471"/>
      <c r="M456" s="471"/>
    </row>
    <row r="457" spans="1:13" hidden="1">
      <c r="B457" s="472"/>
      <c r="C457" s="472" t="s">
        <v>565</v>
      </c>
      <c r="D457" s="924">
        <v>100.1</v>
      </c>
      <c r="E457" s="925">
        <v>92.3</v>
      </c>
      <c r="F457" s="918">
        <v>2632</v>
      </c>
      <c r="G457" s="894">
        <v>13159</v>
      </c>
      <c r="H457" s="918">
        <v>8947</v>
      </c>
      <c r="I457" s="2649">
        <v>48</v>
      </c>
      <c r="J457" s="919">
        <v>177.61799999999999</v>
      </c>
      <c r="K457" s="475">
        <f t="shared" si="40"/>
        <v>106.4</v>
      </c>
      <c r="L457" s="471"/>
      <c r="M457" s="471"/>
    </row>
    <row r="458" spans="1:13" hidden="1">
      <c r="B458" s="472"/>
      <c r="C458" s="472" t="s">
        <v>566</v>
      </c>
      <c r="D458" s="924">
        <v>99.2</v>
      </c>
      <c r="E458" s="925">
        <v>96.8</v>
      </c>
      <c r="F458" s="918">
        <v>2939</v>
      </c>
      <c r="G458" s="894">
        <v>12689</v>
      </c>
      <c r="H458" s="918">
        <v>10650</v>
      </c>
      <c r="I458" s="2649">
        <v>34</v>
      </c>
      <c r="J458" s="919">
        <v>175.42699999999999</v>
      </c>
      <c r="K458" s="475">
        <f t="shared" si="40"/>
        <v>106.8</v>
      </c>
      <c r="L458" s="471"/>
      <c r="M458" s="471"/>
    </row>
    <row r="459" spans="1:13" hidden="1">
      <c r="B459" s="472"/>
      <c r="C459" s="472" t="s">
        <v>567</v>
      </c>
      <c r="D459" s="924">
        <v>100.6</v>
      </c>
      <c r="E459" s="925">
        <v>96.3</v>
      </c>
      <c r="F459" s="918">
        <v>3100</v>
      </c>
      <c r="G459" s="894">
        <v>14338</v>
      </c>
      <c r="H459" s="918">
        <v>10990</v>
      </c>
      <c r="I459" s="2649">
        <v>38</v>
      </c>
      <c r="J459" s="919">
        <v>176.85400000000001</v>
      </c>
      <c r="K459" s="475">
        <f t="shared" si="40"/>
        <v>108.2</v>
      </c>
      <c r="L459" s="471"/>
      <c r="M459" s="471"/>
    </row>
    <row r="460" spans="1:13" hidden="1">
      <c r="B460" s="472"/>
      <c r="C460" s="472" t="s">
        <v>568</v>
      </c>
      <c r="D460" s="924">
        <v>100.5</v>
      </c>
      <c r="E460" s="925">
        <v>92.5</v>
      </c>
      <c r="F460" s="918">
        <v>2735</v>
      </c>
      <c r="G460" s="894">
        <v>13563</v>
      </c>
      <c r="H460" s="918">
        <v>8577</v>
      </c>
      <c r="I460" s="2649">
        <v>42</v>
      </c>
      <c r="J460" s="919">
        <v>180.02500000000001</v>
      </c>
      <c r="K460" s="475">
        <f t="shared" si="40"/>
        <v>109.5</v>
      </c>
      <c r="L460" s="471"/>
      <c r="M460" s="471"/>
    </row>
    <row r="461" spans="1:13" hidden="1">
      <c r="B461" s="472"/>
      <c r="C461" s="472" t="s">
        <v>569</v>
      </c>
      <c r="D461" s="924">
        <v>99.2</v>
      </c>
      <c r="E461" s="925">
        <v>93.3</v>
      </c>
      <c r="F461" s="918">
        <v>2759</v>
      </c>
      <c r="G461" s="894">
        <v>13982</v>
      </c>
      <c r="H461" s="918">
        <v>12966</v>
      </c>
      <c r="I461" s="2649">
        <v>54</v>
      </c>
      <c r="J461" s="919">
        <v>180.55500000000001</v>
      </c>
      <c r="K461" s="475">
        <f>ROUND((J461/J449*100),1)</f>
        <v>108.6</v>
      </c>
      <c r="L461" s="471"/>
      <c r="M461" s="471"/>
    </row>
    <row r="462" spans="1:13" hidden="1">
      <c r="B462" s="472"/>
      <c r="C462" s="472" t="s">
        <v>67</v>
      </c>
      <c r="D462" s="924">
        <v>101.8</v>
      </c>
      <c r="E462" s="925">
        <v>92.7</v>
      </c>
      <c r="F462" s="918">
        <v>3719</v>
      </c>
      <c r="G462" s="894">
        <v>15837</v>
      </c>
      <c r="H462" s="918">
        <v>10515</v>
      </c>
      <c r="I462" s="2649">
        <v>49</v>
      </c>
      <c r="J462" s="919">
        <v>181.60499999999999</v>
      </c>
      <c r="K462" s="475">
        <f t="shared" si="40"/>
        <v>110.9</v>
      </c>
      <c r="L462" s="471"/>
      <c r="M462" s="471"/>
    </row>
    <row r="463" spans="1:13" hidden="1">
      <c r="B463" s="472"/>
      <c r="C463" s="472" t="s">
        <v>68</v>
      </c>
      <c r="D463" s="924">
        <v>103.2</v>
      </c>
      <c r="E463" s="925">
        <v>91.3</v>
      </c>
      <c r="F463" s="918">
        <v>4017</v>
      </c>
      <c r="G463" s="894">
        <v>13753</v>
      </c>
      <c r="H463" s="918">
        <v>11038</v>
      </c>
      <c r="I463" s="2649">
        <v>48</v>
      </c>
      <c r="J463" s="919">
        <v>184.13200000000001</v>
      </c>
      <c r="K463" s="475">
        <f t="shared" si="40"/>
        <v>110.7</v>
      </c>
      <c r="L463" s="471"/>
      <c r="M463" s="471"/>
    </row>
    <row r="464" spans="1:13" hidden="1">
      <c r="B464" s="472"/>
      <c r="C464" s="474" t="s">
        <v>69</v>
      </c>
      <c r="D464" s="924">
        <v>103.2</v>
      </c>
      <c r="E464" s="925">
        <v>93.5</v>
      </c>
      <c r="F464" s="918">
        <v>4238</v>
      </c>
      <c r="G464" s="894">
        <v>12664</v>
      </c>
      <c r="H464" s="918">
        <v>10462</v>
      </c>
      <c r="I464" s="2650">
        <v>33</v>
      </c>
      <c r="J464" s="923">
        <v>188.334</v>
      </c>
      <c r="K464" s="475">
        <f t="shared" si="40"/>
        <v>111</v>
      </c>
      <c r="L464" s="471"/>
      <c r="M464" s="471"/>
    </row>
    <row r="465" spans="1:13" hidden="1">
      <c r="A465" s="483">
        <v>2014</v>
      </c>
      <c r="B465" s="473" t="s">
        <v>393</v>
      </c>
      <c r="C465" s="473" t="s">
        <v>561</v>
      </c>
      <c r="D465" s="929">
        <v>105.1</v>
      </c>
      <c r="E465" s="930">
        <v>91.7</v>
      </c>
      <c r="F465" s="914">
        <v>2504</v>
      </c>
      <c r="G465" s="897">
        <v>17285</v>
      </c>
      <c r="H465" s="914">
        <v>11804</v>
      </c>
      <c r="I465" s="2649">
        <v>36</v>
      </c>
      <c r="J465" s="919">
        <v>187.995</v>
      </c>
      <c r="K465" s="475">
        <f t="shared" si="40"/>
        <v>108.4</v>
      </c>
      <c r="L465" s="471"/>
      <c r="M465" s="471"/>
    </row>
    <row r="466" spans="1:13" hidden="1">
      <c r="A466" s="484"/>
      <c r="B466" s="472"/>
      <c r="C466" s="472" t="s">
        <v>562</v>
      </c>
      <c r="D466" s="924">
        <v>101.1</v>
      </c>
      <c r="E466" s="925">
        <v>89.5</v>
      </c>
      <c r="F466" s="918">
        <v>2789</v>
      </c>
      <c r="G466" s="894">
        <v>15972</v>
      </c>
      <c r="H466" s="918">
        <v>14114</v>
      </c>
      <c r="I466" s="2649">
        <v>43</v>
      </c>
      <c r="J466" s="919">
        <v>189.005</v>
      </c>
      <c r="K466" s="475">
        <f t="shared" si="40"/>
        <v>108</v>
      </c>
      <c r="L466" s="471"/>
      <c r="M466" s="471"/>
    </row>
    <row r="467" spans="1:13" hidden="1">
      <c r="A467" s="484"/>
      <c r="B467" s="472"/>
      <c r="C467" s="472" t="s">
        <v>563</v>
      </c>
      <c r="D467" s="924">
        <v>100.4</v>
      </c>
      <c r="E467" s="925">
        <v>93</v>
      </c>
      <c r="F467" s="918">
        <v>2545</v>
      </c>
      <c r="G467" s="894">
        <v>14548</v>
      </c>
      <c r="H467" s="918">
        <v>18931</v>
      </c>
      <c r="I467" s="2649">
        <v>46</v>
      </c>
      <c r="J467" s="919">
        <v>187.69499999999999</v>
      </c>
      <c r="K467" s="475">
        <f t="shared" si="40"/>
        <v>106.7</v>
      </c>
      <c r="L467" s="471"/>
      <c r="M467" s="471"/>
    </row>
    <row r="468" spans="1:13" hidden="1">
      <c r="A468" s="484"/>
      <c r="B468" s="472"/>
      <c r="C468" s="472" t="s">
        <v>564</v>
      </c>
      <c r="D468" s="924">
        <v>101.4</v>
      </c>
      <c r="E468" s="925">
        <v>96.1</v>
      </c>
      <c r="F468" s="918">
        <v>2719</v>
      </c>
      <c r="G468" s="894">
        <v>15333</v>
      </c>
      <c r="H468" s="918">
        <v>7388</v>
      </c>
      <c r="I468" s="2649">
        <v>49</v>
      </c>
      <c r="J468" s="919">
        <v>187.31299999999999</v>
      </c>
      <c r="K468" s="475">
        <f t="shared" si="40"/>
        <v>106.4</v>
      </c>
      <c r="L468" s="471"/>
      <c r="M468" s="471"/>
    </row>
    <row r="469" spans="1:13" hidden="1">
      <c r="A469" s="484"/>
      <c r="B469" s="472"/>
      <c r="C469" s="472" t="s">
        <v>565</v>
      </c>
      <c r="D469" s="924">
        <v>101.6</v>
      </c>
      <c r="E469" s="925">
        <v>99.8</v>
      </c>
      <c r="F469" s="918">
        <v>2491</v>
      </c>
      <c r="G469" s="894">
        <v>14075</v>
      </c>
      <c r="H469" s="918">
        <v>8065</v>
      </c>
      <c r="I469" s="2649">
        <v>36</v>
      </c>
      <c r="J469" s="919">
        <v>186.10499999999999</v>
      </c>
      <c r="K469" s="475">
        <f t="shared" si="40"/>
        <v>104.8</v>
      </c>
      <c r="L469" s="471"/>
      <c r="M469" s="471"/>
    </row>
    <row r="470" spans="1:13" hidden="1">
      <c r="A470" s="484"/>
      <c r="B470" s="472"/>
      <c r="C470" s="472" t="s">
        <v>566</v>
      </c>
      <c r="D470" s="924">
        <v>100.9</v>
      </c>
      <c r="E470" s="925">
        <v>100.8</v>
      </c>
      <c r="F470" s="918">
        <v>2919</v>
      </c>
      <c r="G470" s="894">
        <v>14161</v>
      </c>
      <c r="H470" s="918">
        <v>9936</v>
      </c>
      <c r="I470" s="2649">
        <v>52</v>
      </c>
      <c r="J470" s="919">
        <v>187.03100000000001</v>
      </c>
      <c r="K470" s="475">
        <f t="shared" si="40"/>
        <v>106.6</v>
      </c>
      <c r="L470" s="471"/>
      <c r="M470" s="471"/>
    </row>
    <row r="471" spans="1:13" hidden="1">
      <c r="A471" s="484"/>
      <c r="B471" s="472"/>
      <c r="C471" s="472" t="s">
        <v>567</v>
      </c>
      <c r="D471" s="924">
        <v>101.6</v>
      </c>
      <c r="E471" s="925">
        <v>101.4</v>
      </c>
      <c r="F471" s="918">
        <v>2067</v>
      </c>
      <c r="G471" s="894">
        <v>15338</v>
      </c>
      <c r="H471" s="918">
        <v>10855</v>
      </c>
      <c r="I471" s="2649">
        <v>46</v>
      </c>
      <c r="J471" s="919">
        <v>187.98400000000001</v>
      </c>
      <c r="K471" s="475">
        <f t="shared" si="40"/>
        <v>106.3</v>
      </c>
      <c r="L471" s="471"/>
      <c r="M471" s="471"/>
    </row>
    <row r="472" spans="1:13" hidden="1">
      <c r="A472" s="484"/>
      <c r="B472" s="472"/>
      <c r="C472" s="472" t="s">
        <v>568</v>
      </c>
      <c r="D472" s="924">
        <v>100.1</v>
      </c>
      <c r="E472" s="925">
        <v>100.7</v>
      </c>
      <c r="F472" s="918">
        <v>4167</v>
      </c>
      <c r="G472" s="894">
        <v>14131</v>
      </c>
      <c r="H472" s="918">
        <v>7907</v>
      </c>
      <c r="I472" s="2649">
        <v>33</v>
      </c>
      <c r="J472" s="919">
        <v>187.76</v>
      </c>
      <c r="K472" s="475">
        <f>ROUND((J472/J460*100),1)</f>
        <v>104.3</v>
      </c>
      <c r="L472" s="471"/>
      <c r="M472" s="471"/>
    </row>
    <row r="473" spans="1:13" hidden="1">
      <c r="A473" s="484"/>
      <c r="B473" s="472"/>
      <c r="C473" s="472" t="s">
        <v>569</v>
      </c>
      <c r="D473" s="924">
        <v>101.2</v>
      </c>
      <c r="E473" s="925">
        <v>101.9</v>
      </c>
      <c r="F473" s="918">
        <v>2948</v>
      </c>
      <c r="G473" s="894">
        <v>14941</v>
      </c>
      <c r="H473" s="918">
        <v>12717</v>
      </c>
      <c r="I473" s="2649">
        <v>49</v>
      </c>
      <c r="J473" s="919">
        <v>186.67699999999999</v>
      </c>
      <c r="K473" s="475">
        <f t="shared" si="40"/>
        <v>103.4</v>
      </c>
      <c r="L473" s="471"/>
      <c r="M473" s="471"/>
    </row>
    <row r="474" spans="1:13" hidden="1">
      <c r="A474" s="484"/>
      <c r="B474" s="472"/>
      <c r="C474" s="472" t="s">
        <v>67</v>
      </c>
      <c r="D474" s="924">
        <v>102.8</v>
      </c>
      <c r="E474" s="925">
        <v>99.6</v>
      </c>
      <c r="F474" s="918">
        <v>3143</v>
      </c>
      <c r="G474" s="894">
        <v>16630</v>
      </c>
      <c r="H474" s="918">
        <v>9421</v>
      </c>
      <c r="I474" s="2649">
        <v>42</v>
      </c>
      <c r="J474" s="919">
        <v>185.78</v>
      </c>
      <c r="K474" s="475">
        <f t="shared" si="40"/>
        <v>102.3</v>
      </c>
      <c r="L474" s="471"/>
      <c r="M474" s="471"/>
    </row>
    <row r="475" spans="1:13" hidden="1">
      <c r="A475" s="484"/>
      <c r="B475" s="472"/>
      <c r="C475" s="472" t="s">
        <v>68</v>
      </c>
      <c r="D475" s="924">
        <v>101.7</v>
      </c>
      <c r="E475" s="925">
        <v>99.3</v>
      </c>
      <c r="F475" s="918">
        <v>3265</v>
      </c>
      <c r="G475" s="894">
        <v>13466</v>
      </c>
      <c r="H475" s="918">
        <v>9306</v>
      </c>
      <c r="I475" s="2649">
        <v>39</v>
      </c>
      <c r="J475" s="919">
        <v>186.98500000000001</v>
      </c>
      <c r="K475" s="475">
        <f t="shared" si="40"/>
        <v>101.5</v>
      </c>
      <c r="L475" s="471"/>
      <c r="M475" s="471"/>
    </row>
    <row r="476" spans="1:13" hidden="1">
      <c r="A476" s="485"/>
      <c r="B476" s="474"/>
      <c r="C476" s="474" t="s">
        <v>69</v>
      </c>
      <c r="D476" s="927">
        <v>102.5</v>
      </c>
      <c r="E476" s="928">
        <v>100.5</v>
      </c>
      <c r="F476" s="922">
        <v>2765</v>
      </c>
      <c r="G476" s="895">
        <v>12534</v>
      </c>
      <c r="H476" s="922">
        <v>9472</v>
      </c>
      <c r="I476" s="2650">
        <v>46</v>
      </c>
      <c r="J476" s="923">
        <v>183.036</v>
      </c>
      <c r="K476" s="475">
        <f t="shared" si="40"/>
        <v>97.2</v>
      </c>
      <c r="L476" s="471"/>
      <c r="M476" s="471"/>
    </row>
    <row r="477" spans="1:13">
      <c r="A477" s="482">
        <v>2015</v>
      </c>
      <c r="B477" s="472" t="s">
        <v>394</v>
      </c>
      <c r="C477" s="473" t="s">
        <v>561</v>
      </c>
      <c r="D477" s="924">
        <v>106.3</v>
      </c>
      <c r="E477" s="925">
        <v>96.4</v>
      </c>
      <c r="F477" s="918">
        <v>1830</v>
      </c>
      <c r="G477" s="894">
        <v>18311</v>
      </c>
      <c r="H477" s="918">
        <v>9963</v>
      </c>
      <c r="I477" s="2649">
        <v>33</v>
      </c>
      <c r="J477" s="919">
        <v>176.00299999999999</v>
      </c>
      <c r="K477" s="475">
        <f t="shared" si="40"/>
        <v>93.6</v>
      </c>
      <c r="L477" s="471"/>
      <c r="M477" s="471"/>
    </row>
    <row r="478" spans="1:13">
      <c r="B478" s="472"/>
      <c r="C478" s="472" t="s">
        <v>562</v>
      </c>
      <c r="D478" s="924">
        <v>101.5</v>
      </c>
      <c r="E478" s="925">
        <v>99.8</v>
      </c>
      <c r="F478" s="918">
        <v>2308</v>
      </c>
      <c r="G478" s="894">
        <v>15787</v>
      </c>
      <c r="H478" s="918">
        <v>12419</v>
      </c>
      <c r="I478" s="2649">
        <v>40</v>
      </c>
      <c r="J478" s="919">
        <v>177.43</v>
      </c>
      <c r="K478" s="475">
        <f t="shared" si="40"/>
        <v>93.9</v>
      </c>
      <c r="L478" s="471"/>
      <c r="M478" s="471"/>
    </row>
    <row r="479" spans="1:13">
      <c r="B479" s="472"/>
      <c r="C479" s="472" t="s">
        <v>563</v>
      </c>
      <c r="D479" s="924">
        <v>102.5</v>
      </c>
      <c r="E479" s="925">
        <v>99.6</v>
      </c>
      <c r="F479" s="918">
        <v>2898</v>
      </c>
      <c r="G479" s="894">
        <v>14929</v>
      </c>
      <c r="H479" s="918">
        <v>16165</v>
      </c>
      <c r="I479" s="2649">
        <v>53</v>
      </c>
      <c r="J479" s="919">
        <v>175.26</v>
      </c>
      <c r="K479" s="475">
        <f t="shared" si="40"/>
        <v>93.4</v>
      </c>
      <c r="L479" s="471"/>
      <c r="M479" s="471"/>
    </row>
    <row r="480" spans="1:13">
      <c r="B480" s="472"/>
      <c r="C480" s="472" t="s">
        <v>564</v>
      </c>
      <c r="D480" s="924">
        <v>97.6</v>
      </c>
      <c r="E480" s="925">
        <v>97.9</v>
      </c>
      <c r="F480" s="918">
        <v>2364</v>
      </c>
      <c r="G480" s="894">
        <v>15686</v>
      </c>
      <c r="H480" s="918">
        <v>7527</v>
      </c>
      <c r="I480" s="2649">
        <v>43</v>
      </c>
      <c r="J480" s="919">
        <v>177.10599999999999</v>
      </c>
      <c r="K480" s="475">
        <f t="shared" si="40"/>
        <v>94.6</v>
      </c>
      <c r="L480" s="471"/>
      <c r="M480" s="471"/>
    </row>
    <row r="481" spans="1:13">
      <c r="B481" s="472"/>
      <c r="C481" s="472" t="s">
        <v>565</v>
      </c>
      <c r="D481" s="924">
        <v>100.3</v>
      </c>
      <c r="E481" s="925">
        <v>100.3</v>
      </c>
      <c r="F481" s="918">
        <v>2985</v>
      </c>
      <c r="G481" s="894">
        <v>13353</v>
      </c>
      <c r="H481" s="918">
        <v>8686</v>
      </c>
      <c r="I481" s="2649">
        <v>45</v>
      </c>
      <c r="J481" s="919">
        <v>178.137</v>
      </c>
      <c r="K481" s="475">
        <f t="shared" si="40"/>
        <v>95.7</v>
      </c>
      <c r="L481" s="471"/>
      <c r="M481" s="471"/>
    </row>
    <row r="482" spans="1:13">
      <c r="B482" s="472"/>
      <c r="C482" s="472" t="s">
        <v>566</v>
      </c>
      <c r="D482" s="924">
        <v>97.7</v>
      </c>
      <c r="E482" s="925">
        <v>102</v>
      </c>
      <c r="F482" s="918">
        <v>3667</v>
      </c>
      <c r="G482" s="894">
        <v>14634</v>
      </c>
      <c r="H482" s="918">
        <v>10964</v>
      </c>
      <c r="I482" s="2649">
        <v>49</v>
      </c>
      <c r="J482" s="919">
        <v>176.76900000000001</v>
      </c>
      <c r="K482" s="475">
        <f t="shared" si="40"/>
        <v>94.5</v>
      </c>
      <c r="L482" s="471"/>
      <c r="M482" s="471"/>
    </row>
    <row r="483" spans="1:13">
      <c r="B483" s="472"/>
      <c r="C483" s="472" t="s">
        <v>567</v>
      </c>
      <c r="D483" s="924">
        <v>100.6</v>
      </c>
      <c r="E483" s="925">
        <v>95.4</v>
      </c>
      <c r="F483" s="918">
        <v>2450</v>
      </c>
      <c r="G483" s="894">
        <v>15508</v>
      </c>
      <c r="H483" s="918">
        <v>10814</v>
      </c>
      <c r="I483" s="2649">
        <v>40</v>
      </c>
      <c r="J483" s="919">
        <v>174.46100000000001</v>
      </c>
      <c r="K483" s="475">
        <f t="shared" si="40"/>
        <v>92.8</v>
      </c>
      <c r="L483" s="471"/>
      <c r="M483" s="471"/>
    </row>
    <row r="484" spans="1:13">
      <c r="B484" s="472"/>
      <c r="C484" s="472" t="s">
        <v>568</v>
      </c>
      <c r="D484" s="924">
        <v>98.6</v>
      </c>
      <c r="E484" s="925">
        <v>101.9</v>
      </c>
      <c r="F484" s="918">
        <v>3540</v>
      </c>
      <c r="G484" s="894">
        <v>14322</v>
      </c>
      <c r="H484" s="918">
        <v>8444</v>
      </c>
      <c r="I484" s="2649">
        <v>38</v>
      </c>
      <c r="J484" s="919">
        <v>169.46600000000001</v>
      </c>
      <c r="K484" s="475">
        <f t="shared" si="40"/>
        <v>90.3</v>
      </c>
      <c r="L484" s="471"/>
      <c r="M484" s="471"/>
    </row>
    <row r="485" spans="1:13">
      <c r="B485" s="472"/>
      <c r="C485" s="472" t="s">
        <v>569</v>
      </c>
      <c r="D485" s="924">
        <v>99.7</v>
      </c>
      <c r="E485" s="925">
        <v>100.5</v>
      </c>
      <c r="F485" s="918">
        <v>2292</v>
      </c>
      <c r="G485" s="894">
        <v>15131</v>
      </c>
      <c r="H485" s="918">
        <v>12112</v>
      </c>
      <c r="I485" s="2649">
        <v>40</v>
      </c>
      <c r="J485" s="919">
        <v>166.02</v>
      </c>
      <c r="K485" s="475">
        <f t="shared" si="40"/>
        <v>88.9</v>
      </c>
      <c r="L485" s="471"/>
      <c r="M485" s="471"/>
    </row>
    <row r="486" spans="1:13">
      <c r="B486" s="472"/>
      <c r="C486" s="472" t="s">
        <v>67</v>
      </c>
      <c r="D486" s="924">
        <v>98.6</v>
      </c>
      <c r="E486" s="925">
        <v>99</v>
      </c>
      <c r="F486" s="918">
        <v>2713</v>
      </c>
      <c r="G486" s="894">
        <v>17125</v>
      </c>
      <c r="H486" s="918">
        <v>9551</v>
      </c>
      <c r="I486" s="2649">
        <v>38</v>
      </c>
      <c r="J486" s="919">
        <v>165.09800000000001</v>
      </c>
      <c r="K486" s="475">
        <f t="shared" si="40"/>
        <v>88.9</v>
      </c>
      <c r="L486" s="471"/>
      <c r="M486" s="471"/>
    </row>
    <row r="487" spans="1:13">
      <c r="B487" s="472"/>
      <c r="C487" s="472" t="s">
        <v>68</v>
      </c>
      <c r="D487" s="924">
        <v>99.7</v>
      </c>
      <c r="E487" s="925">
        <v>106</v>
      </c>
      <c r="F487" s="918">
        <v>3191</v>
      </c>
      <c r="G487" s="894">
        <v>14269</v>
      </c>
      <c r="H487" s="918">
        <v>9612</v>
      </c>
      <c r="I487" s="2649">
        <v>46</v>
      </c>
      <c r="J487" s="919">
        <v>163.27199999999999</v>
      </c>
      <c r="K487" s="475">
        <f t="shared" si="40"/>
        <v>87.3</v>
      </c>
      <c r="L487" s="471"/>
      <c r="M487" s="471"/>
    </row>
    <row r="488" spans="1:13">
      <c r="B488" s="472"/>
      <c r="C488" s="474" t="s">
        <v>69</v>
      </c>
      <c r="D488" s="924">
        <v>97.6</v>
      </c>
      <c r="E488" s="925">
        <v>101.9</v>
      </c>
      <c r="F488" s="922">
        <v>2458</v>
      </c>
      <c r="G488" s="895">
        <v>12689</v>
      </c>
      <c r="H488" s="922">
        <v>9492</v>
      </c>
      <c r="I488" s="2650">
        <v>34</v>
      </c>
      <c r="J488" s="923">
        <v>160.852</v>
      </c>
      <c r="K488" s="475">
        <f t="shared" si="40"/>
        <v>87.9</v>
      </c>
      <c r="L488" s="471"/>
      <c r="M488" s="471"/>
    </row>
    <row r="489" spans="1:13">
      <c r="A489" s="483">
        <v>2016</v>
      </c>
      <c r="B489" s="473" t="s">
        <v>395</v>
      </c>
      <c r="C489" s="473" t="s">
        <v>561</v>
      </c>
      <c r="D489" s="931">
        <v>98.9</v>
      </c>
      <c r="E489" s="930">
        <v>104.2</v>
      </c>
      <c r="F489" s="918">
        <v>3110</v>
      </c>
      <c r="G489" s="894">
        <v>18120</v>
      </c>
      <c r="H489" s="918">
        <v>9781</v>
      </c>
      <c r="I489" s="2649">
        <v>31</v>
      </c>
      <c r="J489" s="919">
        <v>155.94800000000001</v>
      </c>
      <c r="K489" s="475">
        <f t="shared" si="40"/>
        <v>88.6</v>
      </c>
      <c r="L489" s="471"/>
      <c r="M489" s="471"/>
    </row>
    <row r="490" spans="1:13">
      <c r="A490" s="484"/>
      <c r="B490" s="472"/>
      <c r="C490" s="472" t="s">
        <v>562</v>
      </c>
      <c r="D490" s="932">
        <v>99.5</v>
      </c>
      <c r="E490" s="925">
        <v>110.1</v>
      </c>
      <c r="F490" s="918">
        <v>2158</v>
      </c>
      <c r="G490" s="894">
        <v>16467</v>
      </c>
      <c r="H490" s="918">
        <v>11789</v>
      </c>
      <c r="I490" s="2649">
        <v>38</v>
      </c>
      <c r="J490" s="919">
        <v>154.94200000000001</v>
      </c>
      <c r="K490" s="475">
        <f t="shared" si="40"/>
        <v>87.3</v>
      </c>
      <c r="L490" s="471"/>
      <c r="M490" s="471"/>
    </row>
    <row r="491" spans="1:13">
      <c r="A491" s="484"/>
      <c r="B491" s="472"/>
      <c r="C491" s="472" t="s">
        <v>563</v>
      </c>
      <c r="D491" s="932">
        <v>100.5</v>
      </c>
      <c r="E491" s="925">
        <v>107.8</v>
      </c>
      <c r="F491" s="918">
        <v>3053</v>
      </c>
      <c r="G491" s="894">
        <v>14874</v>
      </c>
      <c r="H491" s="918">
        <v>15674</v>
      </c>
      <c r="I491" s="2649">
        <v>39</v>
      </c>
      <c r="J491" s="919">
        <v>156.095</v>
      </c>
      <c r="K491" s="475">
        <f t="shared" si="40"/>
        <v>89.1</v>
      </c>
      <c r="L491" s="471"/>
      <c r="M491" s="471"/>
    </row>
    <row r="492" spans="1:13">
      <c r="A492" s="484"/>
      <c r="B492" s="472"/>
      <c r="C492" s="472" t="s">
        <v>564</v>
      </c>
      <c r="D492" s="932">
        <v>98.6</v>
      </c>
      <c r="E492" s="925">
        <v>110.8</v>
      </c>
      <c r="F492" s="918">
        <v>3019</v>
      </c>
      <c r="G492" s="894">
        <v>15727</v>
      </c>
      <c r="H492" s="918">
        <v>8690</v>
      </c>
      <c r="I492" s="2649">
        <v>45</v>
      </c>
      <c r="J492" s="919">
        <v>158.19399999999999</v>
      </c>
      <c r="K492" s="475">
        <f t="shared" si="40"/>
        <v>89.3</v>
      </c>
      <c r="L492" s="471"/>
      <c r="M492" s="471"/>
    </row>
    <row r="493" spans="1:13">
      <c r="A493" s="484"/>
      <c r="B493" s="472"/>
      <c r="C493" s="472" t="s">
        <v>565</v>
      </c>
      <c r="D493" s="932">
        <v>99.1</v>
      </c>
      <c r="E493" s="925">
        <v>113.2</v>
      </c>
      <c r="F493" s="918">
        <v>2218</v>
      </c>
      <c r="G493" s="894">
        <v>14549</v>
      </c>
      <c r="H493" s="918">
        <v>9081</v>
      </c>
      <c r="I493" s="2649">
        <v>25</v>
      </c>
      <c r="J493" s="919">
        <v>158.66499999999999</v>
      </c>
      <c r="K493" s="475">
        <f t="shared" si="40"/>
        <v>89.1</v>
      </c>
      <c r="L493" s="471"/>
      <c r="M493" s="471"/>
    </row>
    <row r="494" spans="1:13">
      <c r="A494" s="484"/>
      <c r="B494" s="472"/>
      <c r="C494" s="472" t="s">
        <v>566</v>
      </c>
      <c r="D494" s="932">
        <v>100.4</v>
      </c>
      <c r="E494" s="925">
        <v>106.2</v>
      </c>
      <c r="F494" s="918">
        <v>2885</v>
      </c>
      <c r="G494" s="894">
        <v>14944</v>
      </c>
      <c r="H494" s="918">
        <v>11421</v>
      </c>
      <c r="I494" s="2649">
        <v>55</v>
      </c>
      <c r="J494" s="919">
        <v>156.70400000000001</v>
      </c>
      <c r="K494" s="475">
        <f t="shared" si="40"/>
        <v>88.6</v>
      </c>
      <c r="L494" s="471"/>
      <c r="M494" s="471"/>
    </row>
    <row r="495" spans="1:13">
      <c r="A495" s="484"/>
      <c r="B495" s="472"/>
      <c r="C495" s="472" t="s">
        <v>567</v>
      </c>
      <c r="D495" s="932">
        <v>98.6</v>
      </c>
      <c r="E495" s="925">
        <v>109.5</v>
      </c>
      <c r="F495" s="918">
        <v>3032</v>
      </c>
      <c r="G495" s="894">
        <v>15580</v>
      </c>
      <c r="H495" s="918">
        <v>11109</v>
      </c>
      <c r="I495" s="2649">
        <v>30</v>
      </c>
      <c r="J495" s="919">
        <v>157.572</v>
      </c>
      <c r="K495" s="475">
        <f t="shared" ref="K495:K511" si="41">ROUND((J495/J483*100),1)</f>
        <v>90.3</v>
      </c>
      <c r="L495" s="471"/>
      <c r="M495" s="471"/>
    </row>
    <row r="496" spans="1:13">
      <c r="A496" s="484"/>
      <c r="B496" s="472"/>
      <c r="C496" s="472" t="s">
        <v>568</v>
      </c>
      <c r="D496" s="932">
        <v>100.4</v>
      </c>
      <c r="E496" s="925">
        <v>104.6</v>
      </c>
      <c r="F496" s="918">
        <v>2828</v>
      </c>
      <c r="G496" s="894">
        <v>16090</v>
      </c>
      <c r="H496" s="918">
        <v>8526</v>
      </c>
      <c r="I496" s="2649">
        <v>31</v>
      </c>
      <c r="J496" s="919">
        <v>156.636</v>
      </c>
      <c r="K496" s="475">
        <f t="shared" si="41"/>
        <v>92.4</v>
      </c>
      <c r="L496" s="471"/>
      <c r="M496" s="471"/>
    </row>
    <row r="497" spans="1:13">
      <c r="A497" s="484"/>
      <c r="B497" s="472"/>
      <c r="C497" s="472" t="s">
        <v>569</v>
      </c>
      <c r="D497" s="932">
        <v>104</v>
      </c>
      <c r="E497" s="925">
        <v>109.7</v>
      </c>
      <c r="F497" s="918">
        <v>3237</v>
      </c>
      <c r="G497" s="894">
        <v>15753</v>
      </c>
      <c r="H497" s="918">
        <v>12531</v>
      </c>
      <c r="I497" s="2649">
        <v>34</v>
      </c>
      <c r="J497" s="919">
        <v>156.71299999999999</v>
      </c>
      <c r="K497" s="475">
        <f t="shared" si="41"/>
        <v>94.4</v>
      </c>
      <c r="L497" s="471"/>
      <c r="M497" s="471"/>
    </row>
    <row r="498" spans="1:13">
      <c r="A498" s="484"/>
      <c r="B498" s="472"/>
      <c r="C498" s="472" t="s">
        <v>67</v>
      </c>
      <c r="D498" s="932">
        <v>100.9</v>
      </c>
      <c r="E498" s="925">
        <v>112.7</v>
      </c>
      <c r="F498" s="918">
        <v>2810</v>
      </c>
      <c r="G498" s="894">
        <v>16931</v>
      </c>
      <c r="H498" s="918">
        <v>9913</v>
      </c>
      <c r="I498" s="2649">
        <v>39</v>
      </c>
      <c r="J498" s="919">
        <v>158.58600000000001</v>
      </c>
      <c r="K498" s="475">
        <f t="shared" si="41"/>
        <v>96.1</v>
      </c>
      <c r="L498" s="471"/>
      <c r="M498" s="471"/>
    </row>
    <row r="499" spans="1:13">
      <c r="A499" s="484"/>
      <c r="B499" s="472"/>
      <c r="C499" s="472" t="s">
        <v>68</v>
      </c>
      <c r="D499" s="932">
        <v>100.9</v>
      </c>
      <c r="E499" s="925">
        <v>105</v>
      </c>
      <c r="F499" s="918">
        <v>3004</v>
      </c>
      <c r="G499" s="894">
        <v>15775</v>
      </c>
      <c r="H499" s="918">
        <v>10855</v>
      </c>
      <c r="I499" s="2649">
        <v>29</v>
      </c>
      <c r="J499" s="919">
        <v>164.41300000000001</v>
      </c>
      <c r="K499" s="475">
        <f>ROUND((J499/J487*100),1)</f>
        <v>100.7</v>
      </c>
      <c r="L499" s="471"/>
      <c r="M499" s="471"/>
    </row>
    <row r="500" spans="1:13">
      <c r="A500" s="485"/>
      <c r="B500" s="474"/>
      <c r="C500" s="474" t="s">
        <v>69</v>
      </c>
      <c r="D500" s="933">
        <v>103.7</v>
      </c>
      <c r="E500" s="928">
        <v>102.9</v>
      </c>
      <c r="F500" s="922">
        <v>2870</v>
      </c>
      <c r="G500" s="895">
        <v>13658</v>
      </c>
      <c r="H500" s="922">
        <v>11018</v>
      </c>
      <c r="I500" s="2650">
        <v>38</v>
      </c>
      <c r="J500" s="923">
        <v>168.833</v>
      </c>
      <c r="K500" s="475">
        <f t="shared" si="41"/>
        <v>105</v>
      </c>
      <c r="L500" s="471"/>
      <c r="M500" s="471"/>
    </row>
    <row r="501" spans="1:13">
      <c r="A501" s="482">
        <v>2017</v>
      </c>
      <c r="B501" s="472" t="s">
        <v>396</v>
      </c>
      <c r="C501" s="473" t="s">
        <v>561</v>
      </c>
      <c r="D501" s="932">
        <v>99.5</v>
      </c>
      <c r="E501" s="925">
        <v>111.7</v>
      </c>
      <c r="F501" s="918">
        <v>3297</v>
      </c>
      <c r="G501" s="894">
        <v>19414</v>
      </c>
      <c r="H501" s="918">
        <v>10504</v>
      </c>
      <c r="I501" s="2649">
        <v>28</v>
      </c>
      <c r="J501" s="919">
        <v>171.74299999999999</v>
      </c>
      <c r="K501" s="475">
        <f t="shared" si="41"/>
        <v>110.1</v>
      </c>
      <c r="L501" s="471"/>
      <c r="M501" s="471"/>
    </row>
    <row r="502" spans="1:13">
      <c r="B502" s="472"/>
      <c r="C502" s="472" t="s">
        <v>562</v>
      </c>
      <c r="D502" s="932">
        <v>104.1</v>
      </c>
      <c r="E502" s="925">
        <v>104.3</v>
      </c>
      <c r="F502" s="918">
        <v>3190</v>
      </c>
      <c r="G502" s="894">
        <v>18179</v>
      </c>
      <c r="H502" s="918">
        <v>12849</v>
      </c>
      <c r="I502" s="2649">
        <v>30</v>
      </c>
      <c r="J502" s="919">
        <v>172.28399999999999</v>
      </c>
      <c r="K502" s="475">
        <f t="shared" si="41"/>
        <v>111.2</v>
      </c>
      <c r="L502" s="471"/>
      <c r="M502" s="471"/>
    </row>
    <row r="503" spans="1:13">
      <c r="B503" s="472"/>
      <c r="C503" s="472" t="s">
        <v>563</v>
      </c>
      <c r="D503" s="932">
        <v>102.8</v>
      </c>
      <c r="E503" s="925">
        <v>106.7</v>
      </c>
      <c r="F503" s="918">
        <v>2403</v>
      </c>
      <c r="G503" s="894">
        <v>16225</v>
      </c>
      <c r="H503" s="918">
        <v>18114</v>
      </c>
      <c r="I503" s="2649">
        <v>33</v>
      </c>
      <c r="J503" s="919">
        <v>173.696</v>
      </c>
      <c r="K503" s="475">
        <f t="shared" si="41"/>
        <v>111.3</v>
      </c>
      <c r="L503" s="471"/>
      <c r="M503" s="471"/>
    </row>
    <row r="504" spans="1:13">
      <c r="B504" s="472"/>
      <c r="C504" s="472" t="s">
        <v>564</v>
      </c>
      <c r="D504" s="932">
        <v>105.4</v>
      </c>
      <c r="E504" s="925">
        <v>106.8</v>
      </c>
      <c r="F504" s="918">
        <v>2976</v>
      </c>
      <c r="G504" s="894">
        <v>16815</v>
      </c>
      <c r="H504" s="918">
        <v>8693</v>
      </c>
      <c r="I504" s="2649">
        <v>34</v>
      </c>
      <c r="J504" s="919">
        <v>171.60900000000001</v>
      </c>
      <c r="K504" s="475">
        <f t="shared" si="41"/>
        <v>108.5</v>
      </c>
      <c r="L504" s="471"/>
      <c r="M504" s="471"/>
    </row>
    <row r="505" spans="1:13">
      <c r="B505" s="472"/>
      <c r="C505" s="472" t="s">
        <v>565</v>
      </c>
      <c r="D505" s="932">
        <v>104.7</v>
      </c>
      <c r="E505" s="925">
        <v>103.8</v>
      </c>
      <c r="F505" s="918">
        <v>3028</v>
      </c>
      <c r="G505" s="894">
        <v>16802</v>
      </c>
      <c r="H505" s="918">
        <v>9492</v>
      </c>
      <c r="I505" s="2649">
        <v>43</v>
      </c>
      <c r="J505" s="919">
        <v>172.23400000000001</v>
      </c>
      <c r="K505" s="475">
        <f t="shared" si="41"/>
        <v>108.6</v>
      </c>
      <c r="L505" s="471"/>
      <c r="M505" s="471"/>
    </row>
    <row r="506" spans="1:13">
      <c r="B506" s="472"/>
      <c r="C506" s="472" t="s">
        <v>566</v>
      </c>
      <c r="D506" s="932">
        <v>104.9</v>
      </c>
      <c r="E506" s="925">
        <v>103.6</v>
      </c>
      <c r="F506" s="918">
        <v>2848</v>
      </c>
      <c r="G506" s="894">
        <v>16358</v>
      </c>
      <c r="H506" s="918">
        <v>12395</v>
      </c>
      <c r="I506" s="2649">
        <v>50</v>
      </c>
      <c r="J506" s="919">
        <v>172.11799999999999</v>
      </c>
      <c r="K506" s="475">
        <f t="shared" si="41"/>
        <v>109.8</v>
      </c>
      <c r="L506" s="471"/>
      <c r="M506" s="471"/>
    </row>
    <row r="507" spans="1:13">
      <c r="B507" s="472"/>
      <c r="C507" s="472" t="s">
        <v>567</v>
      </c>
      <c r="D507" s="932">
        <v>105.6</v>
      </c>
      <c r="E507" s="925">
        <v>114.3</v>
      </c>
      <c r="F507" s="918">
        <v>2918</v>
      </c>
      <c r="G507" s="894">
        <v>16745</v>
      </c>
      <c r="H507" s="918">
        <v>10591</v>
      </c>
      <c r="I507" s="2649">
        <v>43</v>
      </c>
      <c r="J507" s="919">
        <v>174.14099999999999</v>
      </c>
      <c r="K507" s="475">
        <f t="shared" si="41"/>
        <v>110.5</v>
      </c>
      <c r="L507" s="471"/>
      <c r="M507" s="471"/>
    </row>
    <row r="508" spans="1:13">
      <c r="B508" s="472"/>
      <c r="C508" s="472" t="s">
        <v>568</v>
      </c>
      <c r="D508" s="932">
        <v>108</v>
      </c>
      <c r="E508" s="925">
        <v>113.8</v>
      </c>
      <c r="F508" s="918">
        <v>3017</v>
      </c>
      <c r="G508" s="894">
        <v>17805</v>
      </c>
      <c r="H508" s="918">
        <v>8929</v>
      </c>
      <c r="I508" s="2649">
        <v>39</v>
      </c>
      <c r="J508" s="919">
        <v>176.71799999999999</v>
      </c>
      <c r="K508" s="475">
        <f t="shared" si="41"/>
        <v>112.8</v>
      </c>
      <c r="L508" s="471"/>
      <c r="M508" s="471"/>
    </row>
    <row r="509" spans="1:13">
      <c r="B509" s="472"/>
      <c r="C509" s="472" t="s">
        <v>569</v>
      </c>
      <c r="D509" s="932">
        <v>103.7</v>
      </c>
      <c r="E509" s="925">
        <v>105.2</v>
      </c>
      <c r="F509" s="918">
        <v>2696</v>
      </c>
      <c r="G509" s="894">
        <v>16876</v>
      </c>
      <c r="H509" s="918">
        <v>12610</v>
      </c>
      <c r="I509" s="2649">
        <v>43</v>
      </c>
      <c r="J509" s="919">
        <v>179.875</v>
      </c>
      <c r="K509" s="475">
        <f t="shared" si="41"/>
        <v>114.8</v>
      </c>
      <c r="L509" s="471"/>
      <c r="M509" s="471"/>
    </row>
    <row r="510" spans="1:13">
      <c r="B510" s="472"/>
      <c r="C510" s="472" t="s">
        <v>67</v>
      </c>
      <c r="D510" s="932">
        <v>107.8</v>
      </c>
      <c r="E510" s="925">
        <v>109.4</v>
      </c>
      <c r="F510" s="918">
        <v>2771</v>
      </c>
      <c r="G510" s="894">
        <v>17965</v>
      </c>
      <c r="H510" s="918">
        <v>9196</v>
      </c>
      <c r="I510" s="2649">
        <v>32</v>
      </c>
      <c r="J510" s="919">
        <v>180.69499999999999</v>
      </c>
      <c r="K510" s="475">
        <f t="shared" si="41"/>
        <v>113.9</v>
      </c>
      <c r="L510" s="471"/>
      <c r="M510" s="471"/>
    </row>
    <row r="511" spans="1:13">
      <c r="B511" s="472"/>
      <c r="C511" s="472" t="s">
        <v>68</v>
      </c>
      <c r="D511" s="932">
        <v>107.7</v>
      </c>
      <c r="E511" s="925">
        <v>104.7</v>
      </c>
      <c r="F511" s="918">
        <v>2766</v>
      </c>
      <c r="G511" s="894">
        <v>17553</v>
      </c>
      <c r="H511" s="918">
        <v>10093</v>
      </c>
      <c r="I511" s="2649">
        <v>35</v>
      </c>
      <c r="J511" s="919">
        <v>181.86199999999999</v>
      </c>
      <c r="K511" s="475">
        <f t="shared" si="41"/>
        <v>110.6</v>
      </c>
      <c r="L511" s="471"/>
      <c r="M511" s="471"/>
    </row>
    <row r="512" spans="1:13">
      <c r="B512" s="472"/>
      <c r="C512" s="474" t="s">
        <v>69</v>
      </c>
      <c r="D512" s="932">
        <v>107</v>
      </c>
      <c r="E512" s="925">
        <v>108.8</v>
      </c>
      <c r="F512" s="918">
        <v>2993</v>
      </c>
      <c r="G512" s="894">
        <v>15909</v>
      </c>
      <c r="H512" s="922">
        <v>11174</v>
      </c>
      <c r="I512" s="2650">
        <v>39</v>
      </c>
      <c r="J512" s="923">
        <v>184.488</v>
      </c>
      <c r="K512" s="475">
        <f>ROUND((J512/J500*100),1)</f>
        <v>109.3</v>
      </c>
      <c r="L512" s="471"/>
      <c r="M512" s="471"/>
    </row>
    <row r="513" spans="1:13">
      <c r="A513" s="483">
        <v>2018</v>
      </c>
      <c r="B513" s="473" t="s">
        <v>397</v>
      </c>
      <c r="C513" s="473" t="s">
        <v>561</v>
      </c>
      <c r="D513" s="931">
        <v>104.4</v>
      </c>
      <c r="E513" s="930">
        <v>111.9</v>
      </c>
      <c r="F513" s="914">
        <v>2052</v>
      </c>
      <c r="G513" s="897">
        <v>19203</v>
      </c>
      <c r="H513" s="918">
        <v>10059</v>
      </c>
      <c r="I513" s="2649">
        <v>30</v>
      </c>
      <c r="J513" s="919">
        <v>185.46299999999999</v>
      </c>
      <c r="K513" s="475">
        <f t="shared" ref="K513:K523" si="42">ROUND((J513/J501*100),1)</f>
        <v>108</v>
      </c>
      <c r="L513" s="471"/>
      <c r="M513" s="471"/>
    </row>
    <row r="514" spans="1:13">
      <c r="A514" s="484"/>
      <c r="B514" s="472"/>
      <c r="C514" s="472" t="s">
        <v>562</v>
      </c>
      <c r="D514" s="932">
        <v>104.2</v>
      </c>
      <c r="E514" s="925">
        <v>125.9</v>
      </c>
      <c r="F514" s="918">
        <v>2629</v>
      </c>
      <c r="G514" s="894">
        <v>19800</v>
      </c>
      <c r="H514" s="918">
        <v>12862</v>
      </c>
      <c r="I514" s="2649">
        <v>36</v>
      </c>
      <c r="J514" s="919">
        <v>186.434</v>
      </c>
      <c r="K514" s="475">
        <f t="shared" si="42"/>
        <v>108.2</v>
      </c>
      <c r="L514" s="471"/>
      <c r="M514" s="471"/>
    </row>
    <row r="515" spans="1:13">
      <c r="A515" s="484"/>
      <c r="B515" s="472"/>
      <c r="C515" s="472" t="s">
        <v>563</v>
      </c>
      <c r="D515" s="932">
        <v>107.9</v>
      </c>
      <c r="E515" s="925">
        <v>111.6</v>
      </c>
      <c r="F515" s="918">
        <v>2750</v>
      </c>
      <c r="G515" s="894">
        <v>17656</v>
      </c>
      <c r="H515" s="918">
        <v>17721</v>
      </c>
      <c r="I515" s="2649">
        <v>43</v>
      </c>
      <c r="J515" s="919">
        <v>184.31399999999999</v>
      </c>
      <c r="K515" s="475">
        <f t="shared" si="42"/>
        <v>106.1</v>
      </c>
      <c r="L515" s="471"/>
      <c r="M515" s="471"/>
    </row>
    <row r="516" spans="1:13">
      <c r="A516" s="484"/>
      <c r="B516" s="472"/>
      <c r="C516" s="472" t="s">
        <v>564</v>
      </c>
      <c r="D516" s="932">
        <v>106.3</v>
      </c>
      <c r="E516" s="925">
        <v>112.6</v>
      </c>
      <c r="F516" s="918">
        <v>2545</v>
      </c>
      <c r="G516" s="894">
        <v>17275</v>
      </c>
      <c r="H516" s="918">
        <v>8949</v>
      </c>
      <c r="I516" s="2649">
        <v>33</v>
      </c>
      <c r="J516" s="919">
        <v>186.501</v>
      </c>
      <c r="K516" s="475">
        <f t="shared" si="42"/>
        <v>108.7</v>
      </c>
      <c r="L516" s="471"/>
      <c r="M516" s="471"/>
    </row>
    <row r="517" spans="1:13">
      <c r="A517" s="484"/>
      <c r="B517" s="472"/>
      <c r="C517" s="472" t="s">
        <v>565</v>
      </c>
      <c r="D517" s="932">
        <v>107.2</v>
      </c>
      <c r="E517" s="925">
        <v>119.3</v>
      </c>
      <c r="F517" s="918">
        <v>2440</v>
      </c>
      <c r="G517" s="894">
        <v>18090</v>
      </c>
      <c r="H517" s="918">
        <v>9624</v>
      </c>
      <c r="I517" s="2649">
        <v>40</v>
      </c>
      <c r="J517" s="919">
        <v>186.685</v>
      </c>
      <c r="K517" s="475">
        <f t="shared" si="42"/>
        <v>108.4</v>
      </c>
      <c r="L517" s="471"/>
      <c r="M517" s="471"/>
    </row>
    <row r="518" spans="1:13">
      <c r="A518" s="484"/>
      <c r="B518" s="472"/>
      <c r="C518" s="472" t="s">
        <v>566</v>
      </c>
      <c r="D518" s="932">
        <v>111.8</v>
      </c>
      <c r="E518" s="925">
        <v>117.2</v>
      </c>
      <c r="F518" s="918">
        <v>2791</v>
      </c>
      <c r="G518" s="894">
        <v>17568</v>
      </c>
      <c r="H518" s="918">
        <v>11196</v>
      </c>
      <c r="I518" s="2649">
        <v>33</v>
      </c>
      <c r="J518" s="919">
        <v>185.39500000000001</v>
      </c>
      <c r="K518" s="475">
        <f t="shared" si="42"/>
        <v>107.7</v>
      </c>
      <c r="L518" s="471"/>
      <c r="M518" s="471"/>
    </row>
    <row r="519" spans="1:13">
      <c r="A519" s="484"/>
      <c r="B519" s="472"/>
      <c r="C519" s="472" t="s">
        <v>567</v>
      </c>
      <c r="D519" s="932">
        <v>107.5</v>
      </c>
      <c r="E519" s="925">
        <v>117.8</v>
      </c>
      <c r="F519" s="918">
        <v>2900</v>
      </c>
      <c r="G519" s="894">
        <v>17778</v>
      </c>
      <c r="H519" s="918">
        <v>10828</v>
      </c>
      <c r="I519" s="2649">
        <v>33</v>
      </c>
      <c r="J519" s="919">
        <v>184.27</v>
      </c>
      <c r="K519" s="475">
        <f t="shared" si="42"/>
        <v>105.8</v>
      </c>
      <c r="L519" s="471"/>
      <c r="M519" s="471"/>
    </row>
    <row r="520" spans="1:13">
      <c r="A520" s="484"/>
      <c r="B520" s="472"/>
      <c r="C520" s="472" t="s">
        <v>568</v>
      </c>
      <c r="D520" s="932">
        <v>107</v>
      </c>
      <c r="E520" s="925">
        <v>117.8</v>
      </c>
      <c r="F520" s="918">
        <v>2506</v>
      </c>
      <c r="G520" s="894">
        <v>18782</v>
      </c>
      <c r="H520" s="918">
        <v>8939</v>
      </c>
      <c r="I520" s="2649">
        <v>30</v>
      </c>
      <c r="J520" s="919">
        <v>183.405</v>
      </c>
      <c r="K520" s="475">
        <f t="shared" si="42"/>
        <v>103.8</v>
      </c>
      <c r="L520" s="471"/>
      <c r="M520" s="471"/>
    </row>
    <row r="521" spans="1:13">
      <c r="A521" s="484"/>
      <c r="B521" s="472"/>
      <c r="C521" s="472" t="s">
        <v>569</v>
      </c>
      <c r="D521" s="932">
        <v>106.4</v>
      </c>
      <c r="E521" s="925">
        <v>115.3</v>
      </c>
      <c r="F521" s="918">
        <v>2240</v>
      </c>
      <c r="G521" s="894">
        <v>16885</v>
      </c>
      <c r="H521" s="918">
        <v>12389</v>
      </c>
      <c r="I521" s="2649">
        <v>22</v>
      </c>
      <c r="J521" s="919">
        <v>184.78100000000001</v>
      </c>
      <c r="K521" s="475">
        <f t="shared" si="42"/>
        <v>102.7</v>
      </c>
      <c r="L521" s="471"/>
      <c r="M521" s="471"/>
    </row>
    <row r="522" spans="1:13">
      <c r="A522" s="484"/>
      <c r="B522" s="472"/>
      <c r="C522" s="472" t="s">
        <v>67</v>
      </c>
      <c r="D522" s="932">
        <v>107.7</v>
      </c>
      <c r="E522" s="925">
        <v>108.7</v>
      </c>
      <c r="F522" s="918">
        <v>2735</v>
      </c>
      <c r="G522" s="894">
        <v>20150</v>
      </c>
      <c r="H522" s="918">
        <v>10675</v>
      </c>
      <c r="I522" s="2649">
        <v>47</v>
      </c>
      <c r="J522" s="919">
        <v>184.792</v>
      </c>
      <c r="K522" s="475">
        <f t="shared" si="42"/>
        <v>102.3</v>
      </c>
      <c r="L522" s="471"/>
      <c r="M522" s="471"/>
    </row>
    <row r="523" spans="1:13">
      <c r="A523" s="484"/>
      <c r="B523" s="472"/>
      <c r="C523" s="472" t="s">
        <v>68</v>
      </c>
      <c r="D523" s="932">
        <v>107.7</v>
      </c>
      <c r="E523" s="925">
        <v>118</v>
      </c>
      <c r="F523" s="918">
        <v>2822</v>
      </c>
      <c r="G523" s="894">
        <v>18889</v>
      </c>
      <c r="H523" s="918">
        <v>10993</v>
      </c>
      <c r="I523" s="2649">
        <v>38</v>
      </c>
      <c r="J523" s="919">
        <v>182.523</v>
      </c>
      <c r="K523" s="475">
        <f t="shared" si="42"/>
        <v>100.4</v>
      </c>
      <c r="L523" s="471"/>
      <c r="M523" s="471"/>
    </row>
    <row r="524" spans="1:13">
      <c r="A524" s="485"/>
      <c r="B524" s="474"/>
      <c r="C524" s="474" t="s">
        <v>69</v>
      </c>
      <c r="D524" s="933">
        <v>108.8</v>
      </c>
      <c r="E524" s="928">
        <v>121.6</v>
      </c>
      <c r="F524" s="922">
        <v>2835</v>
      </c>
      <c r="G524" s="895">
        <v>15759</v>
      </c>
      <c r="H524" s="922">
        <v>9934</v>
      </c>
      <c r="I524" s="2650">
        <v>28</v>
      </c>
      <c r="J524" s="923">
        <v>180.684</v>
      </c>
      <c r="K524" s="475">
        <f>ROUND((J524/J512*100),1)</f>
        <v>97.9</v>
      </c>
      <c r="L524" s="471"/>
      <c r="M524" s="471"/>
    </row>
    <row r="525" spans="1:13">
      <c r="A525" s="482">
        <v>2019</v>
      </c>
      <c r="B525" s="934" t="s">
        <v>99</v>
      </c>
      <c r="C525" s="473" t="s">
        <v>561</v>
      </c>
      <c r="D525" s="932">
        <v>106</v>
      </c>
      <c r="E525" s="925">
        <v>117.5</v>
      </c>
      <c r="F525" s="918">
        <v>2364</v>
      </c>
      <c r="G525" s="894">
        <v>19951</v>
      </c>
      <c r="H525" s="918">
        <v>10722</v>
      </c>
      <c r="I525" s="2649">
        <v>51</v>
      </c>
      <c r="J525" s="919">
        <v>180.56700000000001</v>
      </c>
      <c r="K525" s="475">
        <f t="shared" ref="K525:K535" si="43">ROUND((J525/J513*100),1)</f>
        <v>97.4</v>
      </c>
      <c r="L525" s="471"/>
      <c r="M525" s="471"/>
    </row>
    <row r="526" spans="1:13">
      <c r="B526" s="411"/>
      <c r="C526" s="472" t="s">
        <v>562</v>
      </c>
      <c r="D526" s="932">
        <v>104.1</v>
      </c>
      <c r="E526" s="925">
        <v>118</v>
      </c>
      <c r="F526" s="918">
        <v>2929</v>
      </c>
      <c r="G526" s="894">
        <v>19963</v>
      </c>
      <c r="H526" s="918">
        <v>12450</v>
      </c>
      <c r="I526" s="2649">
        <v>25</v>
      </c>
      <c r="J526" s="919">
        <v>183.09100000000001</v>
      </c>
      <c r="K526" s="475">
        <f t="shared" si="43"/>
        <v>98.2</v>
      </c>
      <c r="L526" s="471"/>
      <c r="M526" s="471"/>
    </row>
    <row r="527" spans="1:13">
      <c r="B527" s="411"/>
      <c r="C527" s="472" t="s">
        <v>563</v>
      </c>
      <c r="D527" s="932">
        <v>100.8</v>
      </c>
      <c r="E527" s="925">
        <v>120.1</v>
      </c>
      <c r="F527" s="918">
        <v>2667</v>
      </c>
      <c r="G527" s="894">
        <v>16560</v>
      </c>
      <c r="H527" s="918">
        <v>16668</v>
      </c>
      <c r="I527" s="2649">
        <v>47</v>
      </c>
      <c r="J527" s="919">
        <v>183.63200000000001</v>
      </c>
      <c r="K527" s="475">
        <f t="shared" si="43"/>
        <v>99.6</v>
      </c>
      <c r="L527" s="471"/>
      <c r="M527" s="471"/>
    </row>
    <row r="528" spans="1:13">
      <c r="B528" s="411"/>
      <c r="C528" s="472" t="s">
        <v>564</v>
      </c>
      <c r="D528" s="932">
        <v>102.8</v>
      </c>
      <c r="E528" s="925">
        <v>119.6</v>
      </c>
      <c r="F528" s="918">
        <v>3223</v>
      </c>
      <c r="G528" s="894">
        <v>17642</v>
      </c>
      <c r="H528" s="918">
        <v>9181</v>
      </c>
      <c r="I528" s="2649">
        <v>37</v>
      </c>
      <c r="J528" s="919">
        <v>183.52699999999999</v>
      </c>
      <c r="K528" s="475">
        <f t="shared" si="43"/>
        <v>98.4</v>
      </c>
      <c r="L528" s="471"/>
      <c r="M528" s="471"/>
    </row>
    <row r="529" spans="1:13">
      <c r="B529" s="411" t="s">
        <v>468</v>
      </c>
      <c r="C529" s="472" t="s">
        <v>565</v>
      </c>
      <c r="D529" s="932">
        <v>101.9</v>
      </c>
      <c r="E529" s="925">
        <v>111.4</v>
      </c>
      <c r="F529" s="918">
        <v>1881</v>
      </c>
      <c r="G529" s="894">
        <v>17910</v>
      </c>
      <c r="H529" s="918">
        <v>10309</v>
      </c>
      <c r="I529" s="2649">
        <v>34</v>
      </c>
      <c r="J529" s="919">
        <v>182.03299999999999</v>
      </c>
      <c r="K529" s="475">
        <f t="shared" si="43"/>
        <v>97.5</v>
      </c>
      <c r="L529" s="471"/>
      <c r="M529" s="471"/>
    </row>
    <row r="530" spans="1:13">
      <c r="B530" s="942"/>
      <c r="C530" s="472" t="s">
        <v>566</v>
      </c>
      <c r="D530" s="932">
        <v>101.9</v>
      </c>
      <c r="E530" s="925">
        <v>132.1</v>
      </c>
      <c r="F530" s="918">
        <v>2911</v>
      </c>
      <c r="G530" s="894">
        <v>16930</v>
      </c>
      <c r="H530" s="918">
        <v>11772</v>
      </c>
      <c r="I530" s="2649">
        <v>49</v>
      </c>
      <c r="J530" s="919">
        <v>181.001</v>
      </c>
      <c r="K530" s="475">
        <f t="shared" si="43"/>
        <v>97.6</v>
      </c>
      <c r="L530" s="471"/>
      <c r="M530" s="471"/>
    </row>
    <row r="531" spans="1:13">
      <c r="B531" s="472"/>
      <c r="C531" s="472" t="s">
        <v>567</v>
      </c>
      <c r="D531" s="932">
        <v>104.3</v>
      </c>
      <c r="E531" s="925">
        <v>120.1</v>
      </c>
      <c r="F531" s="918">
        <v>2753</v>
      </c>
      <c r="G531" s="894">
        <v>18219</v>
      </c>
      <c r="H531" s="918">
        <v>11865</v>
      </c>
      <c r="I531" s="2649">
        <v>37</v>
      </c>
      <c r="J531" s="919">
        <v>179.303</v>
      </c>
      <c r="K531" s="475">
        <f t="shared" si="43"/>
        <v>97.3</v>
      </c>
      <c r="L531" s="471"/>
      <c r="M531" s="471"/>
    </row>
    <row r="532" spans="1:13">
      <c r="B532" s="472"/>
      <c r="C532" s="472" t="s">
        <v>568</v>
      </c>
      <c r="D532" s="932">
        <v>98.7</v>
      </c>
      <c r="E532" s="925">
        <v>127</v>
      </c>
      <c r="F532" s="918">
        <v>2401</v>
      </c>
      <c r="G532" s="894">
        <v>17709</v>
      </c>
      <c r="H532" s="918">
        <v>9646</v>
      </c>
      <c r="I532" s="2649">
        <v>39</v>
      </c>
      <c r="J532" s="919">
        <v>176.13900000000001</v>
      </c>
      <c r="K532" s="475">
        <f t="shared" si="43"/>
        <v>96</v>
      </c>
      <c r="L532" s="471"/>
      <c r="M532" s="471"/>
    </row>
    <row r="533" spans="1:13">
      <c r="B533" s="472"/>
      <c r="C533" s="472" t="s">
        <v>569</v>
      </c>
      <c r="D533" s="932">
        <v>97.2</v>
      </c>
      <c r="E533" s="925">
        <v>124.9</v>
      </c>
      <c r="F533" s="918">
        <v>3230</v>
      </c>
      <c r="G533" s="894">
        <v>17505</v>
      </c>
      <c r="H533" s="918">
        <v>14455</v>
      </c>
      <c r="I533" s="2649">
        <v>41</v>
      </c>
      <c r="J533" s="919">
        <v>176.79599999999999</v>
      </c>
      <c r="K533" s="475">
        <f t="shared" si="43"/>
        <v>95.7</v>
      </c>
      <c r="L533" s="471"/>
      <c r="M533" s="471"/>
    </row>
    <row r="534" spans="1:13">
      <c r="B534" s="472"/>
      <c r="C534" s="472" t="s">
        <v>67</v>
      </c>
      <c r="D534" s="932">
        <v>98.8</v>
      </c>
      <c r="E534" s="925">
        <v>127.1</v>
      </c>
      <c r="F534" s="918">
        <v>2274</v>
      </c>
      <c r="G534" s="894">
        <v>18946</v>
      </c>
      <c r="H534" s="918">
        <v>7408</v>
      </c>
      <c r="I534" s="2649">
        <v>41</v>
      </c>
      <c r="J534" s="919">
        <v>178.41399999999999</v>
      </c>
      <c r="K534" s="475">
        <f t="shared" si="43"/>
        <v>96.5</v>
      </c>
      <c r="L534" s="471"/>
      <c r="M534" s="471"/>
    </row>
    <row r="535" spans="1:13">
      <c r="B535" s="472"/>
      <c r="C535" s="472" t="s">
        <v>68</v>
      </c>
      <c r="D535" s="932">
        <v>97</v>
      </c>
      <c r="E535" s="925">
        <v>127.9</v>
      </c>
      <c r="F535" s="918">
        <v>2513</v>
      </c>
      <c r="G535" s="894">
        <v>18019</v>
      </c>
      <c r="H535" s="918">
        <v>9530</v>
      </c>
      <c r="I535" s="2649">
        <v>43</v>
      </c>
      <c r="J535" s="919">
        <v>177.232</v>
      </c>
      <c r="K535" s="475">
        <f t="shared" si="43"/>
        <v>97.1</v>
      </c>
      <c r="L535" s="471"/>
      <c r="M535" s="471"/>
    </row>
    <row r="536" spans="1:13">
      <c r="A536" s="485"/>
      <c r="B536" s="472"/>
      <c r="C536" s="474" t="s">
        <v>69</v>
      </c>
      <c r="D536" s="932">
        <v>98.2</v>
      </c>
      <c r="E536" s="925">
        <v>124.7</v>
      </c>
      <c r="F536" s="918">
        <v>2964</v>
      </c>
      <c r="G536" s="894">
        <v>16382</v>
      </c>
      <c r="H536" s="918">
        <v>8940</v>
      </c>
      <c r="I536" s="2649">
        <v>48</v>
      </c>
      <c r="J536" s="919">
        <v>178.84700000000001</v>
      </c>
      <c r="K536" s="475">
        <f>ROUND((J536/J524*100),1)</f>
        <v>99</v>
      </c>
      <c r="L536" s="471"/>
      <c r="M536" s="471"/>
    </row>
    <row r="537" spans="1:13">
      <c r="A537" s="484">
        <v>2020</v>
      </c>
      <c r="B537" s="473" t="s">
        <v>100</v>
      </c>
      <c r="C537" s="473" t="s">
        <v>561</v>
      </c>
      <c r="D537" s="2553">
        <v>105.9</v>
      </c>
      <c r="E537" s="2557">
        <v>122.5</v>
      </c>
      <c r="F537" s="2619">
        <v>2574</v>
      </c>
      <c r="G537" s="2620">
        <v>16055</v>
      </c>
      <c r="H537" s="2619">
        <v>9215</v>
      </c>
      <c r="I537" s="2651">
        <v>35</v>
      </c>
      <c r="J537" s="915">
        <v>177.631</v>
      </c>
      <c r="K537" s="475">
        <f>ROUND((J537/J525*100),1)</f>
        <v>98.4</v>
      </c>
    </row>
    <row r="538" spans="1:13">
      <c r="A538" s="484"/>
      <c r="B538" s="472"/>
      <c r="C538" s="472" t="s">
        <v>562</v>
      </c>
      <c r="D538" s="932">
        <v>101.2</v>
      </c>
      <c r="E538" s="925">
        <v>129.6</v>
      </c>
      <c r="F538" s="2571">
        <v>1976</v>
      </c>
      <c r="G538" s="2621">
        <v>16656</v>
      </c>
      <c r="H538" s="2582">
        <v>11097</v>
      </c>
      <c r="I538" s="2652">
        <v>32</v>
      </c>
      <c r="J538" s="919">
        <v>175.80500000000001</v>
      </c>
      <c r="K538" s="475">
        <f>ROUND((J538/J526*100),1)</f>
        <v>96</v>
      </c>
    </row>
    <row r="539" spans="1:13">
      <c r="A539" s="484"/>
      <c r="B539" s="472"/>
      <c r="C539" s="472" t="s">
        <v>563</v>
      </c>
      <c r="D539" s="932">
        <v>107.1</v>
      </c>
      <c r="E539" s="925">
        <v>138</v>
      </c>
      <c r="F539" s="2571">
        <v>2867</v>
      </c>
      <c r="G539" s="2621">
        <v>14951</v>
      </c>
      <c r="H539" s="2582">
        <v>14407</v>
      </c>
      <c r="I539" s="2652">
        <v>35</v>
      </c>
      <c r="J539" s="919">
        <v>166.19499999999999</v>
      </c>
      <c r="K539" s="475">
        <f>ROUND((J539/J527*100),1)</f>
        <v>90.5</v>
      </c>
    </row>
    <row r="540" spans="1:13">
      <c r="A540" s="484"/>
      <c r="B540" s="472"/>
      <c r="C540" s="472" t="s">
        <v>564</v>
      </c>
      <c r="D540" s="46">
        <v>82.3</v>
      </c>
      <c r="E540" s="925">
        <v>154.6</v>
      </c>
      <c r="F540" s="2571">
        <v>3250</v>
      </c>
      <c r="G540" s="2621">
        <v>11947</v>
      </c>
      <c r="H540" s="2582">
        <v>6824</v>
      </c>
      <c r="I540" s="2652">
        <v>43</v>
      </c>
      <c r="J540" s="919">
        <v>160.965</v>
      </c>
      <c r="K540" s="475"/>
    </row>
    <row r="541" spans="1:13">
      <c r="A541" s="484"/>
      <c r="B541" s="472"/>
      <c r="C541" s="472" t="s">
        <v>565</v>
      </c>
      <c r="D541" s="46">
        <v>77.2</v>
      </c>
      <c r="E541" s="925">
        <v>162.80000000000001</v>
      </c>
      <c r="F541" s="2571">
        <v>2286</v>
      </c>
      <c r="G541" s="2621">
        <v>12009</v>
      </c>
      <c r="H541" s="2582">
        <v>5624</v>
      </c>
      <c r="I541" s="2652">
        <v>10</v>
      </c>
      <c r="J541" s="919">
        <v>162.21</v>
      </c>
      <c r="K541" s="475"/>
    </row>
    <row r="542" spans="1:13">
      <c r="A542" s="484"/>
      <c r="B542" s="472"/>
      <c r="C542" s="472" t="s">
        <v>566</v>
      </c>
      <c r="D542" s="46">
        <v>79.099999999999994</v>
      </c>
      <c r="E542" s="925">
        <v>165.4</v>
      </c>
      <c r="F542" s="2571">
        <v>2717</v>
      </c>
      <c r="G542" s="2621">
        <v>14642</v>
      </c>
      <c r="H542" s="2582">
        <v>8323</v>
      </c>
      <c r="I542" s="2652">
        <v>49</v>
      </c>
      <c r="J542" s="919">
        <v>165.899</v>
      </c>
      <c r="K542" s="475"/>
    </row>
    <row r="543" spans="1:13">
      <c r="A543" s="484"/>
      <c r="B543" s="472"/>
      <c r="C543" s="472" t="s">
        <v>567</v>
      </c>
      <c r="D543" s="46">
        <v>79.400000000000006</v>
      </c>
      <c r="E543" s="925">
        <v>140.9</v>
      </c>
      <c r="F543" s="2571">
        <v>2556</v>
      </c>
      <c r="G543" s="2621">
        <v>13223</v>
      </c>
      <c r="H543" s="2582">
        <v>9401</v>
      </c>
      <c r="I543" s="2652">
        <v>42</v>
      </c>
      <c r="J543" s="919">
        <v>168.482</v>
      </c>
      <c r="K543" s="475"/>
    </row>
    <row r="544" spans="1:13">
      <c r="A544" s="484"/>
      <c r="B544" s="472"/>
      <c r="C544" s="472" t="s">
        <v>568</v>
      </c>
      <c r="D544" s="46">
        <v>87.2</v>
      </c>
      <c r="E544" s="925">
        <v>138.6</v>
      </c>
      <c r="F544" s="2571">
        <v>2249</v>
      </c>
      <c r="G544" s="2621">
        <v>12728</v>
      </c>
      <c r="H544" s="2582">
        <v>7619</v>
      </c>
      <c r="I544" s="2652">
        <v>45</v>
      </c>
      <c r="J544" s="919">
        <v>170.86199999999999</v>
      </c>
      <c r="K544" s="475"/>
    </row>
    <row r="545" spans="1:11">
      <c r="A545" s="484"/>
      <c r="B545" s="472"/>
      <c r="C545" s="472" t="s">
        <v>569</v>
      </c>
      <c r="D545" s="46">
        <v>87.9</v>
      </c>
      <c r="E545" s="925">
        <v>135.5</v>
      </c>
      <c r="F545" s="2571">
        <v>2502</v>
      </c>
      <c r="G545" s="2621">
        <v>15074</v>
      </c>
      <c r="H545" s="2582">
        <v>11856</v>
      </c>
      <c r="I545" s="2652">
        <v>28</v>
      </c>
      <c r="J545" s="919">
        <v>171.16399999999999</v>
      </c>
      <c r="K545" s="475"/>
    </row>
    <row r="546" spans="1:11">
      <c r="A546" s="484"/>
      <c r="B546" s="472"/>
      <c r="C546" s="472" t="s">
        <v>67</v>
      </c>
      <c r="D546" s="46">
        <v>89.7</v>
      </c>
      <c r="E546" s="925">
        <v>132.4</v>
      </c>
      <c r="F546" s="2571">
        <v>2464</v>
      </c>
      <c r="G546" s="2621">
        <v>14574</v>
      </c>
      <c r="H546" s="2582">
        <v>10381</v>
      </c>
      <c r="I546" s="2652">
        <v>34</v>
      </c>
      <c r="J546" s="919">
        <v>173.08699999999999</v>
      </c>
      <c r="K546" s="475"/>
    </row>
    <row r="547" spans="1:11">
      <c r="A547" s="484"/>
      <c r="B547" s="472"/>
      <c r="C547" s="472" t="s">
        <v>68</v>
      </c>
      <c r="D547" s="46">
        <v>92.8</v>
      </c>
      <c r="E547" s="925">
        <v>137.9</v>
      </c>
      <c r="F547" s="2571">
        <v>2850</v>
      </c>
      <c r="G547" s="2621">
        <v>13211</v>
      </c>
      <c r="H547" s="2582">
        <v>10456</v>
      </c>
      <c r="I547" s="2652">
        <v>40</v>
      </c>
      <c r="J547" s="919">
        <v>174.929</v>
      </c>
      <c r="K547" s="475"/>
    </row>
    <row r="548" spans="1:11">
      <c r="A548" s="485"/>
      <c r="B548" s="2552">
        <f>AVERAGE(E537:E548)</f>
        <v>141.22499999999999</v>
      </c>
      <c r="C548" s="474" t="s">
        <v>69</v>
      </c>
      <c r="D548" s="47">
        <v>94.7</v>
      </c>
      <c r="E548" s="928">
        <v>136.5</v>
      </c>
      <c r="F548" s="2581">
        <v>2593</v>
      </c>
      <c r="G548" s="2622">
        <v>13475</v>
      </c>
      <c r="H548" s="2630">
        <v>9932</v>
      </c>
      <c r="I548" s="2653">
        <v>30</v>
      </c>
      <c r="J548" s="923">
        <v>178.50399999999999</v>
      </c>
      <c r="K548" s="475"/>
    </row>
    <row r="549" spans="1:11">
      <c r="A549" s="484">
        <v>2021</v>
      </c>
      <c r="B549" s="473" t="s">
        <v>719</v>
      </c>
      <c r="C549" s="473" t="s">
        <v>561</v>
      </c>
      <c r="D549" s="2554">
        <v>88.1</v>
      </c>
      <c r="E549" s="2558">
        <v>136.9</v>
      </c>
      <c r="F549" s="2620">
        <v>2201</v>
      </c>
      <c r="G549" s="2580">
        <v>14840</v>
      </c>
      <c r="H549" s="2631">
        <v>10135</v>
      </c>
      <c r="I549" s="2654">
        <v>29</v>
      </c>
      <c r="J549" s="2559">
        <v>182.32499999999999</v>
      </c>
      <c r="K549" s="475"/>
    </row>
    <row r="550" spans="1:11">
      <c r="A550" s="484"/>
      <c r="B550" s="472"/>
      <c r="C550" s="472" t="s">
        <v>562</v>
      </c>
      <c r="D550" s="2555">
        <v>93.1</v>
      </c>
      <c r="E550" s="2560">
        <v>138.1</v>
      </c>
      <c r="F550" s="2621">
        <v>2483</v>
      </c>
      <c r="G550" s="2571">
        <v>14428</v>
      </c>
      <c r="H550" s="2632">
        <v>11333</v>
      </c>
      <c r="I550" s="2655">
        <v>19</v>
      </c>
      <c r="J550" s="2561">
        <v>188.43299999999999</v>
      </c>
      <c r="K550" s="475"/>
    </row>
    <row r="551" spans="1:11">
      <c r="A551" s="484"/>
      <c r="B551" s="472"/>
      <c r="C551" s="472" t="s">
        <v>563</v>
      </c>
      <c r="D551" s="2555">
        <v>96.7</v>
      </c>
      <c r="E551" s="2560">
        <v>135.9</v>
      </c>
      <c r="F551" s="2621">
        <v>2400</v>
      </c>
      <c r="G551" s="2571">
        <v>14859</v>
      </c>
      <c r="H551" s="2632">
        <v>15552</v>
      </c>
      <c r="I551" s="2655">
        <v>27</v>
      </c>
      <c r="J551" s="2561">
        <v>191.70699999999999</v>
      </c>
      <c r="K551" s="475"/>
    </row>
    <row r="552" spans="1:11">
      <c r="A552" s="484"/>
      <c r="B552" s="472"/>
      <c r="C552" s="472" t="s">
        <v>564</v>
      </c>
      <c r="D552" s="2555">
        <v>95.1</v>
      </c>
      <c r="E552" s="2560">
        <v>127.7</v>
      </c>
      <c r="F552" s="2621">
        <v>2620</v>
      </c>
      <c r="G552" s="2571">
        <v>14059</v>
      </c>
      <c r="H552" s="2632">
        <v>9068</v>
      </c>
      <c r="I552" s="2655">
        <v>21</v>
      </c>
      <c r="J552" s="2561">
        <v>196.625</v>
      </c>
      <c r="K552" s="475"/>
    </row>
    <row r="553" spans="1:11">
      <c r="A553" s="484"/>
      <c r="B553" s="472"/>
      <c r="C553" s="472" t="s">
        <v>565</v>
      </c>
      <c r="D553" s="2555">
        <v>94.1</v>
      </c>
      <c r="E553" s="2560">
        <v>136.1</v>
      </c>
      <c r="F553" s="2621">
        <v>2245</v>
      </c>
      <c r="G553" s="2571">
        <v>12695</v>
      </c>
      <c r="H553" s="2632">
        <v>7913</v>
      </c>
      <c r="I553" s="2655">
        <v>21</v>
      </c>
      <c r="J553" s="2561">
        <v>201.42400000000001</v>
      </c>
      <c r="K553" s="475"/>
    </row>
    <row r="554" spans="1:11">
      <c r="A554" s="484"/>
      <c r="B554" s="472"/>
      <c r="C554" s="472" t="s">
        <v>566</v>
      </c>
      <c r="D554" s="2555">
        <v>94.9</v>
      </c>
      <c r="E554" s="2560">
        <v>122.1</v>
      </c>
      <c r="F554" s="2621">
        <v>2597</v>
      </c>
      <c r="G554" s="2571">
        <v>15311</v>
      </c>
      <c r="H554" s="2632">
        <v>9657</v>
      </c>
      <c r="I554" s="2655">
        <v>41</v>
      </c>
      <c r="J554" s="2561">
        <v>204.39099999999999</v>
      </c>
      <c r="K554" s="475"/>
    </row>
    <row r="555" spans="1:11">
      <c r="A555" s="484"/>
      <c r="B555" s="472"/>
      <c r="C555" s="472" t="s">
        <v>567</v>
      </c>
      <c r="D555" s="2555">
        <v>95.1</v>
      </c>
      <c r="E555" s="2560">
        <v>133.80000000000001</v>
      </c>
      <c r="F555" s="2621">
        <v>2425</v>
      </c>
      <c r="G555" s="2571">
        <v>14818</v>
      </c>
      <c r="H555" s="2632">
        <v>9720</v>
      </c>
      <c r="I555" s="2655">
        <v>32</v>
      </c>
      <c r="J555" s="2561">
        <v>209.95500000000001</v>
      </c>
      <c r="K555" s="475"/>
    </row>
    <row r="556" spans="1:11">
      <c r="A556" s="484"/>
      <c r="B556" s="472"/>
      <c r="C556" s="472" t="s">
        <v>568</v>
      </c>
      <c r="D556" s="2555">
        <v>93.5</v>
      </c>
      <c r="E556" s="2560">
        <v>135.9</v>
      </c>
      <c r="F556" s="2621">
        <v>2641</v>
      </c>
      <c r="G556" s="2571">
        <v>13548</v>
      </c>
      <c r="H556" s="2632">
        <v>7795</v>
      </c>
      <c r="I556" s="2655">
        <v>27</v>
      </c>
      <c r="J556" s="2561">
        <v>211.43</v>
      </c>
      <c r="K556" s="475"/>
    </row>
    <row r="557" spans="1:11">
      <c r="A557" s="484"/>
      <c r="B557" s="472"/>
      <c r="C557" s="472" t="s">
        <v>569</v>
      </c>
      <c r="D557" s="2555">
        <v>91.1</v>
      </c>
      <c r="E557" s="2560">
        <v>163.80000000000001</v>
      </c>
      <c r="F557" s="2621">
        <v>2569</v>
      </c>
      <c r="G557" s="2571">
        <v>15556</v>
      </c>
      <c r="H557" s="2632">
        <v>8955</v>
      </c>
      <c r="I557" s="2655">
        <v>39</v>
      </c>
      <c r="J557" s="2561">
        <v>214.34399999999999</v>
      </c>
      <c r="K557" s="475"/>
    </row>
    <row r="558" spans="1:11">
      <c r="A558" s="484"/>
      <c r="B558" s="472"/>
      <c r="C558" s="472" t="s">
        <v>67</v>
      </c>
      <c r="D558" s="2555">
        <v>91.1</v>
      </c>
      <c r="E558" s="2560">
        <v>185</v>
      </c>
      <c r="F558" s="2621">
        <v>2700</v>
      </c>
      <c r="G558" s="2571">
        <v>16101</v>
      </c>
      <c r="H558" s="2632">
        <v>7335</v>
      </c>
      <c r="I558" s="2655">
        <v>23</v>
      </c>
      <c r="J558" s="2561">
        <v>220.42599999999999</v>
      </c>
      <c r="K558" s="475"/>
    </row>
    <row r="559" spans="1:11">
      <c r="A559" s="484"/>
      <c r="B559" s="472"/>
      <c r="C559" s="472" t="s">
        <v>68</v>
      </c>
      <c r="D559" s="2555">
        <v>93.3</v>
      </c>
      <c r="E559" s="2560">
        <v>187.5</v>
      </c>
      <c r="F559" s="2621">
        <v>2810</v>
      </c>
      <c r="G559" s="2571">
        <v>14535</v>
      </c>
      <c r="H559" s="2632">
        <v>9098</v>
      </c>
      <c r="I559" s="2655">
        <v>30</v>
      </c>
      <c r="J559" s="2561">
        <v>220.68799999999999</v>
      </c>
      <c r="K559" s="475"/>
    </row>
    <row r="560" spans="1:11">
      <c r="A560" s="485"/>
      <c r="B560" s="474"/>
      <c r="C560" s="474" t="s">
        <v>69</v>
      </c>
      <c r="D560" s="2556">
        <v>84.9</v>
      </c>
      <c r="E560" s="2562">
        <v>227.8</v>
      </c>
      <c r="F560" s="2622">
        <v>2593</v>
      </c>
      <c r="G560" s="2581">
        <v>15147</v>
      </c>
      <c r="H560" s="2633">
        <v>9335</v>
      </c>
      <c r="I560" s="2656">
        <v>30</v>
      </c>
      <c r="J560" s="2563">
        <v>222.07599999999999</v>
      </c>
      <c r="K560" s="475"/>
    </row>
    <row r="561" spans="1:10">
      <c r="A561" s="482">
        <v>2022</v>
      </c>
      <c r="B561" s="400" t="s">
        <v>1148</v>
      </c>
      <c r="C561" s="472" t="s">
        <v>1323</v>
      </c>
      <c r="D561" s="2657">
        <v>88.9</v>
      </c>
      <c r="E561" s="930">
        <v>174.8</v>
      </c>
      <c r="F561" s="2663">
        <v>1743</v>
      </c>
      <c r="G561" s="2571">
        <v>17420</v>
      </c>
      <c r="H561" s="2670">
        <v>9044</v>
      </c>
      <c r="I561" s="2651">
        <v>24</v>
      </c>
      <c r="J561" s="41">
        <v>226.399</v>
      </c>
    </row>
    <row r="562" spans="1:10">
      <c r="B562" s="400"/>
      <c r="C562" s="472" t="s">
        <v>1324</v>
      </c>
      <c r="D562" s="2658">
        <v>87.5</v>
      </c>
      <c r="E562" s="925">
        <v>185.1</v>
      </c>
      <c r="F562" s="2664">
        <v>2320</v>
      </c>
      <c r="G562" s="2571">
        <v>15270</v>
      </c>
      <c r="H562" s="2671">
        <v>8699</v>
      </c>
      <c r="I562" s="2652">
        <v>19</v>
      </c>
      <c r="J562" s="45">
        <v>233.511</v>
      </c>
    </row>
    <row r="563" spans="1:10">
      <c r="B563" s="400"/>
      <c r="C563" s="472" t="s">
        <v>1325</v>
      </c>
      <c r="D563" s="2658">
        <v>88</v>
      </c>
      <c r="E563" s="925">
        <v>187.9</v>
      </c>
      <c r="F563" s="2664">
        <v>2581</v>
      </c>
      <c r="G563" s="2571">
        <v>16326</v>
      </c>
      <c r="H563" s="2671">
        <v>13294</v>
      </c>
      <c r="I563" s="2652">
        <v>22</v>
      </c>
      <c r="J563" s="45">
        <v>241.59800000000001</v>
      </c>
    </row>
    <row r="564" spans="1:10">
      <c r="B564" s="400"/>
      <c r="C564" s="472" t="s">
        <v>1326</v>
      </c>
      <c r="D564" s="2659"/>
      <c r="E564" s="686"/>
      <c r="F564" s="2665"/>
      <c r="G564" s="2570"/>
      <c r="H564" s="2672"/>
      <c r="I564" s="2641"/>
      <c r="J564" s="2675"/>
    </row>
    <row r="565" spans="1:10">
      <c r="C565" s="2612" t="s">
        <v>1327</v>
      </c>
      <c r="D565" s="2660"/>
      <c r="E565" s="2666"/>
      <c r="F565" s="2667"/>
      <c r="H565" s="2673"/>
      <c r="I565" s="2676"/>
      <c r="J565" s="534"/>
    </row>
    <row r="566" spans="1:10">
      <c r="C566" s="2613" t="s">
        <v>1328</v>
      </c>
      <c r="D566" s="2660"/>
      <c r="E566" s="2666"/>
      <c r="F566" s="2667"/>
      <c r="H566" s="2673"/>
      <c r="I566" s="2676"/>
      <c r="J566" s="534"/>
    </row>
    <row r="567" spans="1:10">
      <c r="C567" s="2613" t="s">
        <v>1329</v>
      </c>
      <c r="D567" s="2660"/>
      <c r="E567" s="2666"/>
      <c r="F567" s="2667"/>
      <c r="H567" s="2673"/>
      <c r="I567" s="2676"/>
      <c r="J567" s="534"/>
    </row>
    <row r="568" spans="1:10">
      <c r="C568" s="2613" t="s">
        <v>1330</v>
      </c>
      <c r="D568" s="2660"/>
      <c r="E568" s="2666"/>
      <c r="F568" s="2667"/>
      <c r="H568" s="2673"/>
      <c r="I568" s="2676"/>
      <c r="J568" s="534"/>
    </row>
    <row r="569" spans="1:10">
      <c r="C569" s="2613" t="s">
        <v>1331</v>
      </c>
      <c r="D569" s="2660"/>
      <c r="E569" s="2666"/>
      <c r="F569" s="2667"/>
      <c r="H569" s="2673"/>
      <c r="I569" s="2676"/>
      <c r="J569" s="534"/>
    </row>
    <row r="570" spans="1:10">
      <c r="C570" s="2613" t="s">
        <v>67</v>
      </c>
      <c r="D570" s="2660"/>
      <c r="E570" s="2666"/>
      <c r="F570" s="2667"/>
      <c r="H570" s="2673"/>
      <c r="I570" s="2676"/>
      <c r="J570" s="534"/>
    </row>
    <row r="571" spans="1:10">
      <c r="A571" s="484"/>
      <c r="B571" s="470"/>
      <c r="C571" s="2612" t="s">
        <v>68</v>
      </c>
      <c r="D571" s="2660"/>
      <c r="E571" s="2666"/>
      <c r="F571" s="2667"/>
      <c r="G571" s="2667"/>
      <c r="H571" s="2673"/>
      <c r="I571" s="2676"/>
      <c r="J571" s="534"/>
    </row>
    <row r="572" spans="1:10">
      <c r="A572" s="485"/>
      <c r="B572" s="480"/>
      <c r="C572" s="2678" t="s">
        <v>69</v>
      </c>
      <c r="D572" s="2661"/>
      <c r="E572" s="2668"/>
      <c r="F572" s="2669"/>
      <c r="G572" s="2669"/>
      <c r="H572" s="2674"/>
      <c r="I572" s="2677"/>
      <c r="J572" s="2662"/>
    </row>
  </sheetData>
  <phoneticPr fontId="3"/>
  <pageMargins left="0.70866141732283472" right="0.70866141732283472" top="0.74803149606299213" bottom="0.74803149606299213" header="0.31496062992125984" footer="0.31496062992125984"/>
  <pageSetup paperSize="9" scale="65" fitToHeight="0"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U573"/>
  <sheetViews>
    <sheetView zoomScaleNormal="100" zoomScaleSheetLayoutView="100" workbookViewId="0">
      <pane xSplit="3" ySplit="9" topLeftCell="D550" activePane="bottomRight" state="frozen"/>
      <selection pane="topRight" activeCell="D1" sqref="D1"/>
      <selection pane="bottomLeft" activeCell="A10" sqref="A10"/>
      <selection pane="bottomRight"/>
    </sheetView>
  </sheetViews>
  <sheetFormatPr defaultColWidth="14.25" defaultRowHeight="13.5" customHeight="1"/>
  <cols>
    <col min="1" max="1" width="6.625" style="402" customWidth="1"/>
    <col min="2" max="2" width="9.25" style="402" customWidth="1"/>
    <col min="3" max="3" width="6.625" style="402" customWidth="1"/>
    <col min="4" max="7" width="10.625" style="402" customWidth="1"/>
    <col min="8" max="8" width="10.625" style="342" customWidth="1"/>
    <col min="9" max="12" width="10.625" style="402" customWidth="1"/>
    <col min="13" max="13" width="5.625" style="402" customWidth="1"/>
    <col min="14" max="14" width="10.625" style="402" customWidth="1"/>
    <col min="15" max="16" width="9.875" style="402" customWidth="1"/>
    <col min="17" max="17" width="11.75" style="402" customWidth="1"/>
    <col min="18" max="24" width="9.875" style="402" customWidth="1"/>
    <col min="25" max="31" width="9.25" style="401" customWidth="1"/>
    <col min="32" max="32" width="9.5" style="402" customWidth="1"/>
    <col min="33" max="33" width="9.125" style="402" hidden="1" customWidth="1"/>
    <col min="34" max="44" width="8.75" style="402" hidden="1" customWidth="1"/>
    <col min="45" max="45" width="7" style="402" customWidth="1"/>
    <col min="46" max="47" width="9.875" style="402" hidden="1" customWidth="1"/>
    <col min="48" max="16384" width="14.25" style="402"/>
  </cols>
  <sheetData>
    <row r="1" spans="1:42" ht="13.5" customHeight="1">
      <c r="B1" s="403" t="s">
        <v>573</v>
      </c>
      <c r="H1" s="2572"/>
      <c r="I1" s="401"/>
      <c r="J1" s="401"/>
      <c r="K1" s="401" t="s">
        <v>171</v>
      </c>
      <c r="L1" s="410"/>
      <c r="M1" s="585"/>
      <c r="N1" s="532"/>
      <c r="O1" s="532" t="s">
        <v>399</v>
      </c>
      <c r="P1" s="532"/>
      <c r="Q1" s="532"/>
      <c r="R1" s="407" t="s">
        <v>400</v>
      </c>
      <c r="S1" s="407"/>
      <c r="T1" s="407"/>
      <c r="U1" s="407"/>
      <c r="V1" s="407"/>
      <c r="W1" s="407"/>
      <c r="X1" s="407"/>
      <c r="Y1" s="960" t="s">
        <v>595</v>
      </c>
      <c r="Z1" s="410"/>
      <c r="AA1" s="410"/>
      <c r="AB1" s="961" t="s">
        <v>596</v>
      </c>
      <c r="AC1" s="414"/>
      <c r="AD1" s="410"/>
      <c r="AE1" s="410"/>
      <c r="AF1" s="407"/>
    </row>
    <row r="2" spans="1:42" ht="13.5" customHeight="1">
      <c r="A2" s="358"/>
      <c r="B2" s="359"/>
      <c r="C2" s="361"/>
      <c r="D2" s="699" t="s">
        <v>128</v>
      </c>
      <c r="E2" s="792" t="s">
        <v>129</v>
      </c>
      <c r="F2" s="700" t="s">
        <v>401</v>
      </c>
      <c r="G2" s="792" t="s">
        <v>130</v>
      </c>
      <c r="H2" s="2573" t="s">
        <v>1312</v>
      </c>
      <c r="I2" s="793" t="s">
        <v>131</v>
      </c>
      <c r="J2" s="2568" t="s">
        <v>1313</v>
      </c>
      <c r="K2" s="794" t="s">
        <v>402</v>
      </c>
      <c r="L2" s="795" t="s">
        <v>133</v>
      </c>
      <c r="M2" s="585"/>
      <c r="N2" s="2736" t="s">
        <v>403</v>
      </c>
      <c r="O2" s="2737"/>
      <c r="P2" s="2737"/>
      <c r="Q2" s="2738"/>
      <c r="R2" s="477" t="s">
        <v>404</v>
      </c>
      <c r="S2" s="478"/>
      <c r="T2" s="478"/>
      <c r="U2" s="478"/>
      <c r="V2" s="478"/>
      <c r="W2" s="478"/>
      <c r="X2" s="577"/>
      <c r="Y2" s="567"/>
      <c r="Z2" s="568"/>
      <c r="AA2" s="545"/>
      <c r="AB2" s="567"/>
      <c r="AC2" s="568"/>
      <c r="AD2" s="568"/>
      <c r="AE2" s="568"/>
      <c r="AF2" s="545"/>
      <c r="AG2" s="545"/>
    </row>
    <row r="3" spans="1:42" ht="13.5" customHeight="1">
      <c r="A3" s="555" t="s">
        <v>15</v>
      </c>
      <c r="B3" s="554" t="s">
        <v>575</v>
      </c>
      <c r="C3" s="369" t="s">
        <v>17</v>
      </c>
      <c r="D3" s="796" t="s">
        <v>134</v>
      </c>
      <c r="E3" s="797" t="s">
        <v>135</v>
      </c>
      <c r="F3" s="449" t="s">
        <v>405</v>
      </c>
      <c r="G3" s="797" t="s">
        <v>134</v>
      </c>
      <c r="H3" s="2574" t="s">
        <v>1316</v>
      </c>
      <c r="I3" s="786" t="s">
        <v>136</v>
      </c>
      <c r="J3" s="2569" t="s">
        <v>137</v>
      </c>
      <c r="K3" s="799" t="s">
        <v>138</v>
      </c>
      <c r="L3" s="800" t="s">
        <v>139</v>
      </c>
      <c r="M3" s="585"/>
      <c r="N3" s="406"/>
      <c r="O3" s="407"/>
      <c r="P3" s="407"/>
      <c r="Q3" s="408" t="s">
        <v>406</v>
      </c>
      <c r="R3" s="350" t="s">
        <v>407</v>
      </c>
      <c r="S3" s="349"/>
      <c r="T3" s="349"/>
      <c r="U3" s="349"/>
      <c r="V3" s="349"/>
      <c r="W3" s="349"/>
      <c r="X3" s="578" t="s">
        <v>408</v>
      </c>
      <c r="Y3" s="567" t="s">
        <v>409</v>
      </c>
      <c r="Z3" s="577" t="s">
        <v>160</v>
      </c>
      <c r="AA3" s="943" t="s">
        <v>410</v>
      </c>
      <c r="AB3" s="567" t="s">
        <v>128</v>
      </c>
      <c r="AC3" s="577" t="s">
        <v>411</v>
      </c>
      <c r="AD3" s="577" t="s">
        <v>412</v>
      </c>
      <c r="AE3" s="545" t="s">
        <v>156</v>
      </c>
      <c r="AF3" s="943" t="s">
        <v>413</v>
      </c>
      <c r="AG3" s="546" t="s">
        <v>160</v>
      </c>
    </row>
    <row r="4" spans="1:42" ht="13.5" customHeight="1">
      <c r="A4" s="362"/>
      <c r="B4" s="353" t="s">
        <v>117</v>
      </c>
      <c r="C4" s="357"/>
      <c r="D4" s="785" t="s">
        <v>414</v>
      </c>
      <c r="E4" s="786"/>
      <c r="F4" s="411" t="s">
        <v>415</v>
      </c>
      <c r="G4" s="786" t="s">
        <v>140</v>
      </c>
      <c r="H4" s="2575" t="s">
        <v>1319</v>
      </c>
      <c r="I4" s="786" t="s">
        <v>140</v>
      </c>
      <c r="J4" s="2569" t="s">
        <v>1320</v>
      </c>
      <c r="K4" s="799" t="s">
        <v>141</v>
      </c>
      <c r="L4" s="800"/>
      <c r="M4" s="585"/>
      <c r="N4" s="406"/>
      <c r="O4" s="412"/>
      <c r="P4" s="412"/>
      <c r="Q4" s="408">
        <f>AVERAGE(E457:E492)/AVERAGE(N493:N528)</f>
        <v>3.2018946343383079</v>
      </c>
      <c r="R4" s="557" t="s">
        <v>416</v>
      </c>
      <c r="S4" s="558" t="s">
        <v>417</v>
      </c>
      <c r="T4" s="558" t="s">
        <v>418</v>
      </c>
      <c r="U4" s="558" t="s">
        <v>419</v>
      </c>
      <c r="V4" s="558" t="s">
        <v>420</v>
      </c>
      <c r="W4" s="558" t="s">
        <v>421</v>
      </c>
      <c r="X4" s="578" t="s">
        <v>422</v>
      </c>
      <c r="Y4" s="569" t="s">
        <v>137</v>
      </c>
      <c r="Z4" s="578" t="s">
        <v>167</v>
      </c>
      <c r="AA4" s="546" t="s">
        <v>423</v>
      </c>
      <c r="AB4" s="569" t="s">
        <v>134</v>
      </c>
      <c r="AC4" s="578" t="s">
        <v>167</v>
      </c>
      <c r="AD4" s="973" t="s">
        <v>424</v>
      </c>
      <c r="AE4" s="570" t="s">
        <v>424</v>
      </c>
      <c r="AF4" s="546" t="s">
        <v>425</v>
      </c>
      <c r="AG4" s="546" t="s">
        <v>167</v>
      </c>
    </row>
    <row r="5" spans="1:42" ht="13.5" customHeight="1">
      <c r="A5" s="362"/>
      <c r="B5" s="353"/>
      <c r="C5" s="357"/>
      <c r="D5" s="785" t="s">
        <v>426</v>
      </c>
      <c r="E5" s="786"/>
      <c r="F5" s="411"/>
      <c r="G5" s="786" t="s">
        <v>414</v>
      </c>
      <c r="H5" s="2575" t="s">
        <v>54</v>
      </c>
      <c r="I5" s="786"/>
      <c r="J5" s="572"/>
      <c r="K5" s="799"/>
      <c r="L5" s="800" t="s">
        <v>143</v>
      </c>
      <c r="M5" s="585"/>
      <c r="N5" s="409" t="s">
        <v>427</v>
      </c>
      <c r="O5" s="413" t="s">
        <v>427</v>
      </c>
      <c r="P5" s="411" t="s">
        <v>428</v>
      </c>
      <c r="Q5" s="575" t="s">
        <v>429</v>
      </c>
      <c r="R5" s="559">
        <v>1609</v>
      </c>
      <c r="S5" s="560">
        <v>1191.5999999999999</v>
      </c>
      <c r="T5" s="560">
        <v>391.6</v>
      </c>
      <c r="U5" s="560">
        <v>319.39999999999998</v>
      </c>
      <c r="V5" s="560">
        <v>975.2</v>
      </c>
      <c r="W5" s="560">
        <v>37.200000000000003</v>
      </c>
      <c r="X5" s="579" t="s">
        <v>430</v>
      </c>
      <c r="Y5" s="569"/>
      <c r="Z5" s="962" t="s">
        <v>570</v>
      </c>
      <c r="AA5" s="570" t="s">
        <v>137</v>
      </c>
      <c r="AB5" s="571" t="s">
        <v>431</v>
      </c>
      <c r="AC5" s="799" t="s">
        <v>432</v>
      </c>
      <c r="AD5" s="799" t="s">
        <v>433</v>
      </c>
      <c r="AE5" s="943" t="s">
        <v>433</v>
      </c>
      <c r="AF5" s="546" t="s">
        <v>434</v>
      </c>
      <c r="AG5" s="547" t="s">
        <v>570</v>
      </c>
      <c r="AJ5" s="351">
        <v>1995.5</v>
      </c>
      <c r="AK5" s="351">
        <v>857.8</v>
      </c>
      <c r="AL5" s="351">
        <v>436.8</v>
      </c>
      <c r="AM5" s="351">
        <v>312.3</v>
      </c>
      <c r="AN5" s="351">
        <v>667.9</v>
      </c>
      <c r="AO5" s="351">
        <v>36.299999999999997</v>
      </c>
      <c r="AP5" s="402" t="s">
        <v>435</v>
      </c>
    </row>
    <row r="6" spans="1:42" ht="13.5" customHeight="1">
      <c r="A6" s="556"/>
      <c r="B6" s="480" t="s">
        <v>339</v>
      </c>
      <c r="C6" s="355"/>
      <c r="D6" s="808" t="s">
        <v>436</v>
      </c>
      <c r="E6" s="809" t="s">
        <v>437</v>
      </c>
      <c r="F6" s="674" t="s">
        <v>438</v>
      </c>
      <c r="G6" s="673" t="s">
        <v>147</v>
      </c>
      <c r="H6" s="2576" t="s">
        <v>148</v>
      </c>
      <c r="I6" s="673" t="s">
        <v>149</v>
      </c>
      <c r="J6" s="674" t="s">
        <v>150</v>
      </c>
      <c r="K6" s="673" t="s">
        <v>151</v>
      </c>
      <c r="L6" s="810" t="s">
        <v>152</v>
      </c>
      <c r="M6" s="586"/>
      <c r="N6" s="415" t="s">
        <v>439</v>
      </c>
      <c r="O6" s="533" t="s">
        <v>440</v>
      </c>
      <c r="P6" s="533"/>
      <c r="Q6" s="576" t="s">
        <v>441</v>
      </c>
      <c r="R6" s="415" t="s">
        <v>442</v>
      </c>
      <c r="S6" s="416"/>
      <c r="T6" s="416"/>
      <c r="U6" s="416"/>
      <c r="V6" s="416"/>
      <c r="W6" s="416"/>
      <c r="X6" s="580" t="s">
        <v>414</v>
      </c>
      <c r="Y6" s="573"/>
      <c r="Z6" s="963" t="s">
        <v>443</v>
      </c>
      <c r="AA6" s="574"/>
      <c r="AB6" s="968" t="s">
        <v>414</v>
      </c>
      <c r="AC6" s="969" t="s">
        <v>414</v>
      </c>
      <c r="AD6" s="969" t="s">
        <v>414</v>
      </c>
      <c r="AE6" s="548" t="s">
        <v>414</v>
      </c>
      <c r="AF6" s="574"/>
      <c r="AG6" s="548" t="s">
        <v>444</v>
      </c>
      <c r="AI6" s="352">
        <v>0.94637499999999997</v>
      </c>
      <c r="AJ6" s="402">
        <v>0.97569899999999998</v>
      </c>
      <c r="AK6" s="417">
        <v>0.70742000000000005</v>
      </c>
      <c r="AL6" s="402">
        <v>1.356371</v>
      </c>
      <c r="AM6" s="402">
        <v>0.45460200000000001</v>
      </c>
      <c r="AN6" s="402">
        <v>0.76669600000000004</v>
      </c>
      <c r="AO6" s="402">
        <v>1.019144</v>
      </c>
      <c r="AP6" s="418">
        <f>ROUND((AJ6*AJ$5+AK6*AK$5+AL6*AL$5+AM6*AM$5+AN6*AN$5+AO6*AO$5)/SUM($AJ$5:$AO$5),6)</f>
        <v>0.89103699999999997</v>
      </c>
    </row>
    <row r="7" spans="1:42" ht="13.5" hidden="1" customHeight="1">
      <c r="A7" s="409"/>
      <c r="B7" s="410"/>
      <c r="C7" s="410"/>
      <c r="D7" s="419">
        <v>68.043546921838086</v>
      </c>
      <c r="E7" s="675"/>
      <c r="F7" s="414"/>
      <c r="G7" s="582"/>
      <c r="H7" s="340"/>
      <c r="I7" s="581"/>
      <c r="J7" s="410"/>
      <c r="K7" s="581"/>
      <c r="L7" s="476"/>
      <c r="M7" s="585"/>
      <c r="N7" s="410"/>
      <c r="O7" s="410"/>
      <c r="P7" s="410"/>
      <c r="Q7" s="410"/>
      <c r="R7" s="410"/>
      <c r="S7" s="410"/>
      <c r="T7" s="410"/>
      <c r="U7" s="410"/>
      <c r="V7" s="410"/>
      <c r="W7" s="410"/>
      <c r="X7" s="581"/>
      <c r="Y7" s="409"/>
      <c r="Z7" s="581"/>
      <c r="AA7" s="476"/>
      <c r="AB7" s="409"/>
      <c r="AC7" s="581"/>
      <c r="AD7" s="581"/>
      <c r="AE7" s="476"/>
      <c r="AF7" s="408"/>
      <c r="AG7" s="549"/>
      <c r="AP7" s="402">
        <v>31.5</v>
      </c>
    </row>
    <row r="8" spans="1:42" ht="13.5" hidden="1" customHeight="1">
      <c r="A8" s="409"/>
      <c r="B8" s="410"/>
      <c r="C8" s="410"/>
      <c r="D8" s="419">
        <v>69.486558520506748</v>
      </c>
      <c r="E8" s="675"/>
      <c r="F8" s="414"/>
      <c r="G8" s="582"/>
      <c r="H8" s="340"/>
      <c r="I8" s="581"/>
      <c r="J8" s="410"/>
      <c r="K8" s="581"/>
      <c r="L8" s="476"/>
      <c r="M8" s="585"/>
      <c r="N8" s="410"/>
      <c r="O8" s="410"/>
      <c r="P8" s="410"/>
      <c r="Q8" s="410"/>
      <c r="R8" s="410"/>
      <c r="S8" s="410"/>
      <c r="T8" s="410"/>
      <c r="U8" s="410"/>
      <c r="V8" s="410"/>
      <c r="W8" s="410"/>
      <c r="X8" s="581"/>
      <c r="Y8" s="409"/>
      <c r="Z8" s="581"/>
      <c r="AA8" s="476"/>
      <c r="AB8" s="409"/>
      <c r="AC8" s="581"/>
      <c r="AD8" s="581"/>
      <c r="AE8" s="476">
        <v>1.169</v>
      </c>
      <c r="AF8" s="408"/>
      <c r="AG8" s="549"/>
      <c r="AP8" s="402">
        <v>32.299999999999997</v>
      </c>
    </row>
    <row r="9" spans="1:42" ht="13.5" hidden="1" customHeight="1">
      <c r="A9" s="409"/>
      <c r="B9" s="410"/>
      <c r="C9" s="410"/>
      <c r="D9" s="419">
        <v>70.37456565814901</v>
      </c>
      <c r="E9" s="675"/>
      <c r="F9" s="414"/>
      <c r="G9" s="582"/>
      <c r="H9" s="340"/>
      <c r="I9" s="581"/>
      <c r="J9" s="410"/>
      <c r="K9" s="581"/>
      <c r="L9" s="476"/>
      <c r="M9" s="585"/>
      <c r="N9" s="410"/>
      <c r="O9" s="410"/>
      <c r="P9" s="410"/>
      <c r="Q9" s="410"/>
      <c r="R9" s="410"/>
      <c r="S9" s="410"/>
      <c r="T9" s="410"/>
      <c r="U9" s="410"/>
      <c r="V9" s="410"/>
      <c r="W9" s="410"/>
      <c r="X9" s="581"/>
      <c r="Y9" s="409"/>
      <c r="Z9" s="581"/>
      <c r="AA9" s="476"/>
      <c r="AB9" s="409"/>
      <c r="AC9" s="581"/>
      <c r="AD9" s="581"/>
      <c r="AE9" s="476"/>
      <c r="AF9" s="408"/>
      <c r="AG9" s="549"/>
      <c r="AP9" s="402">
        <v>30.8</v>
      </c>
    </row>
    <row r="10" spans="1:42" ht="13.5" hidden="1" customHeight="1">
      <c r="A10" s="509">
        <v>1976</v>
      </c>
      <c r="B10" s="934" t="s">
        <v>365</v>
      </c>
      <c r="C10" s="473" t="s">
        <v>561</v>
      </c>
      <c r="D10" s="427">
        <v>71.928578149022968</v>
      </c>
      <c r="E10" s="676">
        <v>932337</v>
      </c>
      <c r="F10" s="428">
        <v>948997</v>
      </c>
      <c r="G10" s="584">
        <v>36.159798099762476</v>
      </c>
      <c r="H10" s="2577">
        <v>948287.6</v>
      </c>
      <c r="I10" s="679">
        <v>0.44</v>
      </c>
      <c r="J10" s="495"/>
      <c r="K10" s="668"/>
      <c r="L10" s="510">
        <v>158455</v>
      </c>
      <c r="M10" s="587"/>
      <c r="N10" s="422"/>
      <c r="O10" s="422"/>
      <c r="P10" s="422"/>
      <c r="Q10" s="422"/>
      <c r="R10" s="422"/>
      <c r="S10" s="422"/>
      <c r="T10" s="422"/>
      <c r="U10" s="422"/>
      <c r="V10" s="422"/>
      <c r="W10" s="422"/>
      <c r="X10" s="593">
        <v>36.159798099762476</v>
      </c>
      <c r="Y10" s="562"/>
      <c r="Z10" s="964">
        <v>58.9</v>
      </c>
      <c r="AA10" s="561"/>
      <c r="AB10" s="594">
        <v>76.902162001702649</v>
      </c>
      <c r="AC10" s="970">
        <v>87.5</v>
      </c>
      <c r="AD10" s="974">
        <v>42.8</v>
      </c>
      <c r="AE10" s="944">
        <v>157.80000000000001</v>
      </c>
      <c r="AF10" s="561"/>
      <c r="AG10" s="550">
        <v>56.6</v>
      </c>
      <c r="AH10" s="423">
        <v>59.339546505837326</v>
      </c>
      <c r="AI10" s="424">
        <v>68.599999999999994</v>
      </c>
      <c r="AJ10" s="425"/>
      <c r="AP10" s="402">
        <v>34.200000000000003</v>
      </c>
    </row>
    <row r="11" spans="1:42" ht="13.5" hidden="1" customHeight="1">
      <c r="A11" s="409"/>
      <c r="B11" s="411"/>
      <c r="C11" s="472" t="s">
        <v>562</v>
      </c>
      <c r="D11" s="419">
        <v>70.485566550354292</v>
      </c>
      <c r="E11" s="677">
        <v>990910</v>
      </c>
      <c r="F11" s="421">
        <v>627555</v>
      </c>
      <c r="G11" s="582">
        <v>33.939459619952501</v>
      </c>
      <c r="H11" s="2578">
        <v>926886.5</v>
      </c>
      <c r="I11" s="680">
        <v>0.45</v>
      </c>
      <c r="J11" s="496"/>
      <c r="K11" s="669"/>
      <c r="L11" s="511">
        <v>143216</v>
      </c>
      <c r="M11" s="587"/>
      <c r="N11" s="422"/>
      <c r="O11" s="422"/>
      <c r="P11" s="422"/>
      <c r="Q11" s="422"/>
      <c r="R11" s="422"/>
      <c r="S11" s="422"/>
      <c r="T11" s="422"/>
      <c r="U11" s="422"/>
      <c r="V11" s="422"/>
      <c r="W11" s="422"/>
      <c r="X11" s="595">
        <v>33.939459619952501</v>
      </c>
      <c r="Y11" s="564"/>
      <c r="Z11" s="965">
        <v>59.4</v>
      </c>
      <c r="AA11" s="563"/>
      <c r="AB11" s="596">
        <v>77.126366555643486</v>
      </c>
      <c r="AC11" s="971">
        <v>88.3</v>
      </c>
      <c r="AD11" s="975">
        <v>43.9</v>
      </c>
      <c r="AE11" s="945">
        <v>156.5</v>
      </c>
      <c r="AF11" s="563"/>
      <c r="AG11" s="550">
        <v>57.2</v>
      </c>
      <c r="AH11" s="423">
        <v>59.904147328918562</v>
      </c>
      <c r="AI11" s="424">
        <v>68.8</v>
      </c>
      <c r="AP11" s="402">
        <v>32.1</v>
      </c>
    </row>
    <row r="12" spans="1:42" ht="13.5" hidden="1" customHeight="1">
      <c r="A12" s="409"/>
      <c r="B12" s="411"/>
      <c r="C12" s="472" t="s">
        <v>563</v>
      </c>
      <c r="D12" s="419">
        <v>75.147604022976168</v>
      </c>
      <c r="E12" s="677">
        <v>1048965</v>
      </c>
      <c r="F12" s="421">
        <v>554836</v>
      </c>
      <c r="G12" s="582">
        <v>35.631146080760104</v>
      </c>
      <c r="H12" s="2578">
        <v>928939.5</v>
      </c>
      <c r="I12" s="680">
        <v>0.46</v>
      </c>
      <c r="J12" s="496"/>
      <c r="K12" s="669"/>
      <c r="L12" s="511">
        <v>166521</v>
      </c>
      <c r="M12" s="587"/>
      <c r="N12" s="422"/>
      <c r="O12" s="422"/>
      <c r="P12" s="422"/>
      <c r="Q12" s="422"/>
      <c r="R12" s="422"/>
      <c r="S12" s="422"/>
      <c r="T12" s="422"/>
      <c r="U12" s="422"/>
      <c r="V12" s="422"/>
      <c r="W12" s="422"/>
      <c r="X12" s="595">
        <v>35.631146080760104</v>
      </c>
      <c r="Y12" s="564"/>
      <c r="Z12" s="965">
        <v>59.4</v>
      </c>
      <c r="AA12" s="563"/>
      <c r="AB12" s="596">
        <v>93.044889885441989</v>
      </c>
      <c r="AC12" s="971">
        <v>88.8</v>
      </c>
      <c r="AD12" s="975">
        <v>43.9</v>
      </c>
      <c r="AE12" s="945">
        <v>156.80000000000001</v>
      </c>
      <c r="AF12" s="563"/>
      <c r="AG12" s="550">
        <v>57.4</v>
      </c>
      <c r="AH12" s="423">
        <v>60.129987658151045</v>
      </c>
      <c r="AI12" s="424">
        <v>83</v>
      </c>
      <c r="AP12" s="402">
        <v>33.700000000000003</v>
      </c>
    </row>
    <row r="13" spans="1:42" ht="13.5" hidden="1" customHeight="1">
      <c r="A13" s="409"/>
      <c r="B13" s="411"/>
      <c r="C13" s="472" t="s">
        <v>564</v>
      </c>
      <c r="D13" s="419">
        <v>78.588631681339905</v>
      </c>
      <c r="E13" s="677">
        <v>992449</v>
      </c>
      <c r="F13" s="421">
        <v>740377</v>
      </c>
      <c r="G13" s="582">
        <v>41.129127078384798</v>
      </c>
      <c r="H13" s="2578">
        <v>891964.6</v>
      </c>
      <c r="I13" s="680">
        <v>0.46</v>
      </c>
      <c r="J13" s="496"/>
      <c r="K13" s="669"/>
      <c r="L13" s="511">
        <v>160056</v>
      </c>
      <c r="M13" s="587"/>
      <c r="N13" s="422"/>
      <c r="O13" s="422"/>
      <c r="P13" s="422"/>
      <c r="Q13" s="422"/>
      <c r="R13" s="422"/>
      <c r="S13" s="422"/>
      <c r="T13" s="422"/>
      <c r="U13" s="422"/>
      <c r="V13" s="422"/>
      <c r="W13" s="422"/>
      <c r="X13" s="595">
        <v>41.129127078384798</v>
      </c>
      <c r="Y13" s="564"/>
      <c r="Z13" s="965">
        <v>60.7</v>
      </c>
      <c r="AA13" s="563"/>
      <c r="AB13" s="596">
        <v>75.893241508968956</v>
      </c>
      <c r="AC13" s="971">
        <v>89.5</v>
      </c>
      <c r="AD13" s="975">
        <v>45.1</v>
      </c>
      <c r="AE13" s="945">
        <v>156.69999999999999</v>
      </c>
      <c r="AF13" s="563"/>
      <c r="AG13" s="550">
        <v>59.2</v>
      </c>
      <c r="AH13" s="423">
        <v>61.880250209702872</v>
      </c>
      <c r="AI13" s="424">
        <v>67.7</v>
      </c>
      <c r="AP13" s="402">
        <v>38.9</v>
      </c>
    </row>
    <row r="14" spans="1:42" ht="13.5" hidden="1" customHeight="1">
      <c r="A14" s="409"/>
      <c r="B14" s="411"/>
      <c r="C14" s="472" t="s">
        <v>565</v>
      </c>
      <c r="D14" s="419">
        <v>72.039579041228251</v>
      </c>
      <c r="E14" s="677">
        <v>1044851</v>
      </c>
      <c r="F14" s="421">
        <v>730162</v>
      </c>
      <c r="G14" s="582">
        <v>32.670694774346792</v>
      </c>
      <c r="H14" s="2578">
        <v>906755.7</v>
      </c>
      <c r="I14" s="680">
        <v>0.49</v>
      </c>
      <c r="J14" s="496"/>
      <c r="K14" s="669"/>
      <c r="L14" s="511">
        <v>169517</v>
      </c>
      <c r="M14" s="587"/>
      <c r="N14" s="422"/>
      <c r="O14" s="422"/>
      <c r="P14" s="422"/>
      <c r="Q14" s="422"/>
      <c r="R14" s="422"/>
      <c r="S14" s="422"/>
      <c r="T14" s="422"/>
      <c r="U14" s="422"/>
      <c r="V14" s="422"/>
      <c r="W14" s="422"/>
      <c r="X14" s="595">
        <v>32.670694774346792</v>
      </c>
      <c r="Y14" s="564"/>
      <c r="Z14" s="965">
        <v>60.7</v>
      </c>
      <c r="AA14" s="563"/>
      <c r="AB14" s="596">
        <v>66.812957074365571</v>
      </c>
      <c r="AC14" s="971">
        <v>89.7</v>
      </c>
      <c r="AD14" s="975">
        <v>46.3</v>
      </c>
      <c r="AE14" s="945">
        <v>155.80000000000001</v>
      </c>
      <c r="AF14" s="563"/>
      <c r="AG14" s="550">
        <v>59.4</v>
      </c>
      <c r="AH14" s="423">
        <v>62.106090538935341</v>
      </c>
      <c r="AI14" s="424">
        <v>59.6</v>
      </c>
      <c r="AP14" s="402">
        <v>30.9</v>
      </c>
    </row>
    <row r="15" spans="1:42" ht="13.5" hidden="1" customHeight="1">
      <c r="A15" s="409"/>
      <c r="B15" s="411"/>
      <c r="C15" s="472" t="s">
        <v>566</v>
      </c>
      <c r="D15" s="419">
        <v>75.591607591797271</v>
      </c>
      <c r="E15" s="677">
        <v>1055174</v>
      </c>
      <c r="F15" s="421">
        <v>644867</v>
      </c>
      <c r="G15" s="582">
        <v>36.688450118764855</v>
      </c>
      <c r="H15" s="2578">
        <v>908174.5</v>
      </c>
      <c r="I15" s="680">
        <v>0.48</v>
      </c>
      <c r="J15" s="496"/>
      <c r="K15" s="669"/>
      <c r="L15" s="511">
        <v>172561</v>
      </c>
      <c r="M15" s="587"/>
      <c r="N15" s="422"/>
      <c r="O15" s="422"/>
      <c r="P15" s="422"/>
      <c r="Q15" s="422"/>
      <c r="R15" s="422"/>
      <c r="S15" s="422"/>
      <c r="T15" s="422"/>
      <c r="U15" s="422"/>
      <c r="V15" s="422"/>
      <c r="W15" s="422"/>
      <c r="X15" s="595">
        <v>36.688450118764855</v>
      </c>
      <c r="Y15" s="564"/>
      <c r="Z15" s="965">
        <v>61.3</v>
      </c>
      <c r="AA15" s="563"/>
      <c r="AB15" s="596">
        <v>71.633354984093302</v>
      </c>
      <c r="AC15" s="971">
        <v>90</v>
      </c>
      <c r="AD15" s="975">
        <v>47.8</v>
      </c>
      <c r="AE15" s="945">
        <v>155.4</v>
      </c>
      <c r="AF15" s="563"/>
      <c r="AG15" s="550">
        <v>59.5</v>
      </c>
      <c r="AH15" s="423">
        <v>62.219010703551604</v>
      </c>
      <c r="AI15" s="424">
        <v>63.9</v>
      </c>
      <c r="AP15" s="402">
        <v>34.700000000000003</v>
      </c>
    </row>
    <row r="16" spans="1:42" ht="13.5" hidden="1" customHeight="1">
      <c r="A16" s="409"/>
      <c r="B16" s="411"/>
      <c r="C16" s="472" t="s">
        <v>567</v>
      </c>
      <c r="D16" s="419">
        <v>80.031643280008581</v>
      </c>
      <c r="E16" s="677">
        <v>1134978</v>
      </c>
      <c r="F16" s="421">
        <v>774782</v>
      </c>
      <c r="G16" s="582">
        <v>40.389014251781482</v>
      </c>
      <c r="H16" s="2578">
        <v>897501.3</v>
      </c>
      <c r="I16" s="680">
        <v>0.51</v>
      </c>
      <c r="J16" s="496"/>
      <c r="K16" s="669"/>
      <c r="L16" s="511">
        <v>177784</v>
      </c>
      <c r="M16" s="587"/>
      <c r="N16" s="422"/>
      <c r="O16" s="422"/>
      <c r="P16" s="422"/>
      <c r="Q16" s="422"/>
      <c r="R16" s="422"/>
      <c r="S16" s="422"/>
      <c r="T16" s="422"/>
      <c r="U16" s="422"/>
      <c r="V16" s="422"/>
      <c r="W16" s="422"/>
      <c r="X16" s="595">
        <v>40.389014251781482</v>
      </c>
      <c r="Y16" s="564"/>
      <c r="Z16" s="965">
        <v>61.4</v>
      </c>
      <c r="AA16" s="563"/>
      <c r="AB16" s="596">
        <v>75.669036955028133</v>
      </c>
      <c r="AC16" s="971">
        <v>91</v>
      </c>
      <c r="AD16" s="975">
        <v>47.8</v>
      </c>
      <c r="AE16" s="945">
        <v>154.80000000000001</v>
      </c>
      <c r="AF16" s="563"/>
      <c r="AG16" s="550">
        <v>59.4</v>
      </c>
      <c r="AH16" s="423">
        <v>62.106090538935341</v>
      </c>
      <c r="AI16" s="424">
        <v>67.5</v>
      </c>
      <c r="AP16" s="402">
        <v>38.200000000000003</v>
      </c>
    </row>
    <row r="17" spans="1:42" ht="13.5" hidden="1" customHeight="1">
      <c r="A17" s="409"/>
      <c r="B17" s="411"/>
      <c r="C17" s="472" t="s">
        <v>568</v>
      </c>
      <c r="D17" s="419">
        <v>77.367621867081809</v>
      </c>
      <c r="E17" s="677">
        <v>1068177</v>
      </c>
      <c r="F17" s="421">
        <v>862082</v>
      </c>
      <c r="G17" s="582">
        <v>38.803058194774351</v>
      </c>
      <c r="H17" s="2578">
        <v>906683.7</v>
      </c>
      <c r="I17" s="680">
        <v>0.51</v>
      </c>
      <c r="J17" s="496"/>
      <c r="K17" s="669"/>
      <c r="L17" s="511">
        <v>165331</v>
      </c>
      <c r="M17" s="587"/>
      <c r="N17" s="422"/>
      <c r="O17" s="422"/>
      <c r="P17" s="422"/>
      <c r="Q17" s="422"/>
      <c r="R17" s="422"/>
      <c r="S17" s="422"/>
      <c r="T17" s="422"/>
      <c r="U17" s="422"/>
      <c r="V17" s="422"/>
      <c r="W17" s="422"/>
      <c r="X17" s="595">
        <v>38.803058194774351</v>
      </c>
      <c r="Y17" s="564"/>
      <c r="Z17" s="965">
        <v>61.4</v>
      </c>
      <c r="AA17" s="563"/>
      <c r="AB17" s="596">
        <v>68.046082121040115</v>
      </c>
      <c r="AC17" s="971">
        <v>91.7</v>
      </c>
      <c r="AD17" s="975">
        <v>47.6</v>
      </c>
      <c r="AE17" s="945">
        <v>153.30000000000001</v>
      </c>
      <c r="AF17" s="563"/>
      <c r="AG17" s="550">
        <v>59.4</v>
      </c>
      <c r="AH17" s="423">
        <v>62.106090538935341</v>
      </c>
      <c r="AI17" s="424">
        <v>60.7</v>
      </c>
      <c r="AP17" s="402">
        <v>36.700000000000003</v>
      </c>
    </row>
    <row r="18" spans="1:42" ht="13.5" hidden="1" customHeight="1">
      <c r="A18" s="409"/>
      <c r="B18" s="411"/>
      <c r="C18" s="472" t="s">
        <v>569</v>
      </c>
      <c r="D18" s="419">
        <v>74.481598669744457</v>
      </c>
      <c r="E18" s="677">
        <v>1028170</v>
      </c>
      <c r="F18" s="421">
        <v>726866</v>
      </c>
      <c r="G18" s="582">
        <v>34.256650831353923</v>
      </c>
      <c r="H18" s="2578">
        <v>899351.7</v>
      </c>
      <c r="I18" s="680">
        <v>0.49</v>
      </c>
      <c r="J18" s="496"/>
      <c r="K18" s="669"/>
      <c r="L18" s="511">
        <v>158765</v>
      </c>
      <c r="M18" s="587"/>
      <c r="N18" s="422"/>
      <c r="O18" s="422"/>
      <c r="P18" s="422"/>
      <c r="Q18" s="422"/>
      <c r="R18" s="422"/>
      <c r="S18" s="422"/>
      <c r="T18" s="422"/>
      <c r="U18" s="422"/>
      <c r="V18" s="422"/>
      <c r="W18" s="422"/>
      <c r="X18" s="595">
        <v>34.256650831353923</v>
      </c>
      <c r="Y18" s="564"/>
      <c r="Z18" s="965">
        <v>62.1</v>
      </c>
      <c r="AA18" s="563"/>
      <c r="AB18" s="596">
        <v>74.884321016235234</v>
      </c>
      <c r="AC18" s="971">
        <v>92.1</v>
      </c>
      <c r="AD18" s="975">
        <v>48.2</v>
      </c>
      <c r="AE18" s="945">
        <v>153.19999999999999</v>
      </c>
      <c r="AF18" s="563"/>
      <c r="AG18" s="550">
        <v>60.4</v>
      </c>
      <c r="AH18" s="423">
        <v>63.178832102789691</v>
      </c>
      <c r="AI18" s="424">
        <v>66.8</v>
      </c>
      <c r="AP18" s="402">
        <v>32.4</v>
      </c>
    </row>
    <row r="19" spans="1:42" ht="13.5" hidden="1" customHeight="1">
      <c r="A19" s="409"/>
      <c r="B19" s="411"/>
      <c r="C19" s="472" t="s">
        <v>67</v>
      </c>
      <c r="D19" s="419">
        <v>72.372581717844113</v>
      </c>
      <c r="E19" s="677">
        <v>1084349</v>
      </c>
      <c r="F19" s="421">
        <v>626295</v>
      </c>
      <c r="G19" s="582">
        <v>34.150920427553444</v>
      </c>
      <c r="H19" s="2578">
        <v>895969.7</v>
      </c>
      <c r="I19" s="680">
        <v>0.47</v>
      </c>
      <c r="J19" s="496"/>
      <c r="K19" s="669"/>
      <c r="L19" s="511">
        <v>168924</v>
      </c>
      <c r="M19" s="587"/>
      <c r="N19" s="422"/>
      <c r="O19" s="422"/>
      <c r="P19" s="422"/>
      <c r="Q19" s="422"/>
      <c r="R19" s="422"/>
      <c r="S19" s="422"/>
      <c r="T19" s="422"/>
      <c r="U19" s="422"/>
      <c r="V19" s="422"/>
      <c r="W19" s="422"/>
      <c r="X19" s="595">
        <v>34.150920427553444</v>
      </c>
      <c r="Y19" s="564"/>
      <c r="Z19" s="965">
        <v>62.8</v>
      </c>
      <c r="AA19" s="563"/>
      <c r="AB19" s="596">
        <v>71.969661815004528</v>
      </c>
      <c r="AC19" s="971">
        <v>92.3</v>
      </c>
      <c r="AD19" s="975">
        <v>48.5</v>
      </c>
      <c r="AE19" s="945">
        <v>152.9</v>
      </c>
      <c r="AF19" s="563"/>
      <c r="AG19" s="550">
        <v>60.7</v>
      </c>
      <c r="AH19" s="423">
        <v>63.517592596638423</v>
      </c>
      <c r="AI19" s="424">
        <v>64.2</v>
      </c>
      <c r="AP19" s="402">
        <v>32.299999999999997</v>
      </c>
    </row>
    <row r="20" spans="1:42" ht="13.5" hidden="1" customHeight="1">
      <c r="A20" s="409"/>
      <c r="B20" s="411"/>
      <c r="C20" s="472" t="s">
        <v>68</v>
      </c>
      <c r="D20" s="419">
        <v>78.255629004724071</v>
      </c>
      <c r="E20" s="677">
        <v>1058933</v>
      </c>
      <c r="F20" s="421">
        <v>740927</v>
      </c>
      <c r="G20" s="582">
        <v>41.974970308788606</v>
      </c>
      <c r="H20" s="2578">
        <v>898746</v>
      </c>
      <c r="I20" s="680">
        <v>0.45</v>
      </c>
      <c r="J20" s="496"/>
      <c r="K20" s="669"/>
      <c r="L20" s="511">
        <v>155828</v>
      </c>
      <c r="M20" s="587"/>
      <c r="N20" s="422"/>
      <c r="O20" s="422"/>
      <c r="P20" s="422"/>
      <c r="Q20" s="422"/>
      <c r="R20" s="422"/>
      <c r="S20" s="422"/>
      <c r="T20" s="422"/>
      <c r="U20" s="422"/>
      <c r="V20" s="422"/>
      <c r="W20" s="422"/>
      <c r="X20" s="595">
        <v>41.974970308788606</v>
      </c>
      <c r="Y20" s="564"/>
      <c r="Z20" s="965">
        <v>62.5</v>
      </c>
      <c r="AA20" s="563"/>
      <c r="AB20" s="596">
        <v>75.332730124116893</v>
      </c>
      <c r="AC20" s="971">
        <v>92.4</v>
      </c>
      <c r="AD20" s="975">
        <v>48.8</v>
      </c>
      <c r="AE20" s="945">
        <v>152.80000000000001</v>
      </c>
      <c r="AF20" s="563"/>
      <c r="AG20" s="550">
        <v>60.4</v>
      </c>
      <c r="AH20" s="423">
        <v>63.122372020481563</v>
      </c>
      <c r="AI20" s="424">
        <v>67.2</v>
      </c>
      <c r="AP20" s="402">
        <v>39.700000000000003</v>
      </c>
    </row>
    <row r="21" spans="1:42" ht="13.5" hidden="1" customHeight="1">
      <c r="A21" s="415"/>
      <c r="B21" s="935"/>
      <c r="C21" s="474" t="s">
        <v>69</v>
      </c>
      <c r="D21" s="429">
        <v>79.58763971118745</v>
      </c>
      <c r="E21" s="678">
        <v>1004417</v>
      </c>
      <c r="F21" s="431">
        <v>619778</v>
      </c>
      <c r="G21" s="583">
        <v>48.741716152019009</v>
      </c>
      <c r="H21" s="2579">
        <v>890354.9</v>
      </c>
      <c r="I21" s="681">
        <v>0.45</v>
      </c>
      <c r="J21" s="497"/>
      <c r="K21" s="670"/>
      <c r="L21" s="512">
        <v>188295</v>
      </c>
      <c r="M21" s="587"/>
      <c r="N21" s="422"/>
      <c r="O21" s="422"/>
      <c r="P21" s="422"/>
      <c r="Q21" s="422"/>
      <c r="R21" s="422"/>
      <c r="S21" s="422"/>
      <c r="T21" s="422"/>
      <c r="U21" s="422"/>
      <c r="V21" s="422"/>
      <c r="W21" s="422"/>
      <c r="X21" s="597">
        <v>48.741716152019009</v>
      </c>
      <c r="Y21" s="565"/>
      <c r="Z21" s="966">
        <v>63.4</v>
      </c>
      <c r="AA21" s="566"/>
      <c r="AB21" s="598">
        <v>86.879264652069338</v>
      </c>
      <c r="AC21" s="972">
        <v>92.5</v>
      </c>
      <c r="AD21" s="976">
        <v>48.8</v>
      </c>
      <c r="AE21" s="946">
        <v>152.1</v>
      </c>
      <c r="AF21" s="566"/>
      <c r="AG21" s="550">
        <v>61</v>
      </c>
      <c r="AH21" s="423">
        <v>63.799893008179033</v>
      </c>
      <c r="AI21" s="424">
        <v>77.5</v>
      </c>
      <c r="AP21" s="402">
        <v>46.1</v>
      </c>
    </row>
    <row r="22" spans="1:42" ht="13.5" hidden="1" customHeight="1">
      <c r="A22" s="409">
        <v>1977</v>
      </c>
      <c r="B22" s="411" t="s">
        <v>366</v>
      </c>
      <c r="C22" s="473" t="s">
        <v>561</v>
      </c>
      <c r="D22" s="419">
        <v>74.370597777539189</v>
      </c>
      <c r="E22" s="677">
        <v>987278</v>
      </c>
      <c r="F22" s="421">
        <v>1076309</v>
      </c>
      <c r="G22" s="582">
        <v>37.534293349168649</v>
      </c>
      <c r="H22" s="2578">
        <v>914242.9</v>
      </c>
      <c r="I22" s="680">
        <v>0.46</v>
      </c>
      <c r="J22" s="496"/>
      <c r="K22" s="669"/>
      <c r="L22" s="511">
        <v>170818</v>
      </c>
      <c r="M22" s="587"/>
      <c r="N22" s="422"/>
      <c r="O22" s="422"/>
      <c r="P22" s="422"/>
      <c r="Q22" s="422"/>
      <c r="R22" s="422"/>
      <c r="S22" s="422"/>
      <c r="T22" s="422"/>
      <c r="U22" s="422"/>
      <c r="V22" s="422"/>
      <c r="W22" s="422"/>
      <c r="X22" s="595">
        <v>37.534293349168649</v>
      </c>
      <c r="Y22" s="564"/>
      <c r="Z22" s="965">
        <v>63.9</v>
      </c>
      <c r="AA22" s="563"/>
      <c r="AB22" s="596">
        <v>79.25630981808132</v>
      </c>
      <c r="AC22" s="971">
        <v>92.6</v>
      </c>
      <c r="AD22" s="975">
        <v>47.5</v>
      </c>
      <c r="AE22" s="945">
        <v>154.5</v>
      </c>
      <c r="AF22" s="563"/>
      <c r="AG22" s="550">
        <v>61.5</v>
      </c>
      <c r="AH22" s="423">
        <v>64.308033748952155</v>
      </c>
      <c r="AI22" s="424">
        <v>70.7</v>
      </c>
      <c r="AP22" s="402">
        <v>35.5</v>
      </c>
    </row>
    <row r="23" spans="1:42" ht="13.5" hidden="1" customHeight="1">
      <c r="A23" s="409"/>
      <c r="B23" s="411"/>
      <c r="C23" s="472" t="s">
        <v>562</v>
      </c>
      <c r="D23" s="419">
        <v>74.925602238565588</v>
      </c>
      <c r="E23" s="677">
        <v>990158</v>
      </c>
      <c r="F23" s="421">
        <v>410962</v>
      </c>
      <c r="G23" s="582">
        <v>41.974970308788606</v>
      </c>
      <c r="H23" s="2578">
        <v>892026.8</v>
      </c>
      <c r="I23" s="680">
        <v>0.45</v>
      </c>
      <c r="J23" s="496"/>
      <c r="K23" s="669"/>
      <c r="L23" s="511">
        <v>163466</v>
      </c>
      <c r="M23" s="587"/>
      <c r="N23" s="422"/>
      <c r="O23" s="422"/>
      <c r="P23" s="422"/>
      <c r="Q23" s="422"/>
      <c r="R23" s="422"/>
      <c r="S23" s="422"/>
      <c r="T23" s="422"/>
      <c r="U23" s="422"/>
      <c r="V23" s="422"/>
      <c r="W23" s="422"/>
      <c r="X23" s="595">
        <v>41.974970308788606</v>
      </c>
      <c r="Y23" s="564"/>
      <c r="Z23" s="965">
        <v>64.400000000000006</v>
      </c>
      <c r="AA23" s="563"/>
      <c r="AB23" s="596">
        <v>82.058866742341621</v>
      </c>
      <c r="AC23" s="971">
        <v>92.7</v>
      </c>
      <c r="AD23" s="975">
        <v>48.9</v>
      </c>
      <c r="AE23" s="945">
        <v>154</v>
      </c>
      <c r="AF23" s="563"/>
      <c r="AG23" s="550">
        <v>62</v>
      </c>
      <c r="AH23" s="423">
        <v>64.816174489725256</v>
      </c>
      <c r="AI23" s="424">
        <v>73.2</v>
      </c>
      <c r="AP23" s="402">
        <v>39.700000000000003</v>
      </c>
    </row>
    <row r="24" spans="1:42" ht="13.5" hidden="1" customHeight="1">
      <c r="A24" s="409"/>
      <c r="B24" s="411"/>
      <c r="C24" s="472" t="s">
        <v>563</v>
      </c>
      <c r="D24" s="419">
        <v>77.367621867081809</v>
      </c>
      <c r="E24" s="677">
        <v>1075389</v>
      </c>
      <c r="F24" s="421">
        <v>592384</v>
      </c>
      <c r="G24" s="582">
        <v>38.803058194774351</v>
      </c>
      <c r="H24" s="2578">
        <v>889872.8</v>
      </c>
      <c r="I24" s="680">
        <v>0.42</v>
      </c>
      <c r="J24" s="496"/>
      <c r="K24" s="669"/>
      <c r="L24" s="511">
        <v>192878</v>
      </c>
      <c r="M24" s="587"/>
      <c r="N24" s="422"/>
      <c r="O24" s="422"/>
      <c r="P24" s="422"/>
      <c r="Q24" s="422"/>
      <c r="R24" s="422"/>
      <c r="S24" s="422"/>
      <c r="T24" s="422"/>
      <c r="U24" s="422"/>
      <c r="V24" s="422"/>
      <c r="W24" s="422"/>
      <c r="X24" s="595">
        <v>38.803058194774351</v>
      </c>
      <c r="Y24" s="564"/>
      <c r="Z24" s="965">
        <v>64.7</v>
      </c>
      <c r="AA24" s="563"/>
      <c r="AB24" s="596">
        <v>95.959549086672695</v>
      </c>
      <c r="AC24" s="971">
        <v>92.7</v>
      </c>
      <c r="AD24" s="975">
        <v>48.4</v>
      </c>
      <c r="AE24" s="945">
        <v>153.9</v>
      </c>
      <c r="AF24" s="563"/>
      <c r="AG24" s="550">
        <v>62.6</v>
      </c>
      <c r="AH24" s="423">
        <v>65.380775312806477</v>
      </c>
      <c r="AI24" s="424">
        <v>85.6</v>
      </c>
      <c r="AP24" s="402">
        <v>36.700000000000003</v>
      </c>
    </row>
    <row r="25" spans="1:42" ht="13.5" hidden="1" customHeight="1">
      <c r="A25" s="409"/>
      <c r="B25" s="411"/>
      <c r="C25" s="472" t="s">
        <v>564</v>
      </c>
      <c r="D25" s="419">
        <v>79.254637034571616</v>
      </c>
      <c r="E25" s="677">
        <v>1018014</v>
      </c>
      <c r="F25" s="421">
        <v>698588</v>
      </c>
      <c r="G25" s="582">
        <v>41.234857482185276</v>
      </c>
      <c r="H25" s="2578">
        <v>886065.8</v>
      </c>
      <c r="I25" s="680">
        <v>0.42</v>
      </c>
      <c r="J25" s="496"/>
      <c r="K25" s="669"/>
      <c r="L25" s="511">
        <v>164401</v>
      </c>
      <c r="M25" s="587"/>
      <c r="N25" s="422"/>
      <c r="O25" s="422"/>
      <c r="P25" s="422"/>
      <c r="Q25" s="422"/>
      <c r="R25" s="422"/>
      <c r="S25" s="422"/>
      <c r="T25" s="422"/>
      <c r="U25" s="422"/>
      <c r="V25" s="422"/>
      <c r="W25" s="422"/>
      <c r="X25" s="595">
        <v>41.234857482185276</v>
      </c>
      <c r="Y25" s="564"/>
      <c r="Z25" s="965">
        <v>65.400000000000006</v>
      </c>
      <c r="AA25" s="563"/>
      <c r="AB25" s="596">
        <v>76.229548339880182</v>
      </c>
      <c r="AC25" s="971">
        <v>93.1</v>
      </c>
      <c r="AD25" s="975">
        <v>49.8</v>
      </c>
      <c r="AE25" s="945">
        <v>156.30000000000001</v>
      </c>
      <c r="AF25" s="563"/>
      <c r="AG25" s="550">
        <v>63.2</v>
      </c>
      <c r="AH25" s="423">
        <v>66.058296300503969</v>
      </c>
      <c r="AI25" s="424">
        <v>68</v>
      </c>
      <c r="AP25" s="402">
        <v>39</v>
      </c>
    </row>
    <row r="26" spans="1:42" ht="13.5" hidden="1" customHeight="1">
      <c r="A26" s="409"/>
      <c r="B26" s="411"/>
      <c r="C26" s="472" t="s">
        <v>565</v>
      </c>
      <c r="D26" s="419">
        <v>74.814601346360305</v>
      </c>
      <c r="E26" s="677">
        <v>1051345</v>
      </c>
      <c r="F26" s="421">
        <v>627451</v>
      </c>
      <c r="G26" s="582">
        <v>32.564964370546321</v>
      </c>
      <c r="H26" s="2578">
        <v>891771</v>
      </c>
      <c r="I26" s="680">
        <v>0.41</v>
      </c>
      <c r="J26" s="496"/>
      <c r="K26" s="669"/>
      <c r="L26" s="511">
        <v>173010</v>
      </c>
      <c r="M26" s="587"/>
      <c r="N26" s="422"/>
      <c r="O26" s="422"/>
      <c r="P26" s="422"/>
      <c r="Q26" s="422"/>
      <c r="R26" s="422"/>
      <c r="S26" s="422"/>
      <c r="T26" s="422"/>
      <c r="U26" s="422"/>
      <c r="V26" s="422"/>
      <c r="W26" s="422"/>
      <c r="X26" s="595">
        <v>32.564964370546321</v>
      </c>
      <c r="Y26" s="564"/>
      <c r="Z26" s="965">
        <v>66.099999999999994</v>
      </c>
      <c r="AA26" s="563"/>
      <c r="AB26" s="596">
        <v>69.391309444685049</v>
      </c>
      <c r="AC26" s="971">
        <v>93.3</v>
      </c>
      <c r="AD26" s="975">
        <v>50.8</v>
      </c>
      <c r="AE26" s="945">
        <v>154.19999999999999</v>
      </c>
      <c r="AF26" s="563"/>
      <c r="AG26" s="550">
        <v>63.7</v>
      </c>
      <c r="AH26" s="423">
        <v>66.509976958968963</v>
      </c>
      <c r="AI26" s="424">
        <v>61.9</v>
      </c>
      <c r="AP26" s="402">
        <v>30.8</v>
      </c>
    </row>
    <row r="27" spans="1:42" ht="13.5" hidden="1" customHeight="1">
      <c r="A27" s="409"/>
      <c r="B27" s="411"/>
      <c r="C27" s="472" t="s">
        <v>566</v>
      </c>
      <c r="D27" s="419">
        <v>75.591607591797271</v>
      </c>
      <c r="E27" s="677">
        <v>1044713</v>
      </c>
      <c r="F27" s="421">
        <v>669812</v>
      </c>
      <c r="G27" s="582">
        <v>33.727998812351544</v>
      </c>
      <c r="H27" s="2578">
        <v>878323.6</v>
      </c>
      <c r="I27" s="680">
        <v>0.41</v>
      </c>
      <c r="J27" s="496"/>
      <c r="K27" s="669"/>
      <c r="L27" s="511">
        <v>182186</v>
      </c>
      <c r="M27" s="587"/>
      <c r="N27" s="422"/>
      <c r="O27" s="422"/>
      <c r="P27" s="422"/>
      <c r="Q27" s="422"/>
      <c r="R27" s="422"/>
      <c r="S27" s="422"/>
      <c r="T27" s="422"/>
      <c r="U27" s="422"/>
      <c r="V27" s="422"/>
      <c r="W27" s="422"/>
      <c r="X27" s="595">
        <v>33.727998812351544</v>
      </c>
      <c r="Y27" s="564"/>
      <c r="Z27" s="965">
        <v>66.099999999999994</v>
      </c>
      <c r="AA27" s="563"/>
      <c r="AB27" s="596">
        <v>71.745457261063706</v>
      </c>
      <c r="AC27" s="971">
        <v>93.1</v>
      </c>
      <c r="AD27" s="975">
        <v>51.7</v>
      </c>
      <c r="AE27" s="945">
        <v>153.6</v>
      </c>
      <c r="AF27" s="563"/>
      <c r="AG27" s="550">
        <v>63.5</v>
      </c>
      <c r="AH27" s="423">
        <v>66.340596712044572</v>
      </c>
      <c r="AI27" s="424">
        <v>64</v>
      </c>
      <c r="AP27" s="402">
        <v>31.9</v>
      </c>
    </row>
    <row r="28" spans="1:42" ht="13.5" hidden="1" customHeight="1">
      <c r="A28" s="409"/>
      <c r="B28" s="411"/>
      <c r="C28" s="472" t="s">
        <v>567</v>
      </c>
      <c r="D28" s="419">
        <v>79.254637034571616</v>
      </c>
      <c r="E28" s="677">
        <v>1095493</v>
      </c>
      <c r="F28" s="421">
        <v>847762</v>
      </c>
      <c r="G28" s="582">
        <v>38.69732779097388</v>
      </c>
      <c r="H28" s="2578">
        <v>865900.5</v>
      </c>
      <c r="I28" s="680">
        <v>0.39</v>
      </c>
      <c r="J28" s="496"/>
      <c r="K28" s="669"/>
      <c r="L28" s="511">
        <v>168755</v>
      </c>
      <c r="M28" s="587"/>
      <c r="N28" s="422"/>
      <c r="O28" s="422"/>
      <c r="P28" s="422"/>
      <c r="Q28" s="422"/>
      <c r="R28" s="422"/>
      <c r="S28" s="422"/>
      <c r="T28" s="422"/>
      <c r="U28" s="422"/>
      <c r="V28" s="422"/>
      <c r="W28" s="422"/>
      <c r="X28" s="595">
        <v>38.69732779097388</v>
      </c>
      <c r="Y28" s="564"/>
      <c r="Z28" s="965">
        <v>66.099999999999994</v>
      </c>
      <c r="AA28" s="563"/>
      <c r="AB28" s="596">
        <v>74.548014185324007</v>
      </c>
      <c r="AC28" s="971">
        <v>93</v>
      </c>
      <c r="AD28" s="975">
        <v>51.8</v>
      </c>
      <c r="AE28" s="945">
        <v>152.19999999999999</v>
      </c>
      <c r="AF28" s="563"/>
      <c r="AG28" s="550">
        <v>63.5</v>
      </c>
      <c r="AH28" s="423">
        <v>66.340596712044572</v>
      </c>
      <c r="AI28" s="424">
        <v>66.5</v>
      </c>
      <c r="AP28" s="402">
        <v>36.6</v>
      </c>
    </row>
    <row r="29" spans="1:42" ht="13.5" hidden="1" customHeight="1">
      <c r="A29" s="409"/>
      <c r="B29" s="411"/>
      <c r="C29" s="472" t="s">
        <v>568</v>
      </c>
      <c r="D29" s="419">
        <v>83.028667369551201</v>
      </c>
      <c r="E29" s="677">
        <v>1046383</v>
      </c>
      <c r="F29" s="421">
        <v>941568</v>
      </c>
      <c r="G29" s="582">
        <v>45.464073634204283</v>
      </c>
      <c r="H29" s="2578">
        <v>867063.8</v>
      </c>
      <c r="I29" s="680">
        <v>0.4</v>
      </c>
      <c r="J29" s="496"/>
      <c r="K29" s="669"/>
      <c r="L29" s="511">
        <v>171495</v>
      </c>
      <c r="M29" s="587"/>
      <c r="N29" s="422"/>
      <c r="O29" s="422"/>
      <c r="P29" s="422"/>
      <c r="Q29" s="422"/>
      <c r="R29" s="422"/>
      <c r="S29" s="422"/>
      <c r="T29" s="422"/>
      <c r="U29" s="422"/>
      <c r="V29" s="422"/>
      <c r="W29" s="422"/>
      <c r="X29" s="595">
        <v>45.464073634204283</v>
      </c>
      <c r="Y29" s="564"/>
      <c r="Z29" s="965">
        <v>66.400000000000006</v>
      </c>
      <c r="AA29" s="563"/>
      <c r="AB29" s="596">
        <v>72.754377753797414</v>
      </c>
      <c r="AC29" s="971">
        <v>93.1</v>
      </c>
      <c r="AD29" s="975">
        <v>51.3</v>
      </c>
      <c r="AE29" s="945">
        <v>151.19999999999999</v>
      </c>
      <c r="AF29" s="563"/>
      <c r="AG29" s="550">
        <v>64.099999999999994</v>
      </c>
      <c r="AH29" s="423">
        <v>66.905197535125808</v>
      </c>
      <c r="AI29" s="424">
        <v>64.900000000000006</v>
      </c>
      <c r="AP29" s="402">
        <v>43</v>
      </c>
    </row>
    <row r="30" spans="1:42" ht="13.5" hidden="1" customHeight="1">
      <c r="A30" s="409"/>
      <c r="B30" s="411"/>
      <c r="C30" s="472" t="s">
        <v>569</v>
      </c>
      <c r="D30" s="419">
        <v>77.367621867081809</v>
      </c>
      <c r="E30" s="677">
        <v>1038002</v>
      </c>
      <c r="F30" s="421">
        <v>773539</v>
      </c>
      <c r="G30" s="582">
        <v>36.582719714964377</v>
      </c>
      <c r="H30" s="2578">
        <v>857188.9</v>
      </c>
      <c r="I30" s="680">
        <v>0.39</v>
      </c>
      <c r="J30" s="496"/>
      <c r="K30" s="669"/>
      <c r="L30" s="511">
        <v>154035</v>
      </c>
      <c r="M30" s="587"/>
      <c r="N30" s="422"/>
      <c r="O30" s="422"/>
      <c r="P30" s="422"/>
      <c r="Q30" s="422"/>
      <c r="R30" s="422"/>
      <c r="S30" s="422"/>
      <c r="T30" s="422"/>
      <c r="U30" s="422"/>
      <c r="V30" s="422"/>
      <c r="W30" s="422"/>
      <c r="X30" s="595">
        <v>36.582719714964377</v>
      </c>
      <c r="Y30" s="564"/>
      <c r="Z30" s="965">
        <v>66.599999999999994</v>
      </c>
      <c r="AA30" s="563"/>
      <c r="AB30" s="596">
        <v>78.135287048377194</v>
      </c>
      <c r="AC30" s="971">
        <v>93.1</v>
      </c>
      <c r="AD30" s="975">
        <v>51.8</v>
      </c>
      <c r="AE30" s="945">
        <v>150.5</v>
      </c>
      <c r="AF30" s="563"/>
      <c r="AG30" s="550">
        <v>64.3</v>
      </c>
      <c r="AH30" s="423">
        <v>67.187497946666412</v>
      </c>
      <c r="AI30" s="424">
        <v>69.7</v>
      </c>
      <c r="AP30" s="402">
        <v>34.6</v>
      </c>
    </row>
    <row r="31" spans="1:42" ht="13.5" hidden="1" customHeight="1">
      <c r="A31" s="409"/>
      <c r="B31" s="411"/>
      <c r="C31" s="472" t="s">
        <v>67</v>
      </c>
      <c r="D31" s="419">
        <v>73.482590639896927</v>
      </c>
      <c r="E31" s="677">
        <v>1035299</v>
      </c>
      <c r="F31" s="421">
        <v>747905</v>
      </c>
      <c r="G31" s="582">
        <v>33.30507719714965</v>
      </c>
      <c r="H31" s="2578">
        <v>862409.6</v>
      </c>
      <c r="I31" s="680">
        <v>0.38</v>
      </c>
      <c r="J31" s="496"/>
      <c r="K31" s="669"/>
      <c r="L31" s="511">
        <v>138113</v>
      </c>
      <c r="M31" s="587"/>
      <c r="N31" s="422"/>
      <c r="O31" s="422"/>
      <c r="P31" s="422"/>
      <c r="Q31" s="422"/>
      <c r="R31" s="422"/>
      <c r="S31" s="422"/>
      <c r="T31" s="422"/>
      <c r="U31" s="422"/>
      <c r="V31" s="422"/>
      <c r="W31" s="422"/>
      <c r="X31" s="595">
        <v>33.30507719714965</v>
      </c>
      <c r="Y31" s="564"/>
      <c r="Z31" s="965">
        <v>67.099999999999994</v>
      </c>
      <c r="AA31" s="563"/>
      <c r="AB31" s="596">
        <v>72.978582307738222</v>
      </c>
      <c r="AC31" s="971">
        <v>93.3</v>
      </c>
      <c r="AD31" s="975">
        <v>51.9</v>
      </c>
      <c r="AE31" s="945">
        <v>149.9</v>
      </c>
      <c r="AF31" s="563"/>
      <c r="AG31" s="550">
        <v>64.8</v>
      </c>
      <c r="AH31" s="423">
        <v>67.639178605131434</v>
      </c>
      <c r="AI31" s="424">
        <v>65.099999999999994</v>
      </c>
      <c r="AP31" s="402">
        <v>31.5</v>
      </c>
    </row>
    <row r="32" spans="1:42" ht="13.5" hidden="1" customHeight="1">
      <c r="A32" s="409"/>
      <c r="B32" s="411"/>
      <c r="C32" s="472" t="s">
        <v>68</v>
      </c>
      <c r="D32" s="419">
        <v>79.365637926776884</v>
      </c>
      <c r="E32" s="677">
        <v>1025632</v>
      </c>
      <c r="F32" s="421">
        <v>882078</v>
      </c>
      <c r="G32" s="582">
        <v>39.754631828978631</v>
      </c>
      <c r="H32" s="2578">
        <v>859231.4</v>
      </c>
      <c r="I32" s="680">
        <v>0.37</v>
      </c>
      <c r="J32" s="496"/>
      <c r="K32" s="669"/>
      <c r="L32" s="511">
        <v>148903</v>
      </c>
      <c r="M32" s="587"/>
      <c r="N32" s="422"/>
      <c r="O32" s="422"/>
      <c r="P32" s="422"/>
      <c r="Q32" s="422"/>
      <c r="R32" s="422"/>
      <c r="S32" s="422"/>
      <c r="T32" s="422"/>
      <c r="U32" s="422"/>
      <c r="V32" s="422"/>
      <c r="W32" s="422"/>
      <c r="X32" s="595">
        <v>39.754631828978631</v>
      </c>
      <c r="Y32" s="564"/>
      <c r="Z32" s="965">
        <v>66.099999999999994</v>
      </c>
      <c r="AA32" s="563"/>
      <c r="AB32" s="596">
        <v>76.453752893821019</v>
      </c>
      <c r="AC32" s="971">
        <v>93</v>
      </c>
      <c r="AD32" s="975">
        <v>52.5</v>
      </c>
      <c r="AE32" s="945">
        <v>149.4</v>
      </c>
      <c r="AF32" s="563"/>
      <c r="AG32" s="550">
        <v>63.9</v>
      </c>
      <c r="AH32" s="423">
        <v>66.679357205893325</v>
      </c>
      <c r="AI32" s="424">
        <v>68.2</v>
      </c>
      <c r="AP32" s="402">
        <v>37.6</v>
      </c>
    </row>
    <row r="33" spans="1:42" ht="13.5" hidden="1" customHeight="1">
      <c r="A33" s="409"/>
      <c r="B33" s="411"/>
      <c r="C33" s="474" t="s">
        <v>69</v>
      </c>
      <c r="D33" s="419">
        <v>81.030651309856125</v>
      </c>
      <c r="E33" s="677">
        <v>1011325</v>
      </c>
      <c r="F33" s="421">
        <v>707647</v>
      </c>
      <c r="G33" s="582">
        <v>45.252612826603325</v>
      </c>
      <c r="H33" s="2578">
        <v>853071.8</v>
      </c>
      <c r="I33" s="680">
        <v>0.34</v>
      </c>
      <c r="J33" s="496"/>
      <c r="K33" s="669"/>
      <c r="L33" s="511">
        <v>155296</v>
      </c>
      <c r="M33" s="587"/>
      <c r="N33" s="422"/>
      <c r="O33" s="422"/>
      <c r="P33" s="422"/>
      <c r="Q33" s="422"/>
      <c r="R33" s="422"/>
      <c r="S33" s="422"/>
      <c r="T33" s="422"/>
      <c r="U33" s="422"/>
      <c r="V33" s="422"/>
      <c r="W33" s="422"/>
      <c r="X33" s="595">
        <v>45.252612826603325</v>
      </c>
      <c r="Y33" s="564"/>
      <c r="Z33" s="965">
        <v>66.2</v>
      </c>
      <c r="AA33" s="563"/>
      <c r="AB33" s="596">
        <v>88.336594252684691</v>
      </c>
      <c r="AC33" s="971">
        <v>92.7</v>
      </c>
      <c r="AD33" s="975">
        <v>52.5</v>
      </c>
      <c r="AE33" s="945">
        <v>149</v>
      </c>
      <c r="AF33" s="563"/>
      <c r="AG33" s="550">
        <v>64</v>
      </c>
      <c r="AH33" s="423">
        <v>66.792277370509566</v>
      </c>
      <c r="AI33" s="424">
        <v>78.8</v>
      </c>
      <c r="AP33" s="402">
        <v>42.8</v>
      </c>
    </row>
    <row r="34" spans="1:42" ht="13.5" hidden="1" customHeight="1">
      <c r="A34" s="509">
        <v>1978</v>
      </c>
      <c r="B34" s="934" t="s">
        <v>367</v>
      </c>
      <c r="C34" s="473" t="s">
        <v>561</v>
      </c>
      <c r="D34" s="427">
        <v>76.36861383723425</v>
      </c>
      <c r="E34" s="676">
        <v>989926</v>
      </c>
      <c r="F34" s="428">
        <v>769012</v>
      </c>
      <c r="G34" s="584">
        <v>37.95721496437055</v>
      </c>
      <c r="H34" s="2577">
        <v>885615.4</v>
      </c>
      <c r="I34" s="679">
        <v>0.35</v>
      </c>
      <c r="J34" s="495"/>
      <c r="K34" s="668"/>
      <c r="L34" s="510">
        <v>144043</v>
      </c>
      <c r="M34" s="587"/>
      <c r="N34" s="422"/>
      <c r="O34" s="422"/>
      <c r="P34" s="422"/>
      <c r="Q34" s="422"/>
      <c r="R34" s="422"/>
      <c r="S34" s="422"/>
      <c r="T34" s="422"/>
      <c r="U34" s="422"/>
      <c r="V34" s="422"/>
      <c r="W34" s="422"/>
      <c r="X34" s="593">
        <v>37.95721496437055</v>
      </c>
      <c r="Y34" s="562"/>
      <c r="Z34" s="964">
        <v>66.400000000000006</v>
      </c>
      <c r="AA34" s="561"/>
      <c r="AB34" s="594">
        <v>74.32380963138317</v>
      </c>
      <c r="AC34" s="970">
        <v>92.7</v>
      </c>
      <c r="AD34" s="974">
        <v>51.2</v>
      </c>
      <c r="AE34" s="944">
        <v>150</v>
      </c>
      <c r="AF34" s="561"/>
      <c r="AG34" s="550">
        <v>64.2</v>
      </c>
      <c r="AH34" s="423">
        <v>67.018117699742064</v>
      </c>
      <c r="AI34" s="424">
        <v>66.3</v>
      </c>
      <c r="AP34" s="402">
        <v>35.9</v>
      </c>
    </row>
    <row r="35" spans="1:42" ht="13.5" hidden="1" customHeight="1">
      <c r="A35" s="409"/>
      <c r="B35" s="411"/>
      <c r="C35" s="472" t="s">
        <v>562</v>
      </c>
      <c r="D35" s="419">
        <v>75.480606699592016</v>
      </c>
      <c r="E35" s="677">
        <v>948634</v>
      </c>
      <c r="F35" s="421">
        <v>622218</v>
      </c>
      <c r="G35" s="582">
        <v>38.274406175771979</v>
      </c>
      <c r="H35" s="2578">
        <v>851640.2</v>
      </c>
      <c r="I35" s="680">
        <v>0.35</v>
      </c>
      <c r="J35" s="496"/>
      <c r="K35" s="669"/>
      <c r="L35" s="511">
        <v>137657</v>
      </c>
      <c r="M35" s="587"/>
      <c r="N35" s="422"/>
      <c r="O35" s="422"/>
      <c r="P35" s="422"/>
      <c r="Q35" s="422"/>
      <c r="R35" s="422"/>
      <c r="S35" s="422"/>
      <c r="T35" s="422"/>
      <c r="U35" s="422"/>
      <c r="V35" s="422"/>
      <c r="W35" s="422"/>
      <c r="X35" s="595">
        <v>38.274406175771979</v>
      </c>
      <c r="Y35" s="564"/>
      <c r="Z35" s="965">
        <v>66.7</v>
      </c>
      <c r="AA35" s="563"/>
      <c r="AB35" s="596">
        <v>77.014264278673082</v>
      </c>
      <c r="AC35" s="971">
        <v>92.7</v>
      </c>
      <c r="AD35" s="975">
        <v>52</v>
      </c>
      <c r="AE35" s="945">
        <v>149</v>
      </c>
      <c r="AF35" s="563"/>
      <c r="AG35" s="550">
        <v>64.400000000000006</v>
      </c>
      <c r="AH35" s="423">
        <v>67.187497946666412</v>
      </c>
      <c r="AI35" s="424">
        <v>68.7</v>
      </c>
      <c r="AP35" s="402">
        <v>36.200000000000003</v>
      </c>
    </row>
    <row r="36" spans="1:42" ht="13.5" hidden="1" customHeight="1">
      <c r="A36" s="409"/>
      <c r="B36" s="411"/>
      <c r="C36" s="472" t="s">
        <v>563</v>
      </c>
      <c r="D36" s="419">
        <v>79.03263525016105</v>
      </c>
      <c r="E36" s="677">
        <v>1065279</v>
      </c>
      <c r="F36" s="421">
        <v>704711</v>
      </c>
      <c r="G36" s="582">
        <v>40.811935866983376</v>
      </c>
      <c r="H36" s="2578">
        <v>845521.2</v>
      </c>
      <c r="I36" s="680">
        <v>0.37</v>
      </c>
      <c r="J36" s="496"/>
      <c r="K36" s="669"/>
      <c r="L36" s="511">
        <v>159870</v>
      </c>
      <c r="M36" s="587"/>
      <c r="N36" s="422"/>
      <c r="O36" s="422"/>
      <c r="P36" s="422"/>
      <c r="Q36" s="422"/>
      <c r="R36" s="422"/>
      <c r="S36" s="422"/>
      <c r="T36" s="422"/>
      <c r="U36" s="422"/>
      <c r="V36" s="422"/>
      <c r="W36" s="422"/>
      <c r="X36" s="595">
        <v>40.811935866983376</v>
      </c>
      <c r="Y36" s="564"/>
      <c r="Z36" s="965">
        <v>67.400000000000006</v>
      </c>
      <c r="AA36" s="563"/>
      <c r="AB36" s="596">
        <v>91.587560284826637</v>
      </c>
      <c r="AC36" s="971">
        <v>92.7</v>
      </c>
      <c r="AD36" s="975">
        <v>52.4</v>
      </c>
      <c r="AE36" s="945">
        <v>148.5</v>
      </c>
      <c r="AF36" s="563"/>
      <c r="AG36" s="550">
        <v>65.2</v>
      </c>
      <c r="AH36" s="423">
        <v>67.977939098980144</v>
      </c>
      <c r="AI36" s="424">
        <v>81.7</v>
      </c>
      <c r="AP36" s="402">
        <v>38.6</v>
      </c>
    </row>
    <row r="37" spans="1:42" ht="13.5" hidden="1" customHeight="1">
      <c r="A37" s="409"/>
      <c r="B37" s="411"/>
      <c r="C37" s="472" t="s">
        <v>564</v>
      </c>
      <c r="D37" s="419">
        <v>80.031643280008581</v>
      </c>
      <c r="E37" s="677">
        <v>989036</v>
      </c>
      <c r="F37" s="421">
        <v>796821</v>
      </c>
      <c r="G37" s="582">
        <v>42.397891923990507</v>
      </c>
      <c r="H37" s="2578">
        <v>833225.1</v>
      </c>
      <c r="I37" s="680">
        <v>0.37</v>
      </c>
      <c r="J37" s="496"/>
      <c r="K37" s="669"/>
      <c r="L37" s="511">
        <v>146554</v>
      </c>
      <c r="M37" s="587"/>
      <c r="N37" s="422"/>
      <c r="O37" s="422"/>
      <c r="P37" s="422"/>
      <c r="Q37" s="422"/>
      <c r="R37" s="422"/>
      <c r="S37" s="422"/>
      <c r="T37" s="422"/>
      <c r="U37" s="422"/>
      <c r="V37" s="422"/>
      <c r="W37" s="422"/>
      <c r="X37" s="595">
        <v>42.397891923990507</v>
      </c>
      <c r="Y37" s="564"/>
      <c r="Z37" s="965">
        <v>68</v>
      </c>
      <c r="AA37" s="563"/>
      <c r="AB37" s="596">
        <v>82.507275850223266</v>
      </c>
      <c r="AC37" s="971">
        <v>92.7</v>
      </c>
      <c r="AD37" s="975">
        <v>53</v>
      </c>
      <c r="AE37" s="945">
        <v>148.9</v>
      </c>
      <c r="AF37" s="563"/>
      <c r="AG37" s="550">
        <v>65.900000000000006</v>
      </c>
      <c r="AH37" s="423">
        <v>68.711920168985756</v>
      </c>
      <c r="AI37" s="424">
        <v>73.599999999999994</v>
      </c>
      <c r="AP37" s="402">
        <v>40.1</v>
      </c>
    </row>
    <row r="38" spans="1:42" ht="13.5" hidden="1" customHeight="1">
      <c r="A38" s="409"/>
      <c r="B38" s="411"/>
      <c r="C38" s="472" t="s">
        <v>565</v>
      </c>
      <c r="D38" s="419">
        <v>78.477630789134636</v>
      </c>
      <c r="E38" s="677">
        <v>1041386</v>
      </c>
      <c r="F38" s="421">
        <v>639094</v>
      </c>
      <c r="G38" s="582">
        <v>40.177553444180525</v>
      </c>
      <c r="H38" s="2578">
        <v>836354.6</v>
      </c>
      <c r="I38" s="680">
        <v>0.37</v>
      </c>
      <c r="J38" s="496"/>
      <c r="K38" s="669"/>
      <c r="L38" s="511">
        <v>166107</v>
      </c>
      <c r="M38" s="587"/>
      <c r="N38" s="422"/>
      <c r="O38" s="422"/>
      <c r="P38" s="422"/>
      <c r="Q38" s="422"/>
      <c r="R38" s="422"/>
      <c r="S38" s="422"/>
      <c r="T38" s="422"/>
      <c r="U38" s="422"/>
      <c r="V38" s="422"/>
      <c r="W38" s="422"/>
      <c r="X38" s="595">
        <v>40.177553444180525</v>
      </c>
      <c r="Y38" s="564"/>
      <c r="Z38" s="965">
        <v>68.5</v>
      </c>
      <c r="AA38" s="563"/>
      <c r="AB38" s="596">
        <v>76.117446062909778</v>
      </c>
      <c r="AC38" s="971">
        <v>92.7</v>
      </c>
      <c r="AD38" s="975">
        <v>53.1</v>
      </c>
      <c r="AE38" s="945">
        <v>148.19999999999999</v>
      </c>
      <c r="AF38" s="563"/>
      <c r="AG38" s="550">
        <v>66.2</v>
      </c>
      <c r="AH38" s="423">
        <v>69.050680662834466</v>
      </c>
      <c r="AI38" s="424">
        <v>67.900000000000006</v>
      </c>
      <c r="AP38" s="402">
        <v>38</v>
      </c>
    </row>
    <row r="39" spans="1:42" ht="13.5" hidden="1" customHeight="1">
      <c r="A39" s="409"/>
      <c r="B39" s="411"/>
      <c r="C39" s="472" t="s">
        <v>566</v>
      </c>
      <c r="D39" s="419">
        <v>82.695664692935352</v>
      </c>
      <c r="E39" s="677">
        <v>1035530</v>
      </c>
      <c r="F39" s="421">
        <v>923897</v>
      </c>
      <c r="G39" s="582">
        <v>47.155760095011885</v>
      </c>
      <c r="H39" s="2578">
        <v>823060</v>
      </c>
      <c r="I39" s="680">
        <v>0.38</v>
      </c>
      <c r="J39" s="496"/>
      <c r="K39" s="669"/>
      <c r="L39" s="511">
        <v>136459</v>
      </c>
      <c r="M39" s="587"/>
      <c r="N39" s="422"/>
      <c r="O39" s="422"/>
      <c r="P39" s="422"/>
      <c r="Q39" s="422"/>
      <c r="R39" s="422"/>
      <c r="S39" s="422"/>
      <c r="T39" s="422"/>
      <c r="U39" s="422"/>
      <c r="V39" s="422"/>
      <c r="W39" s="422"/>
      <c r="X39" s="595">
        <v>47.155760095011885</v>
      </c>
      <c r="Y39" s="564"/>
      <c r="Z39" s="965">
        <v>69.2</v>
      </c>
      <c r="AA39" s="563"/>
      <c r="AB39" s="596">
        <v>83.516196342956974</v>
      </c>
      <c r="AC39" s="971">
        <v>92.7</v>
      </c>
      <c r="AD39" s="975">
        <v>54.2</v>
      </c>
      <c r="AE39" s="945">
        <v>147.5</v>
      </c>
      <c r="AF39" s="563"/>
      <c r="AG39" s="550">
        <v>66.400000000000006</v>
      </c>
      <c r="AH39" s="423">
        <v>69.220060909758857</v>
      </c>
      <c r="AI39" s="424">
        <v>74.5</v>
      </c>
      <c r="AP39" s="402">
        <v>44.6</v>
      </c>
    </row>
    <row r="40" spans="1:42" ht="13.5" hidden="1" customHeight="1">
      <c r="A40" s="409"/>
      <c r="B40" s="411"/>
      <c r="C40" s="472" t="s">
        <v>567</v>
      </c>
      <c r="D40" s="419">
        <v>80.253645064419146</v>
      </c>
      <c r="E40" s="677">
        <v>1091652</v>
      </c>
      <c r="F40" s="421">
        <v>950445</v>
      </c>
      <c r="G40" s="582">
        <v>42.715083135391929</v>
      </c>
      <c r="H40" s="2578">
        <v>832354.7</v>
      </c>
      <c r="I40" s="680">
        <v>0.36</v>
      </c>
      <c r="J40" s="420">
        <v>334611</v>
      </c>
      <c r="K40" s="671">
        <v>0.94199999999999995</v>
      </c>
      <c r="L40" s="511">
        <v>136363</v>
      </c>
      <c r="M40" s="587"/>
      <c r="N40" s="422"/>
      <c r="O40" s="422"/>
      <c r="P40" s="422"/>
      <c r="Q40" s="422"/>
      <c r="R40" s="422"/>
      <c r="S40" s="422"/>
      <c r="T40" s="422"/>
      <c r="U40" s="422"/>
      <c r="V40" s="422"/>
      <c r="W40" s="422"/>
      <c r="X40" s="595">
        <v>42.715083135391929</v>
      </c>
      <c r="Y40" s="599">
        <v>23222</v>
      </c>
      <c r="Z40" s="965">
        <v>69.400000000000006</v>
      </c>
      <c r="AA40" s="600">
        <f t="shared" ref="AA40:AA103" si="0">ROUND(Y40/Z40*1000,0)</f>
        <v>334611</v>
      </c>
      <c r="AB40" s="596">
        <v>81.162048526578317</v>
      </c>
      <c r="AC40" s="971">
        <v>92.5</v>
      </c>
      <c r="AD40" s="975">
        <v>54.2</v>
      </c>
      <c r="AE40" s="945">
        <v>147</v>
      </c>
      <c r="AF40" s="601">
        <f t="shared" ref="AF40:AF103" si="1">ROUND(AB40*AC40/AD40/AE40,3)</f>
        <v>0.94199999999999995</v>
      </c>
      <c r="AG40" s="550">
        <v>66.599999999999994</v>
      </c>
      <c r="AH40" s="423">
        <v>69.445901238991354</v>
      </c>
      <c r="AI40" s="424">
        <v>72.400000000000006</v>
      </c>
      <c r="AP40" s="402">
        <v>40.4</v>
      </c>
    </row>
    <row r="41" spans="1:42" ht="13.5" hidden="1" customHeight="1">
      <c r="A41" s="409"/>
      <c r="B41" s="411"/>
      <c r="C41" s="472" t="s">
        <v>568</v>
      </c>
      <c r="D41" s="419">
        <v>79.254637034571616</v>
      </c>
      <c r="E41" s="677">
        <v>1068370</v>
      </c>
      <c r="F41" s="421">
        <v>714904</v>
      </c>
      <c r="G41" s="582">
        <v>40.811935866983376</v>
      </c>
      <c r="H41" s="2578">
        <v>837739.3</v>
      </c>
      <c r="I41" s="680">
        <v>0.4</v>
      </c>
      <c r="J41" s="420">
        <v>166904</v>
      </c>
      <c r="K41" s="671">
        <v>0.85899999999999999</v>
      </c>
      <c r="L41" s="511">
        <v>134005</v>
      </c>
      <c r="M41" s="587"/>
      <c r="N41" s="422"/>
      <c r="O41" s="422"/>
      <c r="P41" s="422"/>
      <c r="Q41" s="422"/>
      <c r="R41" s="422"/>
      <c r="S41" s="422"/>
      <c r="T41" s="422"/>
      <c r="U41" s="422"/>
      <c r="V41" s="422"/>
      <c r="W41" s="422"/>
      <c r="X41" s="595">
        <v>40.811935866983376</v>
      </c>
      <c r="Y41" s="599">
        <v>11700</v>
      </c>
      <c r="Z41" s="965">
        <v>70.099999999999994</v>
      </c>
      <c r="AA41" s="600">
        <f t="shared" si="0"/>
        <v>166904</v>
      </c>
      <c r="AB41" s="596">
        <v>73.426991415619881</v>
      </c>
      <c r="AC41" s="971">
        <v>92.2</v>
      </c>
      <c r="AD41" s="975">
        <v>54</v>
      </c>
      <c r="AE41" s="945">
        <v>146</v>
      </c>
      <c r="AF41" s="601">
        <f t="shared" si="1"/>
        <v>0.85899999999999999</v>
      </c>
      <c r="AG41" s="550">
        <v>67.3</v>
      </c>
      <c r="AH41" s="423">
        <v>70.236342391305072</v>
      </c>
      <c r="AI41" s="424">
        <v>65.5</v>
      </c>
      <c r="AP41" s="402">
        <v>38.6</v>
      </c>
    </row>
    <row r="42" spans="1:42" ht="13.5" hidden="1" customHeight="1">
      <c r="A42" s="409"/>
      <c r="B42" s="411"/>
      <c r="C42" s="472" t="s">
        <v>569</v>
      </c>
      <c r="D42" s="419">
        <v>81.030651309856125</v>
      </c>
      <c r="E42" s="677">
        <v>1077201</v>
      </c>
      <c r="F42" s="421">
        <v>612060</v>
      </c>
      <c r="G42" s="582">
        <v>42.503622327790978</v>
      </c>
      <c r="H42" s="2578">
        <v>829003.1</v>
      </c>
      <c r="I42" s="680">
        <v>0.4</v>
      </c>
      <c r="J42" s="420">
        <v>178716</v>
      </c>
      <c r="K42" s="671">
        <v>0.94499999999999995</v>
      </c>
      <c r="L42" s="511">
        <v>126041</v>
      </c>
      <c r="M42" s="587"/>
      <c r="N42" s="422"/>
      <c r="O42" s="422"/>
      <c r="P42" s="422"/>
      <c r="Q42" s="422"/>
      <c r="R42" s="422"/>
      <c r="S42" s="422"/>
      <c r="T42" s="422"/>
      <c r="U42" s="422"/>
      <c r="V42" s="422"/>
      <c r="W42" s="422"/>
      <c r="X42" s="595">
        <v>42.503622327790978</v>
      </c>
      <c r="Y42" s="599">
        <v>12528</v>
      </c>
      <c r="Z42" s="965">
        <v>70.099999999999994</v>
      </c>
      <c r="AA42" s="600">
        <f t="shared" si="0"/>
        <v>178716</v>
      </c>
      <c r="AB42" s="596">
        <v>81.834662188400785</v>
      </c>
      <c r="AC42" s="971">
        <v>91.7</v>
      </c>
      <c r="AD42" s="975">
        <v>54.5</v>
      </c>
      <c r="AE42" s="945">
        <v>145.69999999999999</v>
      </c>
      <c r="AF42" s="601">
        <f t="shared" si="1"/>
        <v>0.94499999999999995</v>
      </c>
      <c r="AG42" s="550">
        <v>67.2</v>
      </c>
      <c r="AH42" s="423">
        <v>70.066962144380696</v>
      </c>
      <c r="AI42" s="424">
        <v>73</v>
      </c>
      <c r="AP42" s="402">
        <v>40.200000000000003</v>
      </c>
    </row>
    <row r="43" spans="1:42" ht="13.5" hidden="1" customHeight="1">
      <c r="A43" s="409"/>
      <c r="B43" s="411"/>
      <c r="C43" s="472" t="s">
        <v>67</v>
      </c>
      <c r="D43" s="419">
        <v>81.363653986471974</v>
      </c>
      <c r="E43" s="677">
        <v>1065710</v>
      </c>
      <c r="F43" s="421">
        <v>727955</v>
      </c>
      <c r="G43" s="582">
        <v>42.397891923990507</v>
      </c>
      <c r="H43" s="2578">
        <v>826950.3</v>
      </c>
      <c r="I43" s="680">
        <v>0.39</v>
      </c>
      <c r="J43" s="420">
        <v>224026</v>
      </c>
      <c r="K43" s="671">
        <v>0.91800000000000004</v>
      </c>
      <c r="L43" s="511">
        <v>127443</v>
      </c>
      <c r="M43" s="587"/>
      <c r="N43" s="422"/>
      <c r="O43" s="422"/>
      <c r="P43" s="422"/>
      <c r="Q43" s="422"/>
      <c r="R43" s="422"/>
      <c r="S43" s="422"/>
      <c r="T43" s="422"/>
      <c r="U43" s="422"/>
      <c r="V43" s="422"/>
      <c r="W43" s="422"/>
      <c r="X43" s="595">
        <v>42.397891923990507</v>
      </c>
      <c r="Y43" s="599">
        <v>15749</v>
      </c>
      <c r="Z43" s="965">
        <v>70.3</v>
      </c>
      <c r="AA43" s="600">
        <f t="shared" si="0"/>
        <v>224026</v>
      </c>
      <c r="AB43" s="596">
        <v>79.36841209505171</v>
      </c>
      <c r="AC43" s="971">
        <v>91.6</v>
      </c>
      <c r="AD43" s="975">
        <v>54.5</v>
      </c>
      <c r="AE43" s="945">
        <v>145.30000000000001</v>
      </c>
      <c r="AF43" s="601">
        <f t="shared" si="1"/>
        <v>0.91800000000000004</v>
      </c>
      <c r="AG43" s="550">
        <v>67.400000000000006</v>
      </c>
      <c r="AH43" s="423">
        <v>70.292802473613193</v>
      </c>
      <c r="AI43" s="424">
        <v>70.8</v>
      </c>
      <c r="AP43" s="402">
        <v>40.1</v>
      </c>
    </row>
    <row r="44" spans="1:42" ht="13.5" hidden="1" customHeight="1">
      <c r="A44" s="409"/>
      <c r="B44" s="411"/>
      <c r="C44" s="472" t="s">
        <v>68</v>
      </c>
      <c r="D44" s="419">
        <v>80.475646848829712</v>
      </c>
      <c r="E44" s="677">
        <v>1070766</v>
      </c>
      <c r="F44" s="421">
        <v>784563</v>
      </c>
      <c r="G44" s="582">
        <v>41.129127078384798</v>
      </c>
      <c r="H44" s="2578">
        <v>818616.6</v>
      </c>
      <c r="I44" s="680">
        <v>0.39</v>
      </c>
      <c r="J44" s="420">
        <v>225424</v>
      </c>
      <c r="K44" s="671">
        <v>0.92</v>
      </c>
      <c r="L44" s="511">
        <v>135870</v>
      </c>
      <c r="M44" s="587"/>
      <c r="N44" s="422"/>
      <c r="O44" s="422"/>
      <c r="P44" s="422"/>
      <c r="Q44" s="422"/>
      <c r="R44" s="422"/>
      <c r="S44" s="422"/>
      <c r="T44" s="422"/>
      <c r="U44" s="422"/>
      <c r="V44" s="422"/>
      <c r="W44" s="422"/>
      <c r="X44" s="595">
        <v>41.129127078384798</v>
      </c>
      <c r="Y44" s="599">
        <v>15667</v>
      </c>
      <c r="Z44" s="965">
        <v>69.5</v>
      </c>
      <c r="AA44" s="600">
        <f t="shared" si="0"/>
        <v>225424</v>
      </c>
      <c r="AB44" s="596">
        <v>80.153128033844609</v>
      </c>
      <c r="AC44" s="971">
        <v>91.5</v>
      </c>
      <c r="AD44" s="975">
        <v>54.7</v>
      </c>
      <c r="AE44" s="945">
        <v>145.69999999999999</v>
      </c>
      <c r="AF44" s="601">
        <f t="shared" si="1"/>
        <v>0.92</v>
      </c>
      <c r="AG44" s="550">
        <v>66.599999999999994</v>
      </c>
      <c r="AH44" s="423">
        <v>69.445901238991354</v>
      </c>
      <c r="AI44" s="424">
        <v>71.5</v>
      </c>
      <c r="AP44" s="402">
        <v>38.9</v>
      </c>
    </row>
    <row r="45" spans="1:42" ht="13.5" hidden="1" customHeight="1">
      <c r="A45" s="415"/>
      <c r="B45" s="935"/>
      <c r="C45" s="474" t="s">
        <v>69</v>
      </c>
      <c r="D45" s="429">
        <v>81.474654878677256</v>
      </c>
      <c r="E45" s="678">
        <v>1057030</v>
      </c>
      <c r="F45" s="431">
        <v>816443</v>
      </c>
      <c r="G45" s="583">
        <v>41.974970308788606</v>
      </c>
      <c r="H45" s="2579">
        <v>824520.4</v>
      </c>
      <c r="I45" s="681">
        <v>0.36</v>
      </c>
      <c r="J45" s="430">
        <v>496863</v>
      </c>
      <c r="K45" s="672">
        <v>0.97</v>
      </c>
      <c r="L45" s="512">
        <v>149838</v>
      </c>
      <c r="M45" s="587"/>
      <c r="N45" s="422"/>
      <c r="O45" s="422"/>
      <c r="P45" s="422"/>
      <c r="Q45" s="422"/>
      <c r="R45" s="422"/>
      <c r="S45" s="422"/>
      <c r="T45" s="422"/>
      <c r="U45" s="422"/>
      <c r="V45" s="422"/>
      <c r="W45" s="422"/>
      <c r="X45" s="597">
        <v>41.974970308788606</v>
      </c>
      <c r="Y45" s="602">
        <v>34532</v>
      </c>
      <c r="Z45" s="966">
        <v>69.5</v>
      </c>
      <c r="AA45" s="603">
        <f t="shared" si="0"/>
        <v>496863</v>
      </c>
      <c r="AB45" s="598">
        <v>84.188810004779441</v>
      </c>
      <c r="AC45" s="972">
        <v>91.6</v>
      </c>
      <c r="AD45" s="976">
        <v>54.7</v>
      </c>
      <c r="AE45" s="946">
        <v>145.30000000000001</v>
      </c>
      <c r="AF45" s="604">
        <f t="shared" si="1"/>
        <v>0.97</v>
      </c>
      <c r="AG45" s="550">
        <v>66.400000000000006</v>
      </c>
      <c r="AH45" s="423">
        <v>69.276520992066978</v>
      </c>
      <c r="AI45" s="424">
        <v>75.099999999999994</v>
      </c>
      <c r="AP45" s="402">
        <v>39.700000000000003</v>
      </c>
    </row>
    <row r="46" spans="1:42" ht="13.5" hidden="1" customHeight="1">
      <c r="A46" s="409">
        <v>1979</v>
      </c>
      <c r="B46" s="411" t="s">
        <v>368</v>
      </c>
      <c r="C46" s="473" t="s">
        <v>561</v>
      </c>
      <c r="D46" s="419">
        <v>82.695664692935352</v>
      </c>
      <c r="E46" s="677">
        <v>1025881</v>
      </c>
      <c r="F46" s="421">
        <v>541764</v>
      </c>
      <c r="G46" s="582">
        <v>41.446318289786234</v>
      </c>
      <c r="H46" s="2578">
        <v>853608.9</v>
      </c>
      <c r="I46" s="680">
        <v>0.38</v>
      </c>
      <c r="J46" s="420">
        <v>167165</v>
      </c>
      <c r="K46" s="671">
        <v>0.92200000000000004</v>
      </c>
      <c r="L46" s="511">
        <v>153173</v>
      </c>
      <c r="M46" s="587"/>
      <c r="N46" s="422"/>
      <c r="O46" s="422"/>
      <c r="P46" s="422"/>
      <c r="Q46" s="422"/>
      <c r="R46" s="422"/>
      <c r="S46" s="422"/>
      <c r="T46" s="422"/>
      <c r="U46" s="422"/>
      <c r="V46" s="422"/>
      <c r="W46" s="422"/>
      <c r="X46" s="595">
        <v>41.446318289786234</v>
      </c>
      <c r="Y46" s="599">
        <v>11618</v>
      </c>
      <c r="Z46" s="965">
        <v>69.5</v>
      </c>
      <c r="AA46" s="600">
        <f t="shared" si="0"/>
        <v>167165</v>
      </c>
      <c r="AB46" s="596">
        <v>80.48943486475585</v>
      </c>
      <c r="AC46" s="971">
        <v>92.1</v>
      </c>
      <c r="AD46" s="975">
        <v>55</v>
      </c>
      <c r="AE46" s="945">
        <v>146.19999999999999</v>
      </c>
      <c r="AF46" s="601">
        <f t="shared" si="1"/>
        <v>0.92200000000000004</v>
      </c>
      <c r="AG46" s="550">
        <v>66.400000000000006</v>
      </c>
      <c r="AH46" s="423">
        <v>69.276520992066978</v>
      </c>
      <c r="AI46" s="424">
        <v>71.8</v>
      </c>
      <c r="AP46" s="402">
        <v>39.200000000000003</v>
      </c>
    </row>
    <row r="47" spans="1:42" ht="13.5" hidden="1" customHeight="1">
      <c r="A47" s="409"/>
      <c r="B47" s="411"/>
      <c r="C47" s="472" t="s">
        <v>562</v>
      </c>
      <c r="D47" s="419">
        <v>85.248685213656856</v>
      </c>
      <c r="E47" s="677">
        <v>1000587</v>
      </c>
      <c r="F47" s="421">
        <v>715089</v>
      </c>
      <c r="G47" s="582">
        <v>48.00160332541568</v>
      </c>
      <c r="H47" s="2578">
        <v>825846.3</v>
      </c>
      <c r="I47" s="680">
        <v>0.39</v>
      </c>
      <c r="J47" s="420">
        <v>158660</v>
      </c>
      <c r="K47" s="671">
        <v>0.97599999999999998</v>
      </c>
      <c r="L47" s="511">
        <v>149087</v>
      </c>
      <c r="M47" s="587"/>
      <c r="N47" s="422"/>
      <c r="O47" s="422"/>
      <c r="P47" s="422"/>
      <c r="Q47" s="422"/>
      <c r="R47" s="422"/>
      <c r="S47" s="422"/>
      <c r="T47" s="422"/>
      <c r="U47" s="422"/>
      <c r="V47" s="422"/>
      <c r="W47" s="422"/>
      <c r="X47" s="595">
        <v>48.00160332541568</v>
      </c>
      <c r="Y47" s="599">
        <v>11011</v>
      </c>
      <c r="Z47" s="965">
        <v>69.400000000000006</v>
      </c>
      <c r="AA47" s="600">
        <f t="shared" si="0"/>
        <v>158660</v>
      </c>
      <c r="AB47" s="596">
        <v>86.991366929039742</v>
      </c>
      <c r="AC47" s="971">
        <v>92.5</v>
      </c>
      <c r="AD47" s="975">
        <v>56.4</v>
      </c>
      <c r="AE47" s="945">
        <v>146.19999999999999</v>
      </c>
      <c r="AF47" s="601">
        <f t="shared" si="1"/>
        <v>0.97599999999999998</v>
      </c>
      <c r="AG47" s="550">
        <v>66.5</v>
      </c>
      <c r="AH47" s="423">
        <v>69.332981074375112</v>
      </c>
      <c r="AI47" s="424">
        <v>77.599999999999994</v>
      </c>
      <c r="AP47" s="402">
        <v>45.4</v>
      </c>
    </row>
    <row r="48" spans="1:42" ht="13.5" hidden="1" customHeight="1">
      <c r="A48" s="409"/>
      <c r="B48" s="411"/>
      <c r="C48" s="472" t="s">
        <v>563</v>
      </c>
      <c r="D48" s="419">
        <v>84.027675399398746</v>
      </c>
      <c r="E48" s="677">
        <v>1101153</v>
      </c>
      <c r="F48" s="421">
        <v>720676</v>
      </c>
      <c r="G48" s="582">
        <v>44.512500000000003</v>
      </c>
      <c r="H48" s="2578">
        <v>823966.1</v>
      </c>
      <c r="I48" s="680">
        <v>0.41</v>
      </c>
      <c r="J48" s="420">
        <v>236443</v>
      </c>
      <c r="K48" s="671">
        <v>1.099</v>
      </c>
      <c r="L48" s="511">
        <v>182753</v>
      </c>
      <c r="M48" s="587"/>
      <c r="N48" s="422"/>
      <c r="O48" s="422"/>
      <c r="P48" s="422"/>
      <c r="Q48" s="422"/>
      <c r="R48" s="422"/>
      <c r="S48" s="422"/>
      <c r="T48" s="422"/>
      <c r="U48" s="422"/>
      <c r="V48" s="422"/>
      <c r="W48" s="422"/>
      <c r="X48" s="595">
        <v>44.512500000000003</v>
      </c>
      <c r="Y48" s="599">
        <v>16551</v>
      </c>
      <c r="Z48" s="965">
        <v>70</v>
      </c>
      <c r="AA48" s="600">
        <f t="shared" si="0"/>
        <v>236443</v>
      </c>
      <c r="AB48" s="596">
        <v>97.304776410317658</v>
      </c>
      <c r="AC48" s="971">
        <v>93.1</v>
      </c>
      <c r="AD48" s="975">
        <v>56.4</v>
      </c>
      <c r="AE48" s="945">
        <v>146.19999999999999</v>
      </c>
      <c r="AF48" s="601">
        <f t="shared" si="1"/>
        <v>1.099</v>
      </c>
      <c r="AG48" s="550">
        <v>67</v>
      </c>
      <c r="AH48" s="423">
        <v>69.784661732840092</v>
      </c>
      <c r="AI48" s="424">
        <v>86.8</v>
      </c>
      <c r="AP48" s="402">
        <v>42.1</v>
      </c>
    </row>
    <row r="49" spans="1:42" ht="13.5" hidden="1" customHeight="1">
      <c r="A49" s="409"/>
      <c r="B49" s="411"/>
      <c r="C49" s="472" t="s">
        <v>564</v>
      </c>
      <c r="D49" s="419">
        <v>81.030651309856125</v>
      </c>
      <c r="E49" s="677">
        <v>1069578</v>
      </c>
      <c r="F49" s="421">
        <v>978479</v>
      </c>
      <c r="G49" s="582">
        <v>41.129127078384798</v>
      </c>
      <c r="H49" s="2578">
        <v>836143.9</v>
      </c>
      <c r="I49" s="680">
        <v>0.44</v>
      </c>
      <c r="J49" s="420">
        <v>217856</v>
      </c>
      <c r="K49" s="671">
        <v>0.96199999999999997</v>
      </c>
      <c r="L49" s="511">
        <v>189140</v>
      </c>
      <c r="M49" s="587"/>
      <c r="N49" s="422"/>
      <c r="O49" s="422"/>
      <c r="P49" s="422"/>
      <c r="Q49" s="422"/>
      <c r="R49" s="422"/>
      <c r="S49" s="422"/>
      <c r="T49" s="422"/>
      <c r="U49" s="422"/>
      <c r="V49" s="422"/>
      <c r="W49" s="422"/>
      <c r="X49" s="595">
        <v>41.129127078384798</v>
      </c>
      <c r="Y49" s="599">
        <v>15446</v>
      </c>
      <c r="Z49" s="965">
        <v>70.900000000000006</v>
      </c>
      <c r="AA49" s="600">
        <f t="shared" si="0"/>
        <v>217856</v>
      </c>
      <c r="AB49" s="596">
        <v>83.291991789016137</v>
      </c>
      <c r="AC49" s="971">
        <v>93.8</v>
      </c>
      <c r="AD49" s="975">
        <v>55</v>
      </c>
      <c r="AE49" s="945">
        <v>147.69999999999999</v>
      </c>
      <c r="AF49" s="601">
        <f t="shared" si="1"/>
        <v>0.96199999999999997</v>
      </c>
      <c r="AG49" s="550">
        <v>67.900000000000006</v>
      </c>
      <c r="AH49" s="423">
        <v>70.744483132078187</v>
      </c>
      <c r="AI49" s="424">
        <v>74.3</v>
      </c>
      <c r="AP49" s="402">
        <v>38.9</v>
      </c>
    </row>
    <row r="50" spans="1:42" ht="13.5" hidden="1" customHeight="1">
      <c r="A50" s="409"/>
      <c r="B50" s="411"/>
      <c r="C50" s="472" t="s">
        <v>565</v>
      </c>
      <c r="D50" s="419">
        <v>86.136692351299118</v>
      </c>
      <c r="E50" s="677">
        <v>1128005</v>
      </c>
      <c r="F50" s="421">
        <v>671929</v>
      </c>
      <c r="G50" s="582">
        <v>46.521377672209027</v>
      </c>
      <c r="H50" s="2578">
        <v>847783.7</v>
      </c>
      <c r="I50" s="680">
        <v>0.42</v>
      </c>
      <c r="J50" s="420">
        <v>195035</v>
      </c>
      <c r="K50" s="671">
        <v>0.96799999999999997</v>
      </c>
      <c r="L50" s="511">
        <v>222823</v>
      </c>
      <c r="M50" s="587"/>
      <c r="N50" s="422"/>
      <c r="O50" s="422"/>
      <c r="P50" s="422"/>
      <c r="Q50" s="422"/>
      <c r="R50" s="422"/>
      <c r="S50" s="422"/>
      <c r="T50" s="422"/>
      <c r="U50" s="422"/>
      <c r="V50" s="422"/>
      <c r="W50" s="422"/>
      <c r="X50" s="595">
        <v>46.521377672209027</v>
      </c>
      <c r="Y50" s="599">
        <v>13945</v>
      </c>
      <c r="Z50" s="965">
        <v>71.5</v>
      </c>
      <c r="AA50" s="600">
        <f t="shared" si="0"/>
        <v>195035</v>
      </c>
      <c r="AB50" s="596">
        <v>83.516196342956974</v>
      </c>
      <c r="AC50" s="971">
        <v>94.9</v>
      </c>
      <c r="AD50" s="975">
        <v>55.9</v>
      </c>
      <c r="AE50" s="945">
        <v>146.5</v>
      </c>
      <c r="AF50" s="601">
        <f t="shared" si="1"/>
        <v>0.96799999999999997</v>
      </c>
      <c r="AG50" s="550">
        <v>68.5</v>
      </c>
      <c r="AH50" s="423">
        <v>71.309083955159409</v>
      </c>
      <c r="AI50" s="424">
        <v>74.5</v>
      </c>
      <c r="AP50" s="402">
        <v>44</v>
      </c>
    </row>
    <row r="51" spans="1:42" ht="13.5" hidden="1" customHeight="1">
      <c r="A51" s="409"/>
      <c r="B51" s="411"/>
      <c r="C51" s="472" t="s">
        <v>566</v>
      </c>
      <c r="D51" s="419">
        <v>87.135700381146648</v>
      </c>
      <c r="E51" s="677">
        <v>1150241</v>
      </c>
      <c r="F51" s="421">
        <v>933760</v>
      </c>
      <c r="G51" s="582">
        <v>48.00160332541568</v>
      </c>
      <c r="H51" s="2578">
        <v>834851.4</v>
      </c>
      <c r="I51" s="680">
        <v>0.43</v>
      </c>
      <c r="J51" s="420">
        <v>190712</v>
      </c>
      <c r="K51" s="671">
        <v>1.02</v>
      </c>
      <c r="L51" s="511">
        <v>210147</v>
      </c>
      <c r="M51" s="587"/>
      <c r="N51" s="422"/>
      <c r="O51" s="422"/>
      <c r="P51" s="422"/>
      <c r="Q51" s="422"/>
      <c r="R51" s="422"/>
      <c r="S51" s="422"/>
      <c r="T51" s="422"/>
      <c r="U51" s="422"/>
      <c r="V51" s="422"/>
      <c r="W51" s="422"/>
      <c r="X51" s="595">
        <v>48.00160332541568</v>
      </c>
      <c r="Y51" s="599">
        <v>13655</v>
      </c>
      <c r="Z51" s="965">
        <v>71.599999999999994</v>
      </c>
      <c r="AA51" s="600">
        <f t="shared" si="0"/>
        <v>190712</v>
      </c>
      <c r="AB51" s="596">
        <v>87.888185144803046</v>
      </c>
      <c r="AC51" s="971">
        <v>96</v>
      </c>
      <c r="AD51" s="975">
        <v>56.9</v>
      </c>
      <c r="AE51" s="945">
        <v>145.4</v>
      </c>
      <c r="AF51" s="601">
        <f t="shared" si="1"/>
        <v>1.02</v>
      </c>
      <c r="AG51" s="550">
        <v>68.8</v>
      </c>
      <c r="AH51" s="423">
        <v>71.647844449008161</v>
      </c>
      <c r="AI51" s="424">
        <v>78.400000000000006</v>
      </c>
      <c r="AP51" s="402">
        <v>45.4</v>
      </c>
    </row>
    <row r="52" spans="1:42" ht="13.5" hidden="1" customHeight="1">
      <c r="A52" s="409"/>
      <c r="B52" s="411"/>
      <c r="C52" s="472" t="s">
        <v>567</v>
      </c>
      <c r="D52" s="419">
        <v>87.468703057762497</v>
      </c>
      <c r="E52" s="677">
        <v>1146727</v>
      </c>
      <c r="F52" s="421">
        <v>878587</v>
      </c>
      <c r="G52" s="582">
        <v>48.953176959619952</v>
      </c>
      <c r="H52" s="2578">
        <v>845343.4</v>
      </c>
      <c r="I52" s="680">
        <v>0.43</v>
      </c>
      <c r="J52" s="420">
        <v>341620</v>
      </c>
      <c r="K52" s="671">
        <v>1.04</v>
      </c>
      <c r="L52" s="511">
        <v>196707</v>
      </c>
      <c r="M52" s="587"/>
      <c r="N52" s="422"/>
      <c r="O52" s="422"/>
      <c r="P52" s="422"/>
      <c r="Q52" s="422"/>
      <c r="R52" s="422"/>
      <c r="S52" s="422"/>
      <c r="T52" s="422"/>
      <c r="U52" s="422"/>
      <c r="V52" s="422"/>
      <c r="W52" s="422"/>
      <c r="X52" s="595">
        <v>48.953176959619952</v>
      </c>
      <c r="Y52" s="599">
        <v>24665</v>
      </c>
      <c r="Z52" s="965">
        <v>72.2</v>
      </c>
      <c r="AA52" s="600">
        <f t="shared" si="0"/>
        <v>341620</v>
      </c>
      <c r="AB52" s="596">
        <v>88.112389698743854</v>
      </c>
      <c r="AC52" s="971">
        <v>97.6</v>
      </c>
      <c r="AD52" s="975">
        <v>57</v>
      </c>
      <c r="AE52" s="945">
        <v>145.1</v>
      </c>
      <c r="AF52" s="601">
        <f t="shared" si="1"/>
        <v>1.04</v>
      </c>
      <c r="AG52" s="550">
        <v>69.599999999999994</v>
      </c>
      <c r="AH52" s="423">
        <v>72.43828560132188</v>
      </c>
      <c r="AI52" s="424">
        <v>78.599999999999994</v>
      </c>
      <c r="AP52" s="402">
        <v>46.3</v>
      </c>
    </row>
    <row r="53" spans="1:42" ht="13.5" hidden="1" customHeight="1">
      <c r="A53" s="409"/>
      <c r="B53" s="411"/>
      <c r="C53" s="472" t="s">
        <v>568</v>
      </c>
      <c r="D53" s="419">
        <v>90.021723578484</v>
      </c>
      <c r="E53" s="677">
        <v>1155680</v>
      </c>
      <c r="F53" s="421">
        <v>855619</v>
      </c>
      <c r="G53" s="582">
        <v>50.856324228028512</v>
      </c>
      <c r="H53" s="2578">
        <v>857765.1</v>
      </c>
      <c r="I53" s="680">
        <v>0.45</v>
      </c>
      <c r="J53" s="420">
        <v>174804</v>
      </c>
      <c r="K53" s="671">
        <v>1.012</v>
      </c>
      <c r="L53" s="511">
        <v>213712</v>
      </c>
      <c r="M53" s="587"/>
      <c r="N53" s="422"/>
      <c r="O53" s="422"/>
      <c r="P53" s="422"/>
      <c r="Q53" s="422"/>
      <c r="R53" s="422"/>
      <c r="S53" s="422"/>
      <c r="T53" s="422"/>
      <c r="U53" s="422"/>
      <c r="V53" s="422"/>
      <c r="W53" s="422"/>
      <c r="X53" s="595">
        <v>50.856324228028512</v>
      </c>
      <c r="Y53" s="599">
        <v>12516</v>
      </c>
      <c r="Z53" s="965">
        <v>71.599999999999994</v>
      </c>
      <c r="AA53" s="600">
        <f t="shared" si="0"/>
        <v>174804</v>
      </c>
      <c r="AB53" s="596">
        <v>83.628298619927378</v>
      </c>
      <c r="AC53" s="971">
        <v>99</v>
      </c>
      <c r="AD53" s="975">
        <v>56.6</v>
      </c>
      <c r="AE53" s="945">
        <v>144.5</v>
      </c>
      <c r="AF53" s="601">
        <f t="shared" si="1"/>
        <v>1.012</v>
      </c>
      <c r="AG53" s="550">
        <v>69</v>
      </c>
      <c r="AH53" s="423">
        <v>71.817224695932538</v>
      </c>
      <c r="AI53" s="424">
        <v>74.599999999999994</v>
      </c>
      <c r="AP53" s="402">
        <v>48.1</v>
      </c>
    </row>
    <row r="54" spans="1:42" ht="13.5" hidden="1" customHeight="1">
      <c r="A54" s="409"/>
      <c r="B54" s="411"/>
      <c r="C54" s="472" t="s">
        <v>569</v>
      </c>
      <c r="D54" s="419">
        <v>86.580695920120235</v>
      </c>
      <c r="E54" s="677">
        <v>1137340</v>
      </c>
      <c r="F54" s="421">
        <v>833224</v>
      </c>
      <c r="G54" s="582">
        <v>48.953176959619952</v>
      </c>
      <c r="H54" s="2578">
        <v>855978.8</v>
      </c>
      <c r="I54" s="680">
        <v>0.46</v>
      </c>
      <c r="J54" s="420">
        <v>187341</v>
      </c>
      <c r="K54" s="671">
        <v>1.0509999999999999</v>
      </c>
      <c r="L54" s="511">
        <v>209707</v>
      </c>
      <c r="M54" s="587"/>
      <c r="N54" s="422"/>
      <c r="O54" s="422"/>
      <c r="P54" s="422"/>
      <c r="Q54" s="422"/>
      <c r="R54" s="422"/>
      <c r="S54" s="422"/>
      <c r="T54" s="422"/>
      <c r="U54" s="422"/>
      <c r="V54" s="422"/>
      <c r="W54" s="422"/>
      <c r="X54" s="595">
        <v>48.953176959619952</v>
      </c>
      <c r="Y54" s="599">
        <v>13526</v>
      </c>
      <c r="Z54" s="965">
        <v>72.2</v>
      </c>
      <c r="AA54" s="600">
        <f t="shared" si="0"/>
        <v>187341</v>
      </c>
      <c r="AB54" s="596">
        <v>87.439776036921401</v>
      </c>
      <c r="AC54" s="971">
        <v>100.2</v>
      </c>
      <c r="AD54" s="975">
        <v>57.5</v>
      </c>
      <c r="AE54" s="945">
        <v>145</v>
      </c>
      <c r="AF54" s="601">
        <f t="shared" si="1"/>
        <v>1.0509999999999999</v>
      </c>
      <c r="AG54" s="550">
        <v>69.599999999999994</v>
      </c>
      <c r="AH54" s="423">
        <v>72.43828560132188</v>
      </c>
      <c r="AI54" s="424">
        <v>78</v>
      </c>
      <c r="AP54" s="402">
        <v>46.3</v>
      </c>
    </row>
    <row r="55" spans="1:42" ht="13.5" hidden="1" customHeight="1">
      <c r="A55" s="409"/>
      <c r="B55" s="411"/>
      <c r="C55" s="472" t="s">
        <v>67</v>
      </c>
      <c r="D55" s="419">
        <v>86.247693243504401</v>
      </c>
      <c r="E55" s="677">
        <v>1188876</v>
      </c>
      <c r="F55" s="421">
        <v>769959</v>
      </c>
      <c r="G55" s="582">
        <v>44.723960807600953</v>
      </c>
      <c r="H55" s="2578">
        <v>848085.2</v>
      </c>
      <c r="I55" s="680">
        <v>0.48</v>
      </c>
      <c r="J55" s="420">
        <v>226332</v>
      </c>
      <c r="K55" s="671">
        <v>1.016</v>
      </c>
      <c r="L55" s="511">
        <v>224050</v>
      </c>
      <c r="M55" s="587"/>
      <c r="N55" s="422"/>
      <c r="O55" s="422"/>
      <c r="P55" s="422"/>
      <c r="Q55" s="422"/>
      <c r="R55" s="422"/>
      <c r="S55" s="422"/>
      <c r="T55" s="422"/>
      <c r="U55" s="422"/>
      <c r="V55" s="422"/>
      <c r="W55" s="422"/>
      <c r="X55" s="595">
        <v>44.723960807600953</v>
      </c>
      <c r="Y55" s="599">
        <v>16477</v>
      </c>
      <c r="Z55" s="965">
        <v>72.8</v>
      </c>
      <c r="AA55" s="600">
        <f t="shared" si="0"/>
        <v>226332</v>
      </c>
      <c r="AB55" s="596">
        <v>84.076707727809037</v>
      </c>
      <c r="AC55" s="971">
        <v>101</v>
      </c>
      <c r="AD55" s="975">
        <v>57.5</v>
      </c>
      <c r="AE55" s="945">
        <v>145.30000000000001</v>
      </c>
      <c r="AF55" s="601">
        <f t="shared" si="1"/>
        <v>1.016</v>
      </c>
      <c r="AG55" s="550">
        <v>70.3</v>
      </c>
      <c r="AH55" s="423">
        <v>73.172266671327478</v>
      </c>
      <c r="AI55" s="424">
        <v>75</v>
      </c>
      <c r="AP55" s="402">
        <v>42.3</v>
      </c>
    </row>
    <row r="56" spans="1:42" ht="13.5" hidden="1" customHeight="1">
      <c r="A56" s="409"/>
      <c r="B56" s="411"/>
      <c r="C56" s="472" t="s">
        <v>68</v>
      </c>
      <c r="D56" s="419">
        <v>87.912706626583628</v>
      </c>
      <c r="E56" s="677">
        <v>1158260</v>
      </c>
      <c r="F56" s="421">
        <v>853506</v>
      </c>
      <c r="G56" s="582">
        <v>47.261490498812357</v>
      </c>
      <c r="H56" s="2578">
        <v>846350.5</v>
      </c>
      <c r="I56" s="680">
        <v>0.49</v>
      </c>
      <c r="J56" s="420">
        <v>232779</v>
      </c>
      <c r="K56" s="671">
        <v>1.0549999999999999</v>
      </c>
      <c r="L56" s="511">
        <v>214497</v>
      </c>
      <c r="M56" s="587"/>
      <c r="N56" s="422"/>
      <c r="O56" s="422"/>
      <c r="P56" s="422"/>
      <c r="Q56" s="422"/>
      <c r="R56" s="422"/>
      <c r="S56" s="422"/>
      <c r="T56" s="422"/>
      <c r="U56" s="422"/>
      <c r="V56" s="422"/>
      <c r="W56" s="422"/>
      <c r="X56" s="595">
        <v>47.261490498812357</v>
      </c>
      <c r="Y56" s="599">
        <v>16923</v>
      </c>
      <c r="Z56" s="965">
        <v>72.7</v>
      </c>
      <c r="AA56" s="600">
        <f t="shared" si="0"/>
        <v>232779</v>
      </c>
      <c r="AB56" s="596">
        <v>87.776082867832613</v>
      </c>
      <c r="AC56" s="971">
        <v>101.4</v>
      </c>
      <c r="AD56" s="975">
        <v>57.9</v>
      </c>
      <c r="AE56" s="945">
        <v>145.69999999999999</v>
      </c>
      <c r="AF56" s="601">
        <f t="shared" si="1"/>
        <v>1.0549999999999999</v>
      </c>
      <c r="AG56" s="550">
        <v>69.7</v>
      </c>
      <c r="AH56" s="423">
        <v>72.551205765938136</v>
      </c>
      <c r="AI56" s="424">
        <v>78.3</v>
      </c>
      <c r="AP56" s="402">
        <v>44.7</v>
      </c>
    </row>
    <row r="57" spans="1:42" ht="13.5" hidden="1" customHeight="1">
      <c r="A57" s="409"/>
      <c r="B57" s="411"/>
      <c r="C57" s="474" t="s">
        <v>69</v>
      </c>
      <c r="D57" s="419">
        <v>86.136692351299118</v>
      </c>
      <c r="E57" s="677">
        <v>1177765</v>
      </c>
      <c r="F57" s="421">
        <v>791814</v>
      </c>
      <c r="G57" s="582">
        <v>45.464073634204283</v>
      </c>
      <c r="H57" s="2578">
        <v>854063.2</v>
      </c>
      <c r="I57" s="680">
        <v>0.49</v>
      </c>
      <c r="J57" s="420">
        <v>514213</v>
      </c>
      <c r="K57" s="671">
        <v>1.081</v>
      </c>
      <c r="L57" s="511">
        <v>249467</v>
      </c>
      <c r="M57" s="587"/>
      <c r="N57" s="422"/>
      <c r="O57" s="422"/>
      <c r="P57" s="422"/>
      <c r="Q57" s="422"/>
      <c r="R57" s="422"/>
      <c r="S57" s="422"/>
      <c r="T57" s="422"/>
      <c r="U57" s="422"/>
      <c r="V57" s="422"/>
      <c r="W57" s="422"/>
      <c r="X57" s="595">
        <v>45.464073634204283</v>
      </c>
      <c r="Y57" s="602">
        <v>37589</v>
      </c>
      <c r="Z57" s="966">
        <v>73.099999999999994</v>
      </c>
      <c r="AA57" s="603">
        <f t="shared" si="0"/>
        <v>514213</v>
      </c>
      <c r="AB57" s="598">
        <v>89.233412468447966</v>
      </c>
      <c r="AC57" s="972">
        <v>102.6</v>
      </c>
      <c r="AD57" s="976">
        <v>58.3</v>
      </c>
      <c r="AE57" s="946">
        <v>145.30000000000001</v>
      </c>
      <c r="AF57" s="604">
        <f t="shared" si="1"/>
        <v>1.081</v>
      </c>
      <c r="AG57" s="550">
        <v>70.099999999999994</v>
      </c>
      <c r="AH57" s="423">
        <v>72.889966259786874</v>
      </c>
      <c r="AI57" s="424">
        <v>79.599999999999994</v>
      </c>
      <c r="AP57" s="402">
        <v>43</v>
      </c>
    </row>
    <row r="58" spans="1:42" ht="13.5" hidden="1" customHeight="1">
      <c r="A58" s="509">
        <v>1980</v>
      </c>
      <c r="B58" s="934" t="s">
        <v>369</v>
      </c>
      <c r="C58" s="473" t="s">
        <v>561</v>
      </c>
      <c r="D58" s="814">
        <v>88.356710195404759</v>
      </c>
      <c r="E58" s="815">
        <v>1129249</v>
      </c>
      <c r="F58" s="816">
        <v>560913</v>
      </c>
      <c r="G58" s="817">
        <v>49.693289786223282</v>
      </c>
      <c r="H58" s="2580">
        <v>913964.1</v>
      </c>
      <c r="I58" s="819">
        <v>0.51</v>
      </c>
      <c r="J58" s="820">
        <v>180939</v>
      </c>
      <c r="K58" s="821">
        <v>1.0980000000000001</v>
      </c>
      <c r="L58" s="822">
        <v>228614</v>
      </c>
      <c r="M58" s="587"/>
      <c r="N58" s="422"/>
      <c r="O58" s="422"/>
      <c r="P58" s="422"/>
      <c r="Q58" s="422"/>
      <c r="R58" s="422"/>
      <c r="S58" s="422"/>
      <c r="T58" s="422"/>
      <c r="U58" s="422"/>
      <c r="V58" s="422"/>
      <c r="W58" s="422"/>
      <c r="X58" s="593">
        <v>49.693289786223282</v>
      </c>
      <c r="Y58" s="599">
        <v>13299</v>
      </c>
      <c r="Z58" s="965">
        <v>73.5</v>
      </c>
      <c r="AA58" s="600">
        <f t="shared" si="0"/>
        <v>180939</v>
      </c>
      <c r="AB58" s="596">
        <v>86.542957821158097</v>
      </c>
      <c r="AC58" s="971">
        <v>105.1</v>
      </c>
      <c r="AD58" s="975">
        <v>57.4</v>
      </c>
      <c r="AE58" s="945">
        <v>144.30000000000001</v>
      </c>
      <c r="AF58" s="601">
        <f t="shared" si="1"/>
        <v>1.0980000000000001</v>
      </c>
      <c r="AG58" s="550">
        <v>70.3</v>
      </c>
      <c r="AH58" s="423">
        <v>73.56071203760736</v>
      </c>
      <c r="AI58" s="424">
        <v>77.2</v>
      </c>
      <c r="AP58" s="402">
        <v>47</v>
      </c>
    </row>
    <row r="59" spans="1:42" ht="13.5" hidden="1" customHeight="1">
      <c r="A59" s="409"/>
      <c r="B59" s="411"/>
      <c r="C59" s="472" t="s">
        <v>562</v>
      </c>
      <c r="D59" s="823">
        <v>91.131732500536813</v>
      </c>
      <c r="E59" s="824">
        <v>1170212</v>
      </c>
      <c r="F59" s="825">
        <v>783360</v>
      </c>
      <c r="G59" s="826">
        <v>50.962054631828984</v>
      </c>
      <c r="H59" s="2571">
        <v>962973.8</v>
      </c>
      <c r="I59" s="828">
        <v>0.51</v>
      </c>
      <c r="J59" s="587">
        <v>171626</v>
      </c>
      <c r="K59" s="829">
        <v>1.179</v>
      </c>
      <c r="L59" s="830">
        <v>243168</v>
      </c>
      <c r="M59" s="587"/>
      <c r="N59" s="422"/>
      <c r="O59" s="422"/>
      <c r="P59" s="422"/>
      <c r="Q59" s="422"/>
      <c r="R59" s="422"/>
      <c r="S59" s="422"/>
      <c r="T59" s="422"/>
      <c r="U59" s="422"/>
      <c r="V59" s="422"/>
      <c r="W59" s="422"/>
      <c r="X59" s="595">
        <v>50.962054631828984</v>
      </c>
      <c r="Y59" s="599">
        <v>12769</v>
      </c>
      <c r="Z59" s="965">
        <v>74.400000000000006</v>
      </c>
      <c r="AA59" s="600">
        <f t="shared" si="0"/>
        <v>171626</v>
      </c>
      <c r="AB59" s="596">
        <v>92.932787608471585</v>
      </c>
      <c r="AC59" s="971">
        <v>107.1</v>
      </c>
      <c r="AD59" s="975">
        <v>58.8</v>
      </c>
      <c r="AE59" s="945">
        <v>143.6</v>
      </c>
      <c r="AF59" s="601">
        <f t="shared" si="1"/>
        <v>1.179</v>
      </c>
      <c r="AG59" s="550">
        <v>71</v>
      </c>
      <c r="AH59" s="423">
        <v>74.32856915699783</v>
      </c>
      <c r="AI59" s="424">
        <v>82.9</v>
      </c>
      <c r="AP59" s="402">
        <v>48.2</v>
      </c>
    </row>
    <row r="60" spans="1:42" ht="13.5" hidden="1" customHeight="1">
      <c r="A60" s="409"/>
      <c r="B60" s="411"/>
      <c r="C60" s="472" t="s">
        <v>563</v>
      </c>
      <c r="D60" s="823">
        <v>89.910722686278717</v>
      </c>
      <c r="E60" s="824">
        <v>1262180</v>
      </c>
      <c r="F60" s="825">
        <v>845372</v>
      </c>
      <c r="G60" s="826">
        <v>51.913628266033264</v>
      </c>
      <c r="H60" s="2571">
        <v>965206.1</v>
      </c>
      <c r="I60" s="828">
        <v>0.54</v>
      </c>
      <c r="J60" s="587">
        <v>258327</v>
      </c>
      <c r="K60" s="829">
        <v>1.335</v>
      </c>
      <c r="L60" s="830">
        <v>236319</v>
      </c>
      <c r="M60" s="587"/>
      <c r="N60" s="422"/>
      <c r="O60" s="422"/>
      <c r="P60" s="422"/>
      <c r="Q60" s="422"/>
      <c r="R60" s="422"/>
      <c r="S60" s="422"/>
      <c r="T60" s="422"/>
      <c r="U60" s="422"/>
      <c r="V60" s="422"/>
      <c r="W60" s="422"/>
      <c r="X60" s="595">
        <v>51.913628266033264</v>
      </c>
      <c r="Y60" s="599">
        <v>19297</v>
      </c>
      <c r="Z60" s="965">
        <v>74.7</v>
      </c>
      <c r="AA60" s="600">
        <f t="shared" si="0"/>
        <v>258327</v>
      </c>
      <c r="AB60" s="596">
        <v>104.14301530551279</v>
      </c>
      <c r="AC60" s="971">
        <v>108.9</v>
      </c>
      <c r="AD60" s="975">
        <v>58.9</v>
      </c>
      <c r="AE60" s="945">
        <v>144.19999999999999</v>
      </c>
      <c r="AF60" s="601">
        <f t="shared" si="1"/>
        <v>1.335</v>
      </c>
      <c r="AG60" s="550">
        <v>71.3</v>
      </c>
      <c r="AH60" s="423">
        <v>74.635712004754026</v>
      </c>
      <c r="AI60" s="424">
        <v>92.9</v>
      </c>
      <c r="AP60" s="402">
        <v>49.1</v>
      </c>
    </row>
    <row r="61" spans="1:42" ht="13.5" hidden="1" customHeight="1">
      <c r="A61" s="409"/>
      <c r="B61" s="411"/>
      <c r="C61" s="472" t="s">
        <v>564</v>
      </c>
      <c r="D61" s="823">
        <v>92.796745883616055</v>
      </c>
      <c r="E61" s="824">
        <v>1179497</v>
      </c>
      <c r="F61" s="825">
        <v>1022842</v>
      </c>
      <c r="G61" s="826">
        <v>54.133966745843239</v>
      </c>
      <c r="H61" s="2571">
        <v>965136.2</v>
      </c>
      <c r="I61" s="828">
        <v>0.55000000000000004</v>
      </c>
      <c r="J61" s="587">
        <v>228327</v>
      </c>
      <c r="K61" s="829">
        <v>1.202</v>
      </c>
      <c r="L61" s="830">
        <v>272655</v>
      </c>
      <c r="M61" s="587"/>
      <c r="N61" s="422"/>
      <c r="O61" s="422"/>
      <c r="P61" s="422"/>
      <c r="Q61" s="422"/>
      <c r="R61" s="422"/>
      <c r="S61" s="422"/>
      <c r="T61" s="422"/>
      <c r="U61" s="422"/>
      <c r="V61" s="422"/>
      <c r="W61" s="422"/>
      <c r="X61" s="595">
        <v>54.133966745843239</v>
      </c>
      <c r="Y61" s="599">
        <v>17467</v>
      </c>
      <c r="Z61" s="965">
        <v>76.5</v>
      </c>
      <c r="AA61" s="600">
        <f t="shared" si="0"/>
        <v>228327</v>
      </c>
      <c r="AB61" s="596">
        <v>95.062730870909405</v>
      </c>
      <c r="AC61" s="971">
        <v>111</v>
      </c>
      <c r="AD61" s="975">
        <v>59.8</v>
      </c>
      <c r="AE61" s="945">
        <v>146.80000000000001</v>
      </c>
      <c r="AF61" s="601">
        <f t="shared" si="1"/>
        <v>1.202</v>
      </c>
      <c r="AG61" s="550">
        <v>73</v>
      </c>
      <c r="AH61" s="423">
        <v>76.401783379352111</v>
      </c>
      <c r="AI61" s="424">
        <v>84.8</v>
      </c>
      <c r="AP61" s="402">
        <v>51.2</v>
      </c>
    </row>
    <row r="62" spans="1:42" ht="13.5" hidden="1" customHeight="1">
      <c r="A62" s="409"/>
      <c r="B62" s="411"/>
      <c r="C62" s="472" t="s">
        <v>565</v>
      </c>
      <c r="D62" s="823">
        <v>93.01874766802662</v>
      </c>
      <c r="E62" s="824">
        <v>1191094</v>
      </c>
      <c r="F62" s="825">
        <v>744925</v>
      </c>
      <c r="G62" s="826">
        <v>56.460035629453685</v>
      </c>
      <c r="H62" s="2571">
        <v>947599.4</v>
      </c>
      <c r="I62" s="828">
        <v>0.53</v>
      </c>
      <c r="J62" s="587">
        <v>207379</v>
      </c>
      <c r="K62" s="829">
        <v>1.1299999999999999</v>
      </c>
      <c r="L62" s="830">
        <v>274357</v>
      </c>
      <c r="M62" s="587"/>
      <c r="N62" s="422"/>
      <c r="O62" s="422"/>
      <c r="P62" s="422"/>
      <c r="Q62" s="422"/>
      <c r="R62" s="422"/>
      <c r="S62" s="422"/>
      <c r="T62" s="422"/>
      <c r="U62" s="422"/>
      <c r="V62" s="422"/>
      <c r="W62" s="422"/>
      <c r="X62" s="595">
        <v>56.460035629453685</v>
      </c>
      <c r="Y62" s="599">
        <v>15906</v>
      </c>
      <c r="Z62" s="965">
        <v>76.7</v>
      </c>
      <c r="AA62" s="600">
        <f t="shared" si="0"/>
        <v>207379</v>
      </c>
      <c r="AB62" s="596">
        <v>90.130230684211284</v>
      </c>
      <c r="AC62" s="971">
        <v>112.2</v>
      </c>
      <c r="AD62" s="975">
        <v>61.2</v>
      </c>
      <c r="AE62" s="945">
        <v>146.19999999999999</v>
      </c>
      <c r="AF62" s="601">
        <f t="shared" si="1"/>
        <v>1.1299999999999999</v>
      </c>
      <c r="AG62" s="550">
        <v>73.400000000000006</v>
      </c>
      <c r="AH62" s="423">
        <v>76.785711939047346</v>
      </c>
      <c r="AI62" s="424">
        <v>80.400000000000006</v>
      </c>
      <c r="AP62" s="402">
        <v>53.4</v>
      </c>
    </row>
    <row r="63" spans="1:42" ht="13.5" hidden="1" customHeight="1">
      <c r="A63" s="409"/>
      <c r="B63" s="411"/>
      <c r="C63" s="472" t="s">
        <v>566</v>
      </c>
      <c r="D63" s="823">
        <v>89.355718225252289</v>
      </c>
      <c r="E63" s="824">
        <v>1183394</v>
      </c>
      <c r="F63" s="825">
        <v>707438</v>
      </c>
      <c r="G63" s="826">
        <v>51.807897862232785</v>
      </c>
      <c r="H63" s="2571">
        <v>972895.9</v>
      </c>
      <c r="I63" s="828">
        <v>0.53</v>
      </c>
      <c r="J63" s="587">
        <v>200855</v>
      </c>
      <c r="K63" s="829">
        <v>1.1120000000000001</v>
      </c>
      <c r="L63" s="830">
        <v>242647</v>
      </c>
      <c r="M63" s="587"/>
      <c r="N63" s="422"/>
      <c r="O63" s="422"/>
      <c r="P63" s="422"/>
      <c r="Q63" s="422"/>
      <c r="R63" s="422"/>
      <c r="S63" s="422"/>
      <c r="T63" s="422"/>
      <c r="U63" s="422"/>
      <c r="V63" s="422"/>
      <c r="W63" s="422"/>
      <c r="X63" s="595">
        <v>51.807897862232785</v>
      </c>
      <c r="Y63" s="599">
        <v>15506</v>
      </c>
      <c r="Z63" s="965">
        <v>77.2</v>
      </c>
      <c r="AA63" s="600">
        <f t="shared" si="0"/>
        <v>200855</v>
      </c>
      <c r="AB63" s="596">
        <v>89.793923853300029</v>
      </c>
      <c r="AC63" s="971">
        <v>112.9</v>
      </c>
      <c r="AD63" s="975">
        <v>62.2</v>
      </c>
      <c r="AE63" s="945">
        <v>146.6</v>
      </c>
      <c r="AF63" s="601">
        <f t="shared" si="1"/>
        <v>1.1120000000000001</v>
      </c>
      <c r="AG63" s="550">
        <v>73.900000000000006</v>
      </c>
      <c r="AH63" s="423">
        <v>77.323211922620672</v>
      </c>
      <c r="AI63" s="424">
        <v>80.099999999999994</v>
      </c>
      <c r="AP63" s="402">
        <v>49</v>
      </c>
    </row>
    <row r="64" spans="1:42" ht="13.5" hidden="1" customHeight="1">
      <c r="A64" s="409"/>
      <c r="B64" s="411"/>
      <c r="C64" s="472" t="s">
        <v>567</v>
      </c>
      <c r="D64" s="823">
        <v>91.353734284947379</v>
      </c>
      <c r="E64" s="824">
        <v>1211761</v>
      </c>
      <c r="F64" s="825">
        <v>795356</v>
      </c>
      <c r="G64" s="826">
        <v>53.922505938242288</v>
      </c>
      <c r="H64" s="2571">
        <v>969364.5</v>
      </c>
      <c r="I64" s="828">
        <v>0.53</v>
      </c>
      <c r="J64" s="587">
        <v>347387</v>
      </c>
      <c r="K64" s="829">
        <v>1.1419999999999999</v>
      </c>
      <c r="L64" s="830">
        <v>238991</v>
      </c>
      <c r="M64" s="587"/>
      <c r="N64" s="422"/>
      <c r="O64" s="422"/>
      <c r="P64" s="422"/>
      <c r="Q64" s="422"/>
      <c r="R64" s="422"/>
      <c r="S64" s="422"/>
      <c r="T64" s="422"/>
      <c r="U64" s="422"/>
      <c r="V64" s="422"/>
      <c r="W64" s="422"/>
      <c r="X64" s="595">
        <v>53.922505938242288</v>
      </c>
      <c r="Y64" s="599">
        <v>26853</v>
      </c>
      <c r="Z64" s="965">
        <v>77.3</v>
      </c>
      <c r="AA64" s="600">
        <f t="shared" si="0"/>
        <v>347387</v>
      </c>
      <c r="AB64" s="596">
        <v>91.699662561797041</v>
      </c>
      <c r="AC64" s="971">
        <v>113</v>
      </c>
      <c r="AD64" s="975">
        <v>62</v>
      </c>
      <c r="AE64" s="945">
        <v>146.4</v>
      </c>
      <c r="AF64" s="601">
        <f t="shared" si="1"/>
        <v>1.1419999999999999</v>
      </c>
      <c r="AG64" s="550">
        <v>73.8</v>
      </c>
      <c r="AH64" s="423">
        <v>77.169640498742595</v>
      </c>
      <c r="AI64" s="424">
        <v>81.8</v>
      </c>
      <c r="AP64" s="402">
        <v>51</v>
      </c>
    </row>
    <row r="65" spans="1:42" ht="13.5" hidden="1" customHeight="1">
      <c r="A65" s="409"/>
      <c r="B65" s="411"/>
      <c r="C65" s="472" t="s">
        <v>568</v>
      </c>
      <c r="D65" s="823">
        <v>86.025691459093835</v>
      </c>
      <c r="E65" s="824">
        <v>1123833</v>
      </c>
      <c r="F65" s="825">
        <v>708844</v>
      </c>
      <c r="G65" s="826">
        <v>50.856324228028512</v>
      </c>
      <c r="H65" s="2571">
        <v>952536.7</v>
      </c>
      <c r="I65" s="828">
        <v>0.53</v>
      </c>
      <c r="J65" s="587">
        <v>173161</v>
      </c>
      <c r="K65" s="829">
        <v>1.018</v>
      </c>
      <c r="L65" s="830">
        <v>221682</v>
      </c>
      <c r="M65" s="587"/>
      <c r="N65" s="422"/>
      <c r="O65" s="422"/>
      <c r="P65" s="422"/>
      <c r="Q65" s="422"/>
      <c r="R65" s="422"/>
      <c r="S65" s="422"/>
      <c r="T65" s="422"/>
      <c r="U65" s="422"/>
      <c r="V65" s="422"/>
      <c r="W65" s="422"/>
      <c r="X65" s="595">
        <v>50.856324228028512</v>
      </c>
      <c r="Y65" s="599">
        <v>13420</v>
      </c>
      <c r="Z65" s="965">
        <v>77.5</v>
      </c>
      <c r="AA65" s="600">
        <f t="shared" si="0"/>
        <v>173161</v>
      </c>
      <c r="AB65" s="596">
        <v>80.153128033844609</v>
      </c>
      <c r="AC65" s="971">
        <v>113.6</v>
      </c>
      <c r="AD65" s="975">
        <v>61.2</v>
      </c>
      <c r="AE65" s="945">
        <v>146.19999999999999</v>
      </c>
      <c r="AF65" s="601">
        <f t="shared" si="1"/>
        <v>1.018</v>
      </c>
      <c r="AG65" s="550">
        <v>74.099999999999994</v>
      </c>
      <c r="AH65" s="423">
        <v>77.476783346498777</v>
      </c>
      <c r="AI65" s="424">
        <v>71.5</v>
      </c>
      <c r="AP65" s="402">
        <v>48.1</v>
      </c>
    </row>
    <row r="66" spans="1:42" ht="13.5" hidden="1" customHeight="1">
      <c r="A66" s="409"/>
      <c r="B66" s="411"/>
      <c r="C66" s="472" t="s">
        <v>569</v>
      </c>
      <c r="D66" s="823">
        <v>88.80071376422589</v>
      </c>
      <c r="E66" s="824">
        <v>1155088</v>
      </c>
      <c r="F66" s="825">
        <v>682556</v>
      </c>
      <c r="G66" s="826">
        <v>52.970932304038008</v>
      </c>
      <c r="H66" s="2571">
        <v>965344.6</v>
      </c>
      <c r="I66" s="828">
        <v>0.5</v>
      </c>
      <c r="J66" s="587">
        <v>187701</v>
      </c>
      <c r="K66" s="829">
        <v>1.1259999999999999</v>
      </c>
      <c r="L66" s="830">
        <v>206862</v>
      </c>
      <c r="M66" s="587"/>
      <c r="N66" s="422"/>
      <c r="O66" s="422"/>
      <c r="P66" s="422"/>
      <c r="Q66" s="422"/>
      <c r="R66" s="422"/>
      <c r="S66" s="422"/>
      <c r="T66" s="422"/>
      <c r="U66" s="422"/>
      <c r="V66" s="422"/>
      <c r="W66" s="422"/>
      <c r="X66" s="595">
        <v>52.970932304038008</v>
      </c>
      <c r="Y66" s="599">
        <v>14697</v>
      </c>
      <c r="Z66" s="965">
        <v>78.3</v>
      </c>
      <c r="AA66" s="600">
        <f t="shared" si="0"/>
        <v>187701</v>
      </c>
      <c r="AB66" s="596">
        <v>89.681821576329625</v>
      </c>
      <c r="AC66" s="971">
        <v>113.7</v>
      </c>
      <c r="AD66" s="975">
        <v>62</v>
      </c>
      <c r="AE66" s="945">
        <v>146</v>
      </c>
      <c r="AF66" s="601">
        <f t="shared" si="1"/>
        <v>1.1259999999999999</v>
      </c>
      <c r="AG66" s="550">
        <v>75</v>
      </c>
      <c r="AH66" s="423">
        <v>78.474997601706406</v>
      </c>
      <c r="AI66" s="424">
        <v>80</v>
      </c>
      <c r="AP66" s="402">
        <v>50.1</v>
      </c>
    </row>
    <row r="67" spans="1:42" ht="13.5" hidden="1" customHeight="1">
      <c r="A67" s="409"/>
      <c r="B67" s="411"/>
      <c r="C67" s="472" t="s">
        <v>67</v>
      </c>
      <c r="D67" s="823">
        <v>90.909730716126248</v>
      </c>
      <c r="E67" s="824">
        <v>1164036</v>
      </c>
      <c r="F67" s="825">
        <v>631306</v>
      </c>
      <c r="G67" s="826">
        <v>55.931383610451313</v>
      </c>
      <c r="H67" s="2571">
        <v>960959.8</v>
      </c>
      <c r="I67" s="828">
        <v>0.49</v>
      </c>
      <c r="J67" s="587">
        <v>235753</v>
      </c>
      <c r="K67" s="829">
        <v>1.1060000000000001</v>
      </c>
      <c r="L67" s="830">
        <v>219731</v>
      </c>
      <c r="M67" s="587"/>
      <c r="N67" s="422"/>
      <c r="O67" s="422"/>
      <c r="P67" s="422"/>
      <c r="Q67" s="422"/>
      <c r="R67" s="422"/>
      <c r="S67" s="422"/>
      <c r="T67" s="422"/>
      <c r="U67" s="422"/>
      <c r="V67" s="422"/>
      <c r="W67" s="422"/>
      <c r="X67" s="595">
        <v>55.931383610451313</v>
      </c>
      <c r="Y67" s="599">
        <v>18483</v>
      </c>
      <c r="Z67" s="965">
        <v>78.400000000000006</v>
      </c>
      <c r="AA67" s="600">
        <f t="shared" si="0"/>
        <v>235753</v>
      </c>
      <c r="AB67" s="596">
        <v>88.785003360566336</v>
      </c>
      <c r="AC67" s="971">
        <v>113.3</v>
      </c>
      <c r="AD67" s="975">
        <v>62.1</v>
      </c>
      <c r="AE67" s="945">
        <v>146.4</v>
      </c>
      <c r="AF67" s="601">
        <f t="shared" si="1"/>
        <v>1.1060000000000001</v>
      </c>
      <c r="AG67" s="550">
        <v>75.099999999999994</v>
      </c>
      <c r="AH67" s="423">
        <v>78.551783313645458</v>
      </c>
      <c r="AI67" s="424">
        <v>79.2</v>
      </c>
      <c r="AP67" s="402">
        <v>52.9</v>
      </c>
    </row>
    <row r="68" spans="1:42" ht="13.5" hidden="1" customHeight="1">
      <c r="A68" s="409"/>
      <c r="B68" s="411"/>
      <c r="C68" s="472" t="s">
        <v>68</v>
      </c>
      <c r="D68" s="823">
        <v>87.801705734378331</v>
      </c>
      <c r="E68" s="824">
        <v>1106284</v>
      </c>
      <c r="F68" s="825">
        <v>720816</v>
      </c>
      <c r="G68" s="826">
        <v>54.556888361045139</v>
      </c>
      <c r="H68" s="2571">
        <v>968412.3</v>
      </c>
      <c r="I68" s="828">
        <v>0.5</v>
      </c>
      <c r="J68" s="587">
        <v>241224</v>
      </c>
      <c r="K68" s="829">
        <v>1.0940000000000001</v>
      </c>
      <c r="L68" s="830">
        <v>190743</v>
      </c>
      <c r="M68" s="587"/>
      <c r="N68" s="422"/>
      <c r="O68" s="422"/>
      <c r="P68" s="422"/>
      <c r="Q68" s="422"/>
      <c r="R68" s="422"/>
      <c r="S68" s="422"/>
      <c r="T68" s="422"/>
      <c r="U68" s="422"/>
      <c r="V68" s="422"/>
      <c r="W68" s="422"/>
      <c r="X68" s="595">
        <v>54.556888361045139</v>
      </c>
      <c r="Y68" s="599">
        <v>18912</v>
      </c>
      <c r="Z68" s="965">
        <v>78.400000000000006</v>
      </c>
      <c r="AA68" s="600">
        <f t="shared" si="0"/>
        <v>241224</v>
      </c>
      <c r="AB68" s="596">
        <v>88.00028742177345</v>
      </c>
      <c r="AC68" s="971">
        <v>113.2</v>
      </c>
      <c r="AD68" s="975">
        <v>62.2</v>
      </c>
      <c r="AE68" s="945">
        <v>146.4</v>
      </c>
      <c r="AF68" s="601">
        <f t="shared" si="1"/>
        <v>1.0940000000000001</v>
      </c>
      <c r="AG68" s="550">
        <v>75.2</v>
      </c>
      <c r="AH68" s="423">
        <v>78.628569025584468</v>
      </c>
      <c r="AI68" s="424">
        <v>78.5</v>
      </c>
      <c r="AP68" s="402">
        <v>51.6</v>
      </c>
    </row>
    <row r="69" spans="1:42" ht="13.5" hidden="1" customHeight="1">
      <c r="A69" s="415"/>
      <c r="B69" s="935"/>
      <c r="C69" s="474" t="s">
        <v>69</v>
      </c>
      <c r="D69" s="831">
        <v>90.132724470689269</v>
      </c>
      <c r="E69" s="832">
        <v>1111331</v>
      </c>
      <c r="F69" s="833">
        <v>801424</v>
      </c>
      <c r="G69" s="834">
        <v>56.565766033254164</v>
      </c>
      <c r="H69" s="2581">
        <v>963942.3</v>
      </c>
      <c r="I69" s="836">
        <v>0.49</v>
      </c>
      <c r="J69" s="837">
        <v>532872</v>
      </c>
      <c r="K69" s="838">
        <v>1.169</v>
      </c>
      <c r="L69" s="839">
        <v>215599</v>
      </c>
      <c r="M69" s="587"/>
      <c r="N69" s="422"/>
      <c r="O69" s="422"/>
      <c r="P69" s="422"/>
      <c r="Q69" s="422"/>
      <c r="R69" s="422"/>
      <c r="S69" s="422"/>
      <c r="T69" s="422"/>
      <c r="U69" s="422"/>
      <c r="V69" s="422"/>
      <c r="W69" s="422"/>
      <c r="X69" s="597">
        <v>56.565766033254164</v>
      </c>
      <c r="Y69" s="602">
        <v>41564</v>
      </c>
      <c r="Z69" s="966">
        <v>78</v>
      </c>
      <c r="AA69" s="603">
        <f t="shared" si="0"/>
        <v>532872</v>
      </c>
      <c r="AB69" s="598">
        <v>93.829605824234889</v>
      </c>
      <c r="AC69" s="972">
        <v>112.9</v>
      </c>
      <c r="AD69" s="976">
        <v>62.2</v>
      </c>
      <c r="AE69" s="946">
        <v>145.69999999999999</v>
      </c>
      <c r="AF69" s="604">
        <f t="shared" si="1"/>
        <v>1.169</v>
      </c>
      <c r="AG69" s="550">
        <v>74.7</v>
      </c>
      <c r="AH69" s="423">
        <v>78.091069042011156</v>
      </c>
      <c r="AI69" s="424">
        <v>83.7</v>
      </c>
      <c r="AP69" s="402">
        <v>53.5</v>
      </c>
    </row>
    <row r="70" spans="1:42" ht="13.5" hidden="1" customHeight="1">
      <c r="A70" s="409">
        <v>1981</v>
      </c>
      <c r="B70" s="411" t="s">
        <v>370</v>
      </c>
      <c r="C70" s="473" t="s">
        <v>561</v>
      </c>
      <c r="D70" s="823">
        <v>89.133716440841738</v>
      </c>
      <c r="E70" s="824">
        <v>1076256</v>
      </c>
      <c r="F70" s="825">
        <v>482897</v>
      </c>
      <c r="G70" s="826">
        <v>57.094418052256536</v>
      </c>
      <c r="H70" s="2571">
        <v>922335.1</v>
      </c>
      <c r="I70" s="828">
        <v>0.49</v>
      </c>
      <c r="J70" s="587">
        <v>185657</v>
      </c>
      <c r="K70" s="829">
        <v>1.1160000000000001</v>
      </c>
      <c r="L70" s="830">
        <v>203864</v>
      </c>
      <c r="M70" s="587"/>
      <c r="N70" s="422"/>
      <c r="O70" s="422"/>
      <c r="P70" s="422"/>
      <c r="Q70" s="422"/>
      <c r="R70" s="422"/>
      <c r="S70" s="422"/>
      <c r="T70" s="422"/>
      <c r="U70" s="422"/>
      <c r="V70" s="422"/>
      <c r="W70" s="422"/>
      <c r="X70" s="595">
        <v>57.094418052256536</v>
      </c>
      <c r="Y70" s="599">
        <v>14704</v>
      </c>
      <c r="Z70" s="965">
        <v>79.2</v>
      </c>
      <c r="AA70" s="600">
        <f t="shared" si="0"/>
        <v>185657</v>
      </c>
      <c r="AB70" s="596">
        <v>87.327673759950997</v>
      </c>
      <c r="AC70" s="971">
        <v>112.6</v>
      </c>
      <c r="AD70" s="975">
        <v>60.9</v>
      </c>
      <c r="AE70" s="945">
        <v>144.69999999999999</v>
      </c>
      <c r="AF70" s="601">
        <f t="shared" si="1"/>
        <v>1.1160000000000001</v>
      </c>
      <c r="AG70" s="550">
        <v>75.8</v>
      </c>
      <c r="AH70" s="423">
        <v>79.242854721096862</v>
      </c>
      <c r="AI70" s="424">
        <v>77.900000000000006</v>
      </c>
      <c r="AP70" s="402">
        <v>54</v>
      </c>
    </row>
    <row r="71" spans="1:42" ht="13.5" hidden="1" customHeight="1">
      <c r="A71" s="409"/>
      <c r="B71" s="411"/>
      <c r="C71" s="472" t="s">
        <v>562</v>
      </c>
      <c r="D71" s="823">
        <v>85.914690566888552</v>
      </c>
      <c r="E71" s="824">
        <v>1057617</v>
      </c>
      <c r="F71" s="825">
        <v>1030645</v>
      </c>
      <c r="G71" s="826">
        <v>53.28812351543943</v>
      </c>
      <c r="H71" s="2571">
        <v>960906.1</v>
      </c>
      <c r="I71" s="828">
        <v>0.48</v>
      </c>
      <c r="J71" s="587">
        <v>169037</v>
      </c>
      <c r="K71" s="829">
        <v>1.0960000000000001</v>
      </c>
      <c r="L71" s="830">
        <v>195989</v>
      </c>
      <c r="M71" s="587"/>
      <c r="N71" s="422"/>
      <c r="O71" s="422"/>
      <c r="P71" s="422"/>
      <c r="Q71" s="422"/>
      <c r="R71" s="422"/>
      <c r="S71" s="422"/>
      <c r="T71" s="422"/>
      <c r="U71" s="422"/>
      <c r="V71" s="422"/>
      <c r="W71" s="422"/>
      <c r="X71" s="595">
        <v>53.28812351543943</v>
      </c>
      <c r="Y71" s="599">
        <v>13337</v>
      </c>
      <c r="Z71" s="965">
        <v>78.900000000000006</v>
      </c>
      <c r="AA71" s="600">
        <f t="shared" si="0"/>
        <v>169037</v>
      </c>
      <c r="AB71" s="596">
        <v>87.776082867832613</v>
      </c>
      <c r="AC71" s="971">
        <v>112.1</v>
      </c>
      <c r="AD71" s="975">
        <v>62.2</v>
      </c>
      <c r="AE71" s="945">
        <v>144.4</v>
      </c>
      <c r="AF71" s="601">
        <f t="shared" si="1"/>
        <v>1.0960000000000001</v>
      </c>
      <c r="AG71" s="550">
        <v>75.5</v>
      </c>
      <c r="AH71" s="423">
        <v>78.935711873340679</v>
      </c>
      <c r="AI71" s="424">
        <v>78.3</v>
      </c>
      <c r="AP71" s="402">
        <v>50.4</v>
      </c>
    </row>
    <row r="72" spans="1:42" ht="13.5" hidden="1" customHeight="1">
      <c r="A72" s="409"/>
      <c r="B72" s="411"/>
      <c r="C72" s="472" t="s">
        <v>563</v>
      </c>
      <c r="D72" s="823">
        <v>87.024699488941366</v>
      </c>
      <c r="E72" s="824">
        <v>1134190</v>
      </c>
      <c r="F72" s="825">
        <v>655392</v>
      </c>
      <c r="G72" s="826">
        <v>54.556888361045139</v>
      </c>
      <c r="H72" s="2571">
        <v>961191.8</v>
      </c>
      <c r="I72" s="828">
        <v>0.46</v>
      </c>
      <c r="J72" s="587">
        <v>269230</v>
      </c>
      <c r="K72" s="829">
        <v>1.2509999999999999</v>
      </c>
      <c r="L72" s="830">
        <v>240278</v>
      </c>
      <c r="M72" s="587"/>
      <c r="N72" s="422"/>
      <c r="O72" s="422"/>
      <c r="P72" s="422"/>
      <c r="Q72" s="422"/>
      <c r="R72" s="422"/>
      <c r="S72" s="422"/>
      <c r="T72" s="422"/>
      <c r="U72" s="422"/>
      <c r="V72" s="422"/>
      <c r="W72" s="422"/>
      <c r="X72" s="595">
        <v>54.556888361045139</v>
      </c>
      <c r="Y72" s="599">
        <v>21323</v>
      </c>
      <c r="Z72" s="965">
        <v>79.2</v>
      </c>
      <c r="AA72" s="600">
        <f t="shared" si="0"/>
        <v>269230</v>
      </c>
      <c r="AB72" s="596">
        <v>100.5557424424596</v>
      </c>
      <c r="AC72" s="971">
        <v>111.8</v>
      </c>
      <c r="AD72" s="975">
        <v>62.1</v>
      </c>
      <c r="AE72" s="945">
        <v>144.69999999999999</v>
      </c>
      <c r="AF72" s="601">
        <f t="shared" si="1"/>
        <v>1.2509999999999999</v>
      </c>
      <c r="AG72" s="550">
        <v>75.8</v>
      </c>
      <c r="AH72" s="423">
        <v>79.242854721096862</v>
      </c>
      <c r="AI72" s="424">
        <v>89.7</v>
      </c>
      <c r="AP72" s="402">
        <v>51.6</v>
      </c>
    </row>
    <row r="73" spans="1:42" ht="13.5" hidden="1" customHeight="1">
      <c r="A73" s="409"/>
      <c r="B73" s="411"/>
      <c r="C73" s="472" t="s">
        <v>564</v>
      </c>
      <c r="D73" s="823">
        <v>87.912706626583628</v>
      </c>
      <c r="E73" s="824">
        <v>1069820</v>
      </c>
      <c r="F73" s="825">
        <v>749259</v>
      </c>
      <c r="G73" s="826">
        <v>56.565766033254164</v>
      </c>
      <c r="H73" s="2571">
        <v>959617</v>
      </c>
      <c r="I73" s="828">
        <v>0.44</v>
      </c>
      <c r="J73" s="587">
        <v>237274</v>
      </c>
      <c r="K73" s="829">
        <v>1.0780000000000001</v>
      </c>
      <c r="L73" s="830">
        <v>241649</v>
      </c>
      <c r="M73" s="587"/>
      <c r="N73" s="422"/>
      <c r="O73" s="422"/>
      <c r="P73" s="422"/>
      <c r="Q73" s="422"/>
      <c r="R73" s="422"/>
      <c r="S73" s="422"/>
      <c r="T73" s="422"/>
      <c r="U73" s="422"/>
      <c r="V73" s="422"/>
      <c r="W73" s="422"/>
      <c r="X73" s="595">
        <v>56.565766033254164</v>
      </c>
      <c r="Y73" s="599">
        <v>18887</v>
      </c>
      <c r="Z73" s="965">
        <v>79.599999999999994</v>
      </c>
      <c r="AA73" s="600">
        <f t="shared" si="0"/>
        <v>237274</v>
      </c>
      <c r="AB73" s="596">
        <v>90.130230684211284</v>
      </c>
      <c r="AC73" s="971">
        <v>112</v>
      </c>
      <c r="AD73" s="975">
        <v>63.6</v>
      </c>
      <c r="AE73" s="945">
        <v>147.19999999999999</v>
      </c>
      <c r="AF73" s="601">
        <f t="shared" si="1"/>
        <v>1.0780000000000001</v>
      </c>
      <c r="AG73" s="550">
        <v>76.5</v>
      </c>
      <c r="AH73" s="423">
        <v>79.933926128548265</v>
      </c>
      <c r="AI73" s="424">
        <v>80.400000000000006</v>
      </c>
      <c r="AP73" s="402">
        <v>53.5</v>
      </c>
    </row>
    <row r="74" spans="1:42" ht="13.5" hidden="1" customHeight="1">
      <c r="A74" s="409"/>
      <c r="B74" s="411"/>
      <c r="C74" s="472" t="s">
        <v>565</v>
      </c>
      <c r="D74" s="823">
        <v>87.468703057762497</v>
      </c>
      <c r="E74" s="824">
        <v>1057974</v>
      </c>
      <c r="F74" s="825">
        <v>820441</v>
      </c>
      <c r="G74" s="826">
        <v>57.200148456057015</v>
      </c>
      <c r="H74" s="2571">
        <v>938373</v>
      </c>
      <c r="I74" s="828">
        <v>0.43</v>
      </c>
      <c r="J74" s="587">
        <v>228042</v>
      </c>
      <c r="K74" s="829">
        <v>0.998</v>
      </c>
      <c r="L74" s="830">
        <v>228873</v>
      </c>
      <c r="M74" s="587"/>
      <c r="N74" s="422"/>
      <c r="O74" s="422"/>
      <c r="P74" s="422"/>
      <c r="Q74" s="422"/>
      <c r="R74" s="422"/>
      <c r="S74" s="422"/>
      <c r="T74" s="422"/>
      <c r="U74" s="422"/>
      <c r="V74" s="422"/>
      <c r="W74" s="422"/>
      <c r="X74" s="595">
        <v>57.200148456057015</v>
      </c>
      <c r="Y74" s="599">
        <v>18289</v>
      </c>
      <c r="Z74" s="965">
        <v>80.2</v>
      </c>
      <c r="AA74" s="600">
        <f t="shared" si="0"/>
        <v>228042</v>
      </c>
      <c r="AB74" s="596">
        <v>84.300912281749845</v>
      </c>
      <c r="AC74" s="971">
        <v>112.5</v>
      </c>
      <c r="AD74" s="975">
        <v>64.5</v>
      </c>
      <c r="AE74" s="945">
        <v>147.30000000000001</v>
      </c>
      <c r="AF74" s="601">
        <f t="shared" si="1"/>
        <v>0.998</v>
      </c>
      <c r="AG74" s="550">
        <v>77.099999999999994</v>
      </c>
      <c r="AH74" s="423">
        <v>80.548211824060672</v>
      </c>
      <c r="AI74" s="424">
        <v>75.2</v>
      </c>
      <c r="AP74" s="402">
        <v>54.1</v>
      </c>
    </row>
    <row r="75" spans="1:42" ht="13.5" hidden="1" customHeight="1">
      <c r="A75" s="409"/>
      <c r="B75" s="411"/>
      <c r="C75" s="472" t="s">
        <v>566</v>
      </c>
      <c r="D75" s="823">
        <v>88.689712872020607</v>
      </c>
      <c r="E75" s="824">
        <v>1088833</v>
      </c>
      <c r="F75" s="825">
        <v>893042</v>
      </c>
      <c r="G75" s="826">
        <v>57.094418052256536</v>
      </c>
      <c r="H75" s="2571">
        <v>965447.3</v>
      </c>
      <c r="I75" s="828">
        <v>0.42</v>
      </c>
      <c r="J75" s="587">
        <v>222269</v>
      </c>
      <c r="K75" s="829">
        <v>1.0329999999999999</v>
      </c>
      <c r="L75" s="830">
        <v>215491</v>
      </c>
      <c r="M75" s="587"/>
      <c r="N75" s="422"/>
      <c r="O75" s="422"/>
      <c r="P75" s="422"/>
      <c r="Q75" s="422"/>
      <c r="R75" s="422"/>
      <c r="S75" s="422"/>
      <c r="T75" s="422"/>
      <c r="U75" s="422"/>
      <c r="V75" s="422"/>
      <c r="W75" s="422"/>
      <c r="X75" s="595">
        <v>57.094418052256536</v>
      </c>
      <c r="Y75" s="599">
        <v>17826</v>
      </c>
      <c r="Z75" s="965">
        <v>80.2</v>
      </c>
      <c r="AA75" s="600">
        <f t="shared" si="0"/>
        <v>222269</v>
      </c>
      <c r="AB75" s="596">
        <v>88.672901083595917</v>
      </c>
      <c r="AC75" s="971">
        <v>112.4</v>
      </c>
      <c r="AD75" s="975">
        <v>65.8</v>
      </c>
      <c r="AE75" s="945">
        <v>146.6</v>
      </c>
      <c r="AF75" s="601">
        <f t="shared" si="1"/>
        <v>1.0329999999999999</v>
      </c>
      <c r="AG75" s="550">
        <v>77</v>
      </c>
      <c r="AH75" s="423">
        <v>80.394640400182553</v>
      </c>
      <c r="AI75" s="424">
        <v>79.099999999999994</v>
      </c>
      <c r="AP75" s="402">
        <v>54</v>
      </c>
    </row>
    <row r="76" spans="1:42" ht="13.5" hidden="1" customHeight="1">
      <c r="A76" s="409"/>
      <c r="B76" s="411"/>
      <c r="C76" s="472" t="s">
        <v>567</v>
      </c>
      <c r="D76" s="823">
        <v>89.244717333047035</v>
      </c>
      <c r="E76" s="824">
        <v>1158323</v>
      </c>
      <c r="F76" s="825">
        <v>650561</v>
      </c>
      <c r="G76" s="826">
        <v>57.411609263657958</v>
      </c>
      <c r="H76" s="2571">
        <v>960996</v>
      </c>
      <c r="I76" s="828">
        <v>0.44</v>
      </c>
      <c r="J76" s="587">
        <v>377410</v>
      </c>
      <c r="K76" s="829">
        <v>1.0369999999999999</v>
      </c>
      <c r="L76" s="830">
        <v>237455</v>
      </c>
      <c r="M76" s="587"/>
      <c r="N76" s="422"/>
      <c r="O76" s="422"/>
      <c r="P76" s="422"/>
      <c r="Q76" s="422"/>
      <c r="R76" s="422"/>
      <c r="S76" s="422"/>
      <c r="T76" s="422"/>
      <c r="U76" s="422"/>
      <c r="V76" s="422"/>
      <c r="W76" s="422"/>
      <c r="X76" s="595">
        <v>57.411609263657958</v>
      </c>
      <c r="Y76" s="599">
        <v>30306</v>
      </c>
      <c r="Z76" s="965">
        <v>80.3</v>
      </c>
      <c r="AA76" s="600">
        <f t="shared" si="0"/>
        <v>377410</v>
      </c>
      <c r="AB76" s="596">
        <v>89.233412468447966</v>
      </c>
      <c r="AC76" s="971">
        <v>112.3</v>
      </c>
      <c r="AD76" s="975">
        <v>66</v>
      </c>
      <c r="AE76" s="945">
        <v>146.4</v>
      </c>
      <c r="AF76" s="601">
        <f t="shared" si="1"/>
        <v>1.0369999999999999</v>
      </c>
      <c r="AG76" s="550">
        <v>77</v>
      </c>
      <c r="AH76" s="423">
        <v>80.394640400182553</v>
      </c>
      <c r="AI76" s="424">
        <v>79.599999999999994</v>
      </c>
      <c r="AP76" s="402">
        <v>54.3</v>
      </c>
    </row>
    <row r="77" spans="1:42" ht="13.5" hidden="1" customHeight="1">
      <c r="A77" s="409"/>
      <c r="B77" s="411"/>
      <c r="C77" s="472" t="s">
        <v>568</v>
      </c>
      <c r="D77" s="823">
        <v>91.686736961563213</v>
      </c>
      <c r="E77" s="824">
        <v>1089173</v>
      </c>
      <c r="F77" s="825">
        <v>684112</v>
      </c>
      <c r="G77" s="826">
        <v>60.900712589073642</v>
      </c>
      <c r="H77" s="2571">
        <v>947852.80000000005</v>
      </c>
      <c r="I77" s="828">
        <v>0.44</v>
      </c>
      <c r="J77" s="587">
        <v>202000</v>
      </c>
      <c r="K77" s="829">
        <v>1.0169999999999999</v>
      </c>
      <c r="L77" s="830">
        <v>222581</v>
      </c>
      <c r="M77" s="587"/>
      <c r="N77" s="422"/>
      <c r="O77" s="422"/>
      <c r="P77" s="422"/>
      <c r="Q77" s="422"/>
      <c r="R77" s="422"/>
      <c r="S77" s="422"/>
      <c r="T77" s="422"/>
      <c r="U77" s="422"/>
      <c r="V77" s="422"/>
      <c r="W77" s="422"/>
      <c r="X77" s="595">
        <v>60.900712589073642</v>
      </c>
      <c r="Y77" s="599">
        <v>16261</v>
      </c>
      <c r="Z77" s="965">
        <v>80.5</v>
      </c>
      <c r="AA77" s="600">
        <f t="shared" si="0"/>
        <v>202000</v>
      </c>
      <c r="AB77" s="596">
        <v>85.87034415933563</v>
      </c>
      <c r="AC77" s="971">
        <v>112.9</v>
      </c>
      <c r="AD77" s="975">
        <v>65.3</v>
      </c>
      <c r="AE77" s="945">
        <v>146</v>
      </c>
      <c r="AF77" s="601">
        <f t="shared" si="1"/>
        <v>1.0169999999999999</v>
      </c>
      <c r="AG77" s="550">
        <v>77.099999999999994</v>
      </c>
      <c r="AH77" s="423">
        <v>80.548211824060672</v>
      </c>
      <c r="AI77" s="424">
        <v>76.599999999999994</v>
      </c>
      <c r="AP77" s="402">
        <v>57.6</v>
      </c>
    </row>
    <row r="78" spans="1:42" ht="13.5" hidden="1" customHeight="1">
      <c r="A78" s="409"/>
      <c r="B78" s="411"/>
      <c r="C78" s="472" t="s">
        <v>569</v>
      </c>
      <c r="D78" s="823">
        <v>93.462751236847751</v>
      </c>
      <c r="E78" s="824">
        <v>1104155</v>
      </c>
      <c r="F78" s="825">
        <v>634916</v>
      </c>
      <c r="G78" s="826">
        <v>60.160599762470312</v>
      </c>
      <c r="H78" s="2571">
        <v>960075.5</v>
      </c>
      <c r="I78" s="828">
        <v>0.45</v>
      </c>
      <c r="J78" s="587">
        <v>202303</v>
      </c>
      <c r="K78" s="829">
        <v>1.1080000000000001</v>
      </c>
      <c r="L78" s="830">
        <v>206617</v>
      </c>
      <c r="M78" s="587"/>
      <c r="N78" s="422"/>
      <c r="O78" s="422"/>
      <c r="P78" s="422"/>
      <c r="Q78" s="422"/>
      <c r="R78" s="422"/>
      <c r="S78" s="422"/>
      <c r="T78" s="422"/>
      <c r="U78" s="422"/>
      <c r="V78" s="422"/>
      <c r="W78" s="422"/>
      <c r="X78" s="595">
        <v>60.160599762470312</v>
      </c>
      <c r="Y78" s="599">
        <v>16427</v>
      </c>
      <c r="Z78" s="965">
        <v>81.2</v>
      </c>
      <c r="AA78" s="600">
        <f t="shared" si="0"/>
        <v>202303</v>
      </c>
      <c r="AB78" s="596">
        <v>94.390117209086938</v>
      </c>
      <c r="AC78" s="971">
        <v>113.1</v>
      </c>
      <c r="AD78" s="975">
        <v>66</v>
      </c>
      <c r="AE78" s="945">
        <v>146</v>
      </c>
      <c r="AF78" s="601">
        <f t="shared" si="1"/>
        <v>1.1080000000000001</v>
      </c>
      <c r="AG78" s="550">
        <v>78</v>
      </c>
      <c r="AH78" s="423">
        <v>81.46964036732922</v>
      </c>
      <c r="AI78" s="424">
        <v>84.2</v>
      </c>
      <c r="AP78" s="402">
        <v>56.9</v>
      </c>
    </row>
    <row r="79" spans="1:42" ht="13.5" hidden="1" customHeight="1">
      <c r="A79" s="409"/>
      <c r="B79" s="411"/>
      <c r="C79" s="472" t="s">
        <v>67</v>
      </c>
      <c r="D79" s="823">
        <v>92.907746775821337</v>
      </c>
      <c r="E79" s="824">
        <v>1127697</v>
      </c>
      <c r="F79" s="825">
        <v>608104</v>
      </c>
      <c r="G79" s="826">
        <v>60.689251781472692</v>
      </c>
      <c r="H79" s="2571">
        <v>971292.5</v>
      </c>
      <c r="I79" s="828">
        <v>0.45</v>
      </c>
      <c r="J79" s="587">
        <v>238978</v>
      </c>
      <c r="K79" s="829">
        <v>1.0580000000000001</v>
      </c>
      <c r="L79" s="830">
        <v>218563</v>
      </c>
      <c r="M79" s="587"/>
      <c r="N79" s="422"/>
      <c r="O79" s="422"/>
      <c r="P79" s="422"/>
      <c r="Q79" s="422"/>
      <c r="R79" s="422"/>
      <c r="S79" s="422"/>
      <c r="T79" s="422"/>
      <c r="U79" s="422"/>
      <c r="V79" s="422"/>
      <c r="W79" s="422"/>
      <c r="X79" s="595">
        <v>60.689251781472692</v>
      </c>
      <c r="Y79" s="599">
        <v>19405</v>
      </c>
      <c r="Z79" s="965">
        <v>81.2</v>
      </c>
      <c r="AA79" s="600">
        <f t="shared" si="0"/>
        <v>238978</v>
      </c>
      <c r="AB79" s="596">
        <v>90.690742069063347</v>
      </c>
      <c r="AC79" s="971">
        <v>113.1</v>
      </c>
      <c r="AD79" s="975">
        <v>66.2</v>
      </c>
      <c r="AE79" s="945">
        <v>146.4</v>
      </c>
      <c r="AF79" s="601">
        <f t="shared" si="1"/>
        <v>1.0580000000000001</v>
      </c>
      <c r="AG79" s="550">
        <v>78.099999999999994</v>
      </c>
      <c r="AH79" s="423">
        <v>81.546426079268286</v>
      </c>
      <c r="AI79" s="424">
        <v>80.900000000000006</v>
      </c>
      <c r="AP79" s="402">
        <v>57.4</v>
      </c>
    </row>
    <row r="80" spans="1:42" ht="13.5" hidden="1" customHeight="1">
      <c r="A80" s="409"/>
      <c r="B80" s="411"/>
      <c r="C80" s="472" t="s">
        <v>68</v>
      </c>
      <c r="D80" s="823">
        <v>94.017755697874151</v>
      </c>
      <c r="E80" s="824">
        <v>1118525</v>
      </c>
      <c r="F80" s="825">
        <v>623073</v>
      </c>
      <c r="G80" s="826">
        <v>63.015320665083145</v>
      </c>
      <c r="H80" s="2571">
        <v>964699.7</v>
      </c>
      <c r="I80" s="828">
        <v>0.44</v>
      </c>
      <c r="J80" s="587">
        <v>252636</v>
      </c>
      <c r="K80" s="829">
        <v>1.0980000000000001</v>
      </c>
      <c r="L80" s="830">
        <v>219754</v>
      </c>
      <c r="M80" s="587"/>
      <c r="N80" s="422"/>
      <c r="O80" s="422"/>
      <c r="P80" s="422"/>
      <c r="Q80" s="422"/>
      <c r="R80" s="422"/>
      <c r="S80" s="422"/>
      <c r="T80" s="422"/>
      <c r="U80" s="422"/>
      <c r="V80" s="422"/>
      <c r="W80" s="422"/>
      <c r="X80" s="595">
        <v>63.015320665083145</v>
      </c>
      <c r="Y80" s="599">
        <v>20413</v>
      </c>
      <c r="Z80" s="965">
        <v>80.8</v>
      </c>
      <c r="AA80" s="600">
        <f t="shared" si="0"/>
        <v>252636</v>
      </c>
      <c r="AB80" s="596">
        <v>94.390117209086938</v>
      </c>
      <c r="AC80" s="971">
        <v>113.2</v>
      </c>
      <c r="AD80" s="975">
        <v>66.400000000000006</v>
      </c>
      <c r="AE80" s="945">
        <v>146.5</v>
      </c>
      <c r="AF80" s="601">
        <f t="shared" si="1"/>
        <v>1.0980000000000001</v>
      </c>
      <c r="AG80" s="550">
        <v>77.400000000000006</v>
      </c>
      <c r="AH80" s="423">
        <v>80.932140383755907</v>
      </c>
      <c r="AI80" s="424">
        <v>84.2</v>
      </c>
      <c r="AP80" s="402">
        <v>59.6</v>
      </c>
    </row>
    <row r="81" spans="1:42" ht="13.5" hidden="1" customHeight="1">
      <c r="A81" s="409"/>
      <c r="B81" s="411"/>
      <c r="C81" s="474" t="s">
        <v>69</v>
      </c>
      <c r="D81" s="823">
        <v>93.01874766802662</v>
      </c>
      <c r="E81" s="824">
        <v>1125235</v>
      </c>
      <c r="F81" s="825">
        <v>706846</v>
      </c>
      <c r="G81" s="826">
        <v>62.063747030878872</v>
      </c>
      <c r="H81" s="2571">
        <v>966588.7</v>
      </c>
      <c r="I81" s="828">
        <v>0.44</v>
      </c>
      <c r="J81" s="587">
        <v>536510</v>
      </c>
      <c r="K81" s="829">
        <v>1.1359999999999999</v>
      </c>
      <c r="L81" s="830">
        <v>220111</v>
      </c>
      <c r="M81" s="587"/>
      <c r="N81" s="422"/>
      <c r="O81" s="422"/>
      <c r="P81" s="422"/>
      <c r="Q81" s="422"/>
      <c r="R81" s="422"/>
      <c r="S81" s="422"/>
      <c r="T81" s="422"/>
      <c r="U81" s="422"/>
      <c r="V81" s="422"/>
      <c r="W81" s="422"/>
      <c r="X81" s="595">
        <v>62.063747030878872</v>
      </c>
      <c r="Y81" s="602">
        <v>43350</v>
      </c>
      <c r="Z81" s="966">
        <v>80.8</v>
      </c>
      <c r="AA81" s="603">
        <f t="shared" si="0"/>
        <v>536510</v>
      </c>
      <c r="AB81" s="598">
        <v>97.304776410317658</v>
      </c>
      <c r="AC81" s="972">
        <v>113.3</v>
      </c>
      <c r="AD81" s="976">
        <v>66.5</v>
      </c>
      <c r="AE81" s="946">
        <v>146</v>
      </c>
      <c r="AF81" s="604">
        <f t="shared" si="1"/>
        <v>1.1359999999999999</v>
      </c>
      <c r="AG81" s="550">
        <v>77.599999999999994</v>
      </c>
      <c r="AH81" s="423">
        <v>81.085711807633984</v>
      </c>
      <c r="AI81" s="424">
        <v>86.8</v>
      </c>
      <c r="AP81" s="402">
        <v>58.7</v>
      </c>
    </row>
    <row r="82" spans="1:42" ht="13.5" hidden="1" customHeight="1">
      <c r="A82" s="509">
        <v>1982</v>
      </c>
      <c r="B82" s="934" t="s">
        <v>371</v>
      </c>
      <c r="C82" s="473" t="s">
        <v>561</v>
      </c>
      <c r="D82" s="814">
        <v>93.351750344642454</v>
      </c>
      <c r="E82" s="815">
        <v>1084861</v>
      </c>
      <c r="F82" s="816">
        <v>458282</v>
      </c>
      <c r="G82" s="817">
        <v>62.275207838479815</v>
      </c>
      <c r="H82" s="2580">
        <v>940461.7</v>
      </c>
      <c r="I82" s="819">
        <v>0.43</v>
      </c>
      <c r="J82" s="820">
        <v>189430</v>
      </c>
      <c r="K82" s="821">
        <v>1.1020000000000001</v>
      </c>
      <c r="L82" s="822">
        <v>234023</v>
      </c>
      <c r="M82" s="587"/>
      <c r="N82" s="422"/>
      <c r="O82" s="422"/>
      <c r="P82" s="422"/>
      <c r="Q82" s="422"/>
      <c r="R82" s="422"/>
      <c r="S82" s="422"/>
      <c r="T82" s="422"/>
      <c r="U82" s="422"/>
      <c r="V82" s="422"/>
      <c r="W82" s="422"/>
      <c r="X82" s="593">
        <v>62.275207838479815</v>
      </c>
      <c r="Y82" s="599">
        <v>15287</v>
      </c>
      <c r="Z82" s="965">
        <v>80.7</v>
      </c>
      <c r="AA82" s="600">
        <f t="shared" si="0"/>
        <v>189430</v>
      </c>
      <c r="AB82" s="596">
        <v>91.923867115737877</v>
      </c>
      <c r="AC82" s="971">
        <v>113.2</v>
      </c>
      <c r="AD82" s="975">
        <v>65.2</v>
      </c>
      <c r="AE82" s="945">
        <v>144.80000000000001</v>
      </c>
      <c r="AF82" s="601">
        <f t="shared" si="1"/>
        <v>1.1020000000000001</v>
      </c>
      <c r="AG82" s="550">
        <v>77.7</v>
      </c>
      <c r="AH82" s="423">
        <v>81.162497519573066</v>
      </c>
      <c r="AI82" s="424">
        <v>82</v>
      </c>
      <c r="AP82" s="402">
        <v>58.9</v>
      </c>
    </row>
    <row r="83" spans="1:42" ht="13.5" hidden="1" customHeight="1">
      <c r="A83" s="409"/>
      <c r="B83" s="411"/>
      <c r="C83" s="472" t="s">
        <v>562</v>
      </c>
      <c r="D83" s="823">
        <v>93.129748560231917</v>
      </c>
      <c r="E83" s="824">
        <v>1086379</v>
      </c>
      <c r="F83" s="825">
        <v>609291</v>
      </c>
      <c r="G83" s="826">
        <v>63.226781472684088</v>
      </c>
      <c r="H83" s="2571">
        <v>943123.9</v>
      </c>
      <c r="I83" s="828">
        <v>0.43</v>
      </c>
      <c r="J83" s="587">
        <v>170409</v>
      </c>
      <c r="K83" s="829">
        <v>1.123</v>
      </c>
      <c r="L83" s="830">
        <v>202065</v>
      </c>
      <c r="M83" s="587"/>
      <c r="N83" s="422"/>
      <c r="O83" s="422"/>
      <c r="P83" s="422"/>
      <c r="Q83" s="422"/>
      <c r="R83" s="422"/>
      <c r="S83" s="422"/>
      <c r="T83" s="422"/>
      <c r="U83" s="422"/>
      <c r="V83" s="422"/>
      <c r="W83" s="422"/>
      <c r="X83" s="595">
        <v>63.226781472684088</v>
      </c>
      <c r="Y83" s="599">
        <v>13752</v>
      </c>
      <c r="Z83" s="965">
        <v>80.7</v>
      </c>
      <c r="AA83" s="600">
        <f t="shared" si="0"/>
        <v>170409</v>
      </c>
      <c r="AB83" s="596">
        <v>94.726424039998165</v>
      </c>
      <c r="AC83" s="971">
        <v>113.2</v>
      </c>
      <c r="AD83" s="975">
        <v>66.2</v>
      </c>
      <c r="AE83" s="945">
        <v>144.19999999999999</v>
      </c>
      <c r="AF83" s="601">
        <f t="shared" si="1"/>
        <v>1.123</v>
      </c>
      <c r="AG83" s="550">
        <v>77.7</v>
      </c>
      <c r="AH83" s="423">
        <v>81.162497519573066</v>
      </c>
      <c r="AI83" s="424">
        <v>84.5</v>
      </c>
      <c r="AP83" s="402">
        <v>59.8</v>
      </c>
    </row>
    <row r="84" spans="1:42" ht="13.5" hidden="1" customHeight="1">
      <c r="A84" s="409"/>
      <c r="B84" s="411"/>
      <c r="C84" s="472" t="s">
        <v>563</v>
      </c>
      <c r="D84" s="823">
        <v>94.017755697874151</v>
      </c>
      <c r="E84" s="824">
        <v>1178471</v>
      </c>
      <c r="F84" s="825">
        <v>742350</v>
      </c>
      <c r="G84" s="826">
        <v>61.006442992874121</v>
      </c>
      <c r="H84" s="2571">
        <v>953197.7</v>
      </c>
      <c r="I84" s="828">
        <v>0.42</v>
      </c>
      <c r="J84" s="587">
        <v>268387</v>
      </c>
      <c r="K84" s="829">
        <v>1.286</v>
      </c>
      <c r="L84" s="830">
        <v>242548</v>
      </c>
      <c r="M84" s="587"/>
      <c r="N84" s="422"/>
      <c r="O84" s="422"/>
      <c r="P84" s="422"/>
      <c r="Q84" s="422"/>
      <c r="R84" s="422"/>
      <c r="S84" s="422"/>
      <c r="T84" s="422"/>
      <c r="U84" s="422"/>
      <c r="V84" s="422"/>
      <c r="W84" s="422"/>
      <c r="X84" s="595">
        <v>61.006442992874121</v>
      </c>
      <c r="Y84" s="599">
        <v>21632</v>
      </c>
      <c r="Z84" s="965">
        <v>80.599999999999994</v>
      </c>
      <c r="AA84" s="600">
        <f t="shared" si="0"/>
        <v>268387</v>
      </c>
      <c r="AB84" s="596">
        <v>108.73920866129968</v>
      </c>
      <c r="AC84" s="971">
        <v>113.1</v>
      </c>
      <c r="AD84" s="975">
        <v>66.2</v>
      </c>
      <c r="AE84" s="945">
        <v>144.5</v>
      </c>
      <c r="AF84" s="601">
        <f t="shared" si="1"/>
        <v>1.286</v>
      </c>
      <c r="AG84" s="550">
        <v>77.599999999999994</v>
      </c>
      <c r="AH84" s="423">
        <v>81.085711807633984</v>
      </c>
      <c r="AI84" s="424">
        <v>97</v>
      </c>
      <c r="AP84" s="402">
        <v>57.7</v>
      </c>
    </row>
    <row r="85" spans="1:42" ht="13.5" hidden="1" customHeight="1">
      <c r="A85" s="409"/>
      <c r="B85" s="411"/>
      <c r="C85" s="472" t="s">
        <v>564</v>
      </c>
      <c r="D85" s="823">
        <v>90.798729823920979</v>
      </c>
      <c r="E85" s="824">
        <v>1113492</v>
      </c>
      <c r="F85" s="825">
        <v>692571</v>
      </c>
      <c r="G85" s="826">
        <v>58.46891330166271</v>
      </c>
      <c r="H85" s="2571">
        <v>967242.2</v>
      </c>
      <c r="I85" s="828">
        <v>0.42</v>
      </c>
      <c r="J85" s="587">
        <v>225350</v>
      </c>
      <c r="K85" s="829">
        <v>1.077</v>
      </c>
      <c r="L85" s="830">
        <v>253651</v>
      </c>
      <c r="M85" s="587"/>
      <c r="N85" s="422"/>
      <c r="O85" s="422"/>
      <c r="P85" s="422"/>
      <c r="Q85" s="422"/>
      <c r="R85" s="422"/>
      <c r="S85" s="422"/>
      <c r="T85" s="422"/>
      <c r="U85" s="422"/>
      <c r="V85" s="422"/>
      <c r="W85" s="422"/>
      <c r="X85" s="595">
        <v>58.46891330166271</v>
      </c>
      <c r="Y85" s="599">
        <v>18366</v>
      </c>
      <c r="Z85" s="965">
        <v>81.5</v>
      </c>
      <c r="AA85" s="600">
        <f t="shared" si="0"/>
        <v>225350</v>
      </c>
      <c r="AB85" s="596">
        <v>93.044889885441989</v>
      </c>
      <c r="AC85" s="971">
        <v>113.1</v>
      </c>
      <c r="AD85" s="975">
        <v>67</v>
      </c>
      <c r="AE85" s="945">
        <v>145.80000000000001</v>
      </c>
      <c r="AF85" s="601">
        <f t="shared" si="1"/>
        <v>1.077</v>
      </c>
      <c r="AG85" s="550">
        <v>78.5</v>
      </c>
      <c r="AH85" s="423">
        <v>82.007140350902588</v>
      </c>
      <c r="AI85" s="424">
        <v>83</v>
      </c>
      <c r="AP85" s="402">
        <v>55.3</v>
      </c>
    </row>
    <row r="86" spans="1:42" ht="13.5" hidden="1" customHeight="1">
      <c r="A86" s="409"/>
      <c r="B86" s="411"/>
      <c r="C86" s="472" t="s">
        <v>565</v>
      </c>
      <c r="D86" s="823">
        <v>89.466719117457572</v>
      </c>
      <c r="E86" s="824">
        <v>1103203</v>
      </c>
      <c r="F86" s="825">
        <v>629369</v>
      </c>
      <c r="G86" s="826">
        <v>56.671496437054643</v>
      </c>
      <c r="H86" s="2571">
        <v>973581.9</v>
      </c>
      <c r="I86" s="828">
        <v>0.43</v>
      </c>
      <c r="J86" s="587">
        <v>220208</v>
      </c>
      <c r="K86" s="829">
        <v>0.98299999999999998</v>
      </c>
      <c r="L86" s="830">
        <v>247571</v>
      </c>
      <c r="M86" s="587"/>
      <c r="N86" s="422"/>
      <c r="O86" s="422"/>
      <c r="P86" s="422"/>
      <c r="Q86" s="422"/>
      <c r="R86" s="422"/>
      <c r="S86" s="422"/>
      <c r="T86" s="422"/>
      <c r="U86" s="422"/>
      <c r="V86" s="422"/>
      <c r="W86" s="422"/>
      <c r="X86" s="595">
        <v>56.671496437054643</v>
      </c>
      <c r="Y86" s="599">
        <v>17969</v>
      </c>
      <c r="Z86" s="965">
        <v>81.599999999999994</v>
      </c>
      <c r="AA86" s="600">
        <f t="shared" si="0"/>
        <v>220208</v>
      </c>
      <c r="AB86" s="596">
        <v>85.982446436306034</v>
      </c>
      <c r="AC86" s="971">
        <v>113</v>
      </c>
      <c r="AD86" s="975">
        <v>68</v>
      </c>
      <c r="AE86" s="945">
        <v>145.30000000000001</v>
      </c>
      <c r="AF86" s="601">
        <f t="shared" si="1"/>
        <v>0.98299999999999998</v>
      </c>
      <c r="AG86" s="550">
        <v>78.7</v>
      </c>
      <c r="AH86" s="423">
        <v>82.237497486719704</v>
      </c>
      <c r="AI86" s="424">
        <v>76.7</v>
      </c>
      <c r="AP86" s="402">
        <v>53.6</v>
      </c>
    </row>
    <row r="87" spans="1:42" ht="13.5" hidden="1" customHeight="1">
      <c r="A87" s="409"/>
      <c r="B87" s="411"/>
      <c r="C87" s="472" t="s">
        <v>566</v>
      </c>
      <c r="D87" s="823">
        <v>92.241741422589641</v>
      </c>
      <c r="E87" s="824">
        <v>1122266</v>
      </c>
      <c r="F87" s="825">
        <v>659055</v>
      </c>
      <c r="G87" s="826">
        <v>59.737678147268412</v>
      </c>
      <c r="H87" s="2571">
        <v>971711.4</v>
      </c>
      <c r="I87" s="828">
        <v>0.42</v>
      </c>
      <c r="J87" s="587">
        <v>211575</v>
      </c>
      <c r="K87" s="829">
        <v>1.0469999999999999</v>
      </c>
      <c r="L87" s="830">
        <v>234727</v>
      </c>
      <c r="M87" s="587"/>
      <c r="N87" s="422"/>
      <c r="O87" s="422"/>
      <c r="P87" s="422"/>
      <c r="Q87" s="422"/>
      <c r="R87" s="422"/>
      <c r="S87" s="422"/>
      <c r="T87" s="422"/>
      <c r="U87" s="422"/>
      <c r="V87" s="422"/>
      <c r="W87" s="422"/>
      <c r="X87" s="595">
        <v>59.737678147268412</v>
      </c>
      <c r="Y87" s="599">
        <v>17328</v>
      </c>
      <c r="Z87" s="965">
        <v>81.900000000000006</v>
      </c>
      <c r="AA87" s="600">
        <f t="shared" si="0"/>
        <v>211575</v>
      </c>
      <c r="AB87" s="596">
        <v>92.1480716696787</v>
      </c>
      <c r="AC87" s="971">
        <v>112.6</v>
      </c>
      <c r="AD87" s="975">
        <v>68.599999999999994</v>
      </c>
      <c r="AE87" s="945">
        <v>144.4</v>
      </c>
      <c r="AF87" s="601">
        <f t="shared" si="1"/>
        <v>1.0469999999999999</v>
      </c>
      <c r="AG87" s="550">
        <v>78.8</v>
      </c>
      <c r="AH87" s="423">
        <v>82.391068910597795</v>
      </c>
      <c r="AI87" s="424">
        <v>82.2</v>
      </c>
      <c r="AP87" s="402">
        <v>56.5</v>
      </c>
    </row>
    <row r="88" spans="1:42" ht="13.5" hidden="1" customHeight="1">
      <c r="A88" s="409"/>
      <c r="B88" s="411"/>
      <c r="C88" s="472" t="s">
        <v>567</v>
      </c>
      <c r="D88" s="823">
        <v>90.354726255099848</v>
      </c>
      <c r="E88" s="824">
        <v>1146623</v>
      </c>
      <c r="F88" s="825">
        <v>665527</v>
      </c>
      <c r="G88" s="826">
        <v>57.940261282660337</v>
      </c>
      <c r="H88" s="2571">
        <v>967878.8</v>
      </c>
      <c r="I88" s="828">
        <v>0.4</v>
      </c>
      <c r="J88" s="587">
        <v>369006</v>
      </c>
      <c r="K88" s="829">
        <v>1.03</v>
      </c>
      <c r="L88" s="830">
        <v>252171</v>
      </c>
      <c r="M88" s="587"/>
      <c r="N88" s="422"/>
      <c r="O88" s="422"/>
      <c r="P88" s="422"/>
      <c r="Q88" s="422"/>
      <c r="R88" s="422"/>
      <c r="S88" s="422"/>
      <c r="T88" s="422"/>
      <c r="U88" s="422"/>
      <c r="V88" s="422"/>
      <c r="W88" s="422"/>
      <c r="X88" s="595">
        <v>57.940261282660337</v>
      </c>
      <c r="Y88" s="599">
        <v>30074</v>
      </c>
      <c r="Z88" s="965">
        <v>81.5</v>
      </c>
      <c r="AA88" s="600">
        <f t="shared" si="0"/>
        <v>369006</v>
      </c>
      <c r="AB88" s="596">
        <v>90.130230684211284</v>
      </c>
      <c r="AC88" s="971">
        <v>112.7</v>
      </c>
      <c r="AD88" s="975">
        <v>68.400000000000006</v>
      </c>
      <c r="AE88" s="945">
        <v>144.19999999999999</v>
      </c>
      <c r="AF88" s="601">
        <f>ROUND(AB88*AC88/AD88/AE88,3)</f>
        <v>1.03</v>
      </c>
      <c r="AG88" s="550">
        <v>78.2</v>
      </c>
      <c r="AH88" s="423">
        <v>81.699997503146378</v>
      </c>
      <c r="AI88" s="424">
        <v>80.400000000000006</v>
      </c>
      <c r="AP88" s="402">
        <v>54.8</v>
      </c>
    </row>
    <row r="89" spans="1:42" ht="13.5" hidden="1" customHeight="1">
      <c r="A89" s="409"/>
      <c r="B89" s="411"/>
      <c r="C89" s="472" t="s">
        <v>568</v>
      </c>
      <c r="D89" s="823">
        <v>92.130740530384358</v>
      </c>
      <c r="E89" s="824">
        <v>1095359</v>
      </c>
      <c r="F89" s="825">
        <v>676807</v>
      </c>
      <c r="G89" s="826">
        <v>59.42048693586699</v>
      </c>
      <c r="H89" s="2571">
        <v>969971.5</v>
      </c>
      <c r="I89" s="828">
        <v>0.4</v>
      </c>
      <c r="J89" s="587">
        <v>185134</v>
      </c>
      <c r="K89" s="829">
        <v>1.0049999999999999</v>
      </c>
      <c r="L89" s="830">
        <v>244175</v>
      </c>
      <c r="M89" s="587"/>
      <c r="N89" s="422"/>
      <c r="O89" s="422"/>
      <c r="P89" s="422"/>
      <c r="Q89" s="422"/>
      <c r="R89" s="422"/>
      <c r="S89" s="422"/>
      <c r="T89" s="422"/>
      <c r="U89" s="422"/>
      <c r="V89" s="422"/>
      <c r="W89" s="422"/>
      <c r="X89" s="595">
        <v>59.42048693586699</v>
      </c>
      <c r="Y89" s="599">
        <v>15218</v>
      </c>
      <c r="Z89" s="965">
        <v>82.2</v>
      </c>
      <c r="AA89" s="600">
        <f t="shared" si="0"/>
        <v>185134</v>
      </c>
      <c r="AB89" s="596">
        <v>86.094548713276438</v>
      </c>
      <c r="AC89" s="971">
        <v>113.2</v>
      </c>
      <c r="AD89" s="975">
        <v>67.8</v>
      </c>
      <c r="AE89" s="945">
        <v>143.1</v>
      </c>
      <c r="AF89" s="601">
        <f t="shared" si="1"/>
        <v>1.0049999999999999</v>
      </c>
      <c r="AG89" s="550">
        <v>79.2</v>
      </c>
      <c r="AH89" s="423">
        <v>82.698211758354006</v>
      </c>
      <c r="AI89" s="424">
        <v>76.8</v>
      </c>
      <c r="AP89" s="402">
        <v>56.2</v>
      </c>
    </row>
    <row r="90" spans="1:42" ht="13.5" hidden="1" customHeight="1">
      <c r="A90" s="409"/>
      <c r="B90" s="411"/>
      <c r="C90" s="472" t="s">
        <v>569</v>
      </c>
      <c r="D90" s="823">
        <v>90.5767280395104</v>
      </c>
      <c r="E90" s="824">
        <v>1106969</v>
      </c>
      <c r="F90" s="825">
        <v>615095</v>
      </c>
      <c r="G90" s="826">
        <v>58.786104513064139</v>
      </c>
      <c r="H90" s="2571">
        <v>961158.1</v>
      </c>
      <c r="I90" s="828">
        <v>0.4</v>
      </c>
      <c r="J90" s="587">
        <v>193389</v>
      </c>
      <c r="K90" s="829">
        <v>1.0609999999999999</v>
      </c>
      <c r="L90" s="830">
        <v>214630</v>
      </c>
      <c r="M90" s="587"/>
      <c r="N90" s="422"/>
      <c r="O90" s="422"/>
      <c r="P90" s="422"/>
      <c r="Q90" s="422"/>
      <c r="R90" s="422"/>
      <c r="S90" s="422"/>
      <c r="T90" s="422"/>
      <c r="U90" s="422"/>
      <c r="V90" s="422"/>
      <c r="W90" s="422"/>
      <c r="X90" s="595">
        <v>58.786104513064139</v>
      </c>
      <c r="Y90" s="599">
        <v>16090</v>
      </c>
      <c r="Z90" s="965">
        <v>83.2</v>
      </c>
      <c r="AA90" s="600">
        <f t="shared" si="0"/>
        <v>193389</v>
      </c>
      <c r="AB90" s="596">
        <v>91.587560284826637</v>
      </c>
      <c r="AC90" s="971">
        <v>113.3</v>
      </c>
      <c r="AD90" s="975">
        <v>68.099999999999994</v>
      </c>
      <c r="AE90" s="945">
        <v>143.6</v>
      </c>
      <c r="AF90" s="601">
        <f t="shared" si="1"/>
        <v>1.0609999999999999</v>
      </c>
      <c r="AG90" s="550">
        <v>80.099999999999994</v>
      </c>
      <c r="AH90" s="423">
        <v>83.69642601356162</v>
      </c>
      <c r="AI90" s="424">
        <v>81.7</v>
      </c>
      <c r="AP90" s="402">
        <v>55.6</v>
      </c>
    </row>
    <row r="91" spans="1:42" ht="13.5" hidden="1" customHeight="1">
      <c r="A91" s="409"/>
      <c r="B91" s="411"/>
      <c r="C91" s="472" t="s">
        <v>67</v>
      </c>
      <c r="D91" s="823">
        <v>89.466719117457572</v>
      </c>
      <c r="E91" s="824">
        <v>1129430</v>
      </c>
      <c r="F91" s="825">
        <v>673978</v>
      </c>
      <c r="G91" s="826">
        <v>57.728800475059387</v>
      </c>
      <c r="H91" s="2571">
        <v>962270.1</v>
      </c>
      <c r="I91" s="828">
        <v>0.39</v>
      </c>
      <c r="J91" s="587">
        <v>246462</v>
      </c>
      <c r="K91" s="829">
        <v>1.014</v>
      </c>
      <c r="L91" s="830">
        <v>217072</v>
      </c>
      <c r="M91" s="587"/>
      <c r="N91" s="422"/>
      <c r="O91" s="422"/>
      <c r="P91" s="422"/>
      <c r="Q91" s="422"/>
      <c r="R91" s="422"/>
      <c r="S91" s="422"/>
      <c r="T91" s="422"/>
      <c r="U91" s="422"/>
      <c r="V91" s="422"/>
      <c r="W91" s="422"/>
      <c r="X91" s="595">
        <v>57.728800475059387</v>
      </c>
      <c r="Y91" s="599">
        <v>20481</v>
      </c>
      <c r="Z91" s="965">
        <v>83.1</v>
      </c>
      <c r="AA91" s="600">
        <f t="shared" si="0"/>
        <v>246462</v>
      </c>
      <c r="AB91" s="596">
        <v>87.888185144803046</v>
      </c>
      <c r="AC91" s="971">
        <v>113.5</v>
      </c>
      <c r="AD91" s="975">
        <v>68.2</v>
      </c>
      <c r="AE91" s="945">
        <v>144.19999999999999</v>
      </c>
      <c r="AF91" s="601">
        <f t="shared" si="1"/>
        <v>1.014</v>
      </c>
      <c r="AG91" s="550">
        <v>80.2</v>
      </c>
      <c r="AH91" s="423">
        <v>83.773211725500659</v>
      </c>
      <c r="AI91" s="424">
        <v>78.400000000000006</v>
      </c>
      <c r="AP91" s="402">
        <v>54.6</v>
      </c>
    </row>
    <row r="92" spans="1:42" ht="13.5" hidden="1" customHeight="1">
      <c r="A92" s="409"/>
      <c r="B92" s="411"/>
      <c r="C92" s="472" t="s">
        <v>68</v>
      </c>
      <c r="D92" s="823">
        <v>89.799721794073434</v>
      </c>
      <c r="E92" s="824">
        <v>1128691</v>
      </c>
      <c r="F92" s="825">
        <v>634230</v>
      </c>
      <c r="G92" s="826">
        <v>57.517339667458437</v>
      </c>
      <c r="H92" s="2571">
        <v>973387.3</v>
      </c>
      <c r="I92" s="828">
        <v>0.39</v>
      </c>
      <c r="J92" s="587">
        <v>243212</v>
      </c>
      <c r="K92" s="829">
        <v>1.0329999999999999</v>
      </c>
      <c r="L92" s="830">
        <v>215694</v>
      </c>
      <c r="M92" s="587"/>
      <c r="N92" s="422"/>
      <c r="O92" s="422"/>
      <c r="P92" s="422"/>
      <c r="Q92" s="422"/>
      <c r="R92" s="422"/>
      <c r="S92" s="422"/>
      <c r="T92" s="422"/>
      <c r="U92" s="422"/>
      <c r="V92" s="422"/>
      <c r="W92" s="422"/>
      <c r="X92" s="595">
        <v>57.517339667458437</v>
      </c>
      <c r="Y92" s="599">
        <v>19992</v>
      </c>
      <c r="Z92" s="965">
        <v>82.2</v>
      </c>
      <c r="AA92" s="600">
        <f t="shared" si="0"/>
        <v>243212</v>
      </c>
      <c r="AB92" s="596">
        <v>90.354435238152107</v>
      </c>
      <c r="AC92" s="971">
        <v>113.6</v>
      </c>
      <c r="AD92" s="975">
        <v>68.5</v>
      </c>
      <c r="AE92" s="945">
        <v>145</v>
      </c>
      <c r="AF92" s="601">
        <f t="shared" si="1"/>
        <v>1.0329999999999999</v>
      </c>
      <c r="AG92" s="550">
        <v>79.2</v>
      </c>
      <c r="AH92" s="423">
        <v>82.698211758354006</v>
      </c>
      <c r="AI92" s="424">
        <v>80.599999999999994</v>
      </c>
      <c r="AP92" s="402">
        <v>54.4</v>
      </c>
    </row>
    <row r="93" spans="1:42" ht="13.5" hidden="1" customHeight="1">
      <c r="A93" s="415"/>
      <c r="B93" s="935"/>
      <c r="C93" s="474" t="s">
        <v>69</v>
      </c>
      <c r="D93" s="831">
        <v>88.134708410994193</v>
      </c>
      <c r="E93" s="832">
        <v>1107116</v>
      </c>
      <c r="F93" s="833">
        <v>614930</v>
      </c>
      <c r="G93" s="834">
        <v>56.671496437054643</v>
      </c>
      <c r="H93" s="2581">
        <v>963864</v>
      </c>
      <c r="I93" s="836">
        <v>0.4</v>
      </c>
      <c r="J93" s="837">
        <v>511413</v>
      </c>
      <c r="K93" s="838">
        <v>1.052</v>
      </c>
      <c r="L93" s="839">
        <v>237668</v>
      </c>
      <c r="M93" s="587"/>
      <c r="N93" s="422"/>
      <c r="O93" s="422"/>
      <c r="P93" s="422"/>
      <c r="Q93" s="422"/>
      <c r="R93" s="422"/>
      <c r="S93" s="422"/>
      <c r="T93" s="422"/>
      <c r="U93" s="422"/>
      <c r="V93" s="422"/>
      <c r="W93" s="422"/>
      <c r="X93" s="597">
        <v>56.671496437054643</v>
      </c>
      <c r="Y93" s="602">
        <v>41987</v>
      </c>
      <c r="Z93" s="966">
        <v>82.1</v>
      </c>
      <c r="AA93" s="603">
        <f t="shared" si="0"/>
        <v>511413</v>
      </c>
      <c r="AB93" s="598">
        <v>92.372276223619536</v>
      </c>
      <c r="AC93" s="972">
        <v>113.5</v>
      </c>
      <c r="AD93" s="976">
        <v>68.8</v>
      </c>
      <c r="AE93" s="946">
        <v>144.9</v>
      </c>
      <c r="AF93" s="604">
        <f t="shared" si="1"/>
        <v>1.052</v>
      </c>
      <c r="AG93" s="550">
        <v>79.099999999999994</v>
      </c>
      <c r="AH93" s="423">
        <v>82.621426046414953</v>
      </c>
      <c r="AI93" s="424">
        <v>82.4</v>
      </c>
      <c r="AP93" s="402">
        <v>53.6</v>
      </c>
    </row>
    <row r="94" spans="1:42" ht="13.5" hidden="1" customHeight="1">
      <c r="A94" s="409">
        <v>1983</v>
      </c>
      <c r="B94" s="411" t="s">
        <v>372</v>
      </c>
      <c r="C94" s="473" t="s">
        <v>561</v>
      </c>
      <c r="D94" s="823">
        <v>87.468703057762497</v>
      </c>
      <c r="E94" s="824">
        <v>1055827</v>
      </c>
      <c r="F94" s="825">
        <v>460880</v>
      </c>
      <c r="G94" s="826">
        <v>55.719922802850363</v>
      </c>
      <c r="H94" s="2571">
        <v>972817.9</v>
      </c>
      <c r="I94" s="828">
        <v>0.4</v>
      </c>
      <c r="J94" s="587">
        <v>182153</v>
      </c>
      <c r="K94" s="829">
        <v>1.0109999999999999</v>
      </c>
      <c r="L94" s="830">
        <v>214740</v>
      </c>
      <c r="M94" s="587"/>
      <c r="N94" s="422"/>
      <c r="O94" s="422"/>
      <c r="P94" s="422"/>
      <c r="Q94" s="422"/>
      <c r="R94" s="422"/>
      <c r="S94" s="422"/>
      <c r="T94" s="422"/>
      <c r="U94" s="422"/>
      <c r="V94" s="422"/>
      <c r="W94" s="422"/>
      <c r="X94" s="595">
        <v>55.719922802850363</v>
      </c>
      <c r="Y94" s="599">
        <v>14973</v>
      </c>
      <c r="Z94" s="965">
        <v>82.2</v>
      </c>
      <c r="AA94" s="600">
        <f t="shared" si="0"/>
        <v>182153</v>
      </c>
      <c r="AB94" s="596">
        <v>86.094548713276438</v>
      </c>
      <c r="AC94" s="971">
        <v>113.1</v>
      </c>
      <c r="AD94" s="975">
        <v>66.900000000000006</v>
      </c>
      <c r="AE94" s="945">
        <v>144</v>
      </c>
      <c r="AF94" s="601">
        <f t="shared" si="1"/>
        <v>1.0109999999999999</v>
      </c>
      <c r="AG94" s="550">
        <v>79.3</v>
      </c>
      <c r="AH94" s="423">
        <v>82.851783182232097</v>
      </c>
      <c r="AI94" s="424">
        <v>76.8</v>
      </c>
      <c r="AP94" s="402">
        <v>52.7</v>
      </c>
    </row>
    <row r="95" spans="1:42" ht="13.5" hidden="1" customHeight="1">
      <c r="A95" s="409"/>
      <c r="B95" s="411"/>
      <c r="C95" s="472" t="s">
        <v>562</v>
      </c>
      <c r="D95" s="823">
        <v>86.136692351299118</v>
      </c>
      <c r="E95" s="824">
        <v>1063846</v>
      </c>
      <c r="F95" s="825">
        <v>547159</v>
      </c>
      <c r="G95" s="826">
        <v>53.922505938242288</v>
      </c>
      <c r="H95" s="2571">
        <v>969955.1</v>
      </c>
      <c r="I95" s="828">
        <v>0.38</v>
      </c>
      <c r="J95" s="587">
        <v>173954</v>
      </c>
      <c r="K95" s="829">
        <v>1.0229999999999999</v>
      </c>
      <c r="L95" s="830">
        <v>207826</v>
      </c>
      <c r="M95" s="587"/>
      <c r="N95" s="422"/>
      <c r="O95" s="422"/>
      <c r="P95" s="422"/>
      <c r="Q95" s="422"/>
      <c r="R95" s="422"/>
      <c r="S95" s="422"/>
      <c r="T95" s="422"/>
      <c r="U95" s="422"/>
      <c r="V95" s="422"/>
      <c r="W95" s="422"/>
      <c r="X95" s="595">
        <v>53.922505938242288</v>
      </c>
      <c r="Y95" s="599">
        <v>14299</v>
      </c>
      <c r="Z95" s="965">
        <v>82.2</v>
      </c>
      <c r="AA95" s="600">
        <f t="shared" si="0"/>
        <v>173954</v>
      </c>
      <c r="AB95" s="596">
        <v>88.112389698743854</v>
      </c>
      <c r="AC95" s="971">
        <v>113.1</v>
      </c>
      <c r="AD95" s="975">
        <v>68.099999999999994</v>
      </c>
      <c r="AE95" s="945">
        <v>143</v>
      </c>
      <c r="AF95" s="601">
        <f t="shared" si="1"/>
        <v>1.0229999999999999</v>
      </c>
      <c r="AG95" s="550">
        <v>79</v>
      </c>
      <c r="AH95" s="423">
        <v>82.544640334475901</v>
      </c>
      <c r="AI95" s="424">
        <v>78.599999999999994</v>
      </c>
      <c r="AP95" s="402">
        <v>51</v>
      </c>
    </row>
    <row r="96" spans="1:42" ht="13.5" hidden="1" customHeight="1">
      <c r="A96" s="409"/>
      <c r="B96" s="411"/>
      <c r="C96" s="472" t="s">
        <v>563</v>
      </c>
      <c r="D96" s="823">
        <v>86.247693243504401</v>
      </c>
      <c r="E96" s="824">
        <v>1151774</v>
      </c>
      <c r="F96" s="825">
        <v>604778</v>
      </c>
      <c r="G96" s="826">
        <v>54.97980997624704</v>
      </c>
      <c r="H96" s="2571">
        <v>972871.6</v>
      </c>
      <c r="I96" s="828">
        <v>0.38</v>
      </c>
      <c r="J96" s="587">
        <v>248744</v>
      </c>
      <c r="K96" s="829">
        <v>1.1639999999999999</v>
      </c>
      <c r="L96" s="830">
        <v>222723</v>
      </c>
      <c r="M96" s="587"/>
      <c r="N96" s="422"/>
      <c r="O96" s="422"/>
      <c r="P96" s="422"/>
      <c r="Q96" s="422"/>
      <c r="R96" s="422"/>
      <c r="S96" s="422"/>
      <c r="T96" s="422"/>
      <c r="U96" s="422"/>
      <c r="V96" s="422"/>
      <c r="W96" s="422"/>
      <c r="X96" s="595">
        <v>54.97980997624704</v>
      </c>
      <c r="Y96" s="599">
        <v>20596</v>
      </c>
      <c r="Z96" s="965">
        <v>82.8</v>
      </c>
      <c r="AA96" s="600">
        <f t="shared" si="0"/>
        <v>248744</v>
      </c>
      <c r="AB96" s="596">
        <v>100.33153788851878</v>
      </c>
      <c r="AC96" s="971">
        <v>112.9</v>
      </c>
      <c r="AD96" s="975">
        <v>68</v>
      </c>
      <c r="AE96" s="945">
        <v>143.1</v>
      </c>
      <c r="AF96" s="601">
        <f t="shared" si="1"/>
        <v>1.1639999999999999</v>
      </c>
      <c r="AG96" s="550">
        <v>79.599999999999994</v>
      </c>
      <c r="AH96" s="423">
        <v>83.158926029988294</v>
      </c>
      <c r="AI96" s="424">
        <v>89.5</v>
      </c>
      <c r="AP96" s="402">
        <v>52</v>
      </c>
    </row>
    <row r="97" spans="1:42" ht="13.5" hidden="1" customHeight="1">
      <c r="A97" s="409"/>
      <c r="B97" s="411"/>
      <c r="C97" s="472" t="s">
        <v>564</v>
      </c>
      <c r="D97" s="823">
        <v>85.692688782477987</v>
      </c>
      <c r="E97" s="824">
        <v>1101315</v>
      </c>
      <c r="F97" s="825">
        <v>724997</v>
      </c>
      <c r="G97" s="826">
        <v>54.97980997624704</v>
      </c>
      <c r="H97" s="2571">
        <v>967608.4</v>
      </c>
      <c r="I97" s="828">
        <v>0.39</v>
      </c>
      <c r="J97" s="587">
        <v>224353</v>
      </c>
      <c r="K97" s="829">
        <v>0.95199999999999996</v>
      </c>
      <c r="L97" s="830">
        <v>219565</v>
      </c>
      <c r="M97" s="587"/>
      <c r="N97" s="422"/>
      <c r="O97" s="422"/>
      <c r="P97" s="422"/>
      <c r="Q97" s="422"/>
      <c r="R97" s="422"/>
      <c r="S97" s="422"/>
      <c r="T97" s="422"/>
      <c r="U97" s="422"/>
      <c r="V97" s="422"/>
      <c r="W97" s="422"/>
      <c r="X97" s="595">
        <v>54.97980997624704</v>
      </c>
      <c r="Y97" s="599">
        <v>18711</v>
      </c>
      <c r="Z97" s="965">
        <v>83.4</v>
      </c>
      <c r="AA97" s="600">
        <f t="shared" si="0"/>
        <v>224353</v>
      </c>
      <c r="AB97" s="596">
        <v>85.87034415933563</v>
      </c>
      <c r="AC97" s="971">
        <v>112.1</v>
      </c>
      <c r="AD97" s="975">
        <v>69.599999999999994</v>
      </c>
      <c r="AE97" s="945">
        <v>145.30000000000001</v>
      </c>
      <c r="AF97" s="601">
        <f t="shared" si="1"/>
        <v>0.95199999999999996</v>
      </c>
      <c r="AG97" s="550">
        <v>79.900000000000006</v>
      </c>
      <c r="AH97" s="423">
        <v>83.466068877744448</v>
      </c>
      <c r="AI97" s="424">
        <v>76.599999999999994</v>
      </c>
      <c r="AP97" s="402">
        <v>52</v>
      </c>
    </row>
    <row r="98" spans="1:42" ht="13.5" hidden="1" customHeight="1">
      <c r="A98" s="409"/>
      <c r="B98" s="411"/>
      <c r="C98" s="472" t="s">
        <v>565</v>
      </c>
      <c r="D98" s="823">
        <v>84.027675399398746</v>
      </c>
      <c r="E98" s="824">
        <v>1124079</v>
      </c>
      <c r="F98" s="825">
        <v>598264</v>
      </c>
      <c r="G98" s="826">
        <v>53.28812351543943</v>
      </c>
      <c r="H98" s="2571">
        <v>965454</v>
      </c>
      <c r="I98" s="828">
        <v>0.39</v>
      </c>
      <c r="J98" s="587">
        <v>213853</v>
      </c>
      <c r="K98" s="829">
        <v>0.89800000000000002</v>
      </c>
      <c r="L98" s="830">
        <v>214979</v>
      </c>
      <c r="M98" s="587"/>
      <c r="N98" s="422"/>
      <c r="O98" s="422"/>
      <c r="P98" s="422"/>
      <c r="Q98" s="422"/>
      <c r="R98" s="422"/>
      <c r="S98" s="422"/>
      <c r="T98" s="422"/>
      <c r="U98" s="422"/>
      <c r="V98" s="422"/>
      <c r="W98" s="422"/>
      <c r="X98" s="595">
        <v>53.28812351543943</v>
      </c>
      <c r="Y98" s="599">
        <v>17985</v>
      </c>
      <c r="Z98" s="965">
        <v>84.1</v>
      </c>
      <c r="AA98" s="600">
        <f t="shared" si="0"/>
        <v>213853</v>
      </c>
      <c r="AB98" s="596">
        <v>80.153128033844609</v>
      </c>
      <c r="AC98" s="971">
        <v>112.3</v>
      </c>
      <c r="AD98" s="975">
        <v>69.5</v>
      </c>
      <c r="AE98" s="945">
        <v>144.30000000000001</v>
      </c>
      <c r="AF98" s="601">
        <f t="shared" si="1"/>
        <v>0.89800000000000002</v>
      </c>
      <c r="AG98" s="550">
        <v>81</v>
      </c>
      <c r="AH98" s="423">
        <v>84.541068844891129</v>
      </c>
      <c r="AI98" s="424">
        <v>71.5</v>
      </c>
      <c r="AP98" s="402">
        <v>50.4</v>
      </c>
    </row>
    <row r="99" spans="1:42" ht="13.5" hidden="1" customHeight="1">
      <c r="A99" s="409"/>
      <c r="B99" s="411"/>
      <c r="C99" s="472" t="s">
        <v>566</v>
      </c>
      <c r="D99" s="823">
        <v>86.580695920120235</v>
      </c>
      <c r="E99" s="824">
        <v>1150197</v>
      </c>
      <c r="F99" s="825">
        <v>687180</v>
      </c>
      <c r="G99" s="826">
        <v>55.085540380047512</v>
      </c>
      <c r="H99" s="2571">
        <v>963380.5</v>
      </c>
      <c r="I99" s="828">
        <v>0.4</v>
      </c>
      <c r="J99" s="587">
        <v>202031</v>
      </c>
      <c r="K99" s="829">
        <v>0.94399999999999995</v>
      </c>
      <c r="L99" s="830">
        <v>221198</v>
      </c>
      <c r="M99" s="587"/>
      <c r="N99" s="422"/>
      <c r="O99" s="422"/>
      <c r="P99" s="422"/>
      <c r="Q99" s="422"/>
      <c r="R99" s="422"/>
      <c r="S99" s="422"/>
      <c r="T99" s="422"/>
      <c r="U99" s="422"/>
      <c r="V99" s="422"/>
      <c r="W99" s="422"/>
      <c r="X99" s="595">
        <v>55.085540380047512</v>
      </c>
      <c r="Y99" s="599">
        <v>16910</v>
      </c>
      <c r="Z99" s="965">
        <v>83.7</v>
      </c>
      <c r="AA99" s="600">
        <f t="shared" si="0"/>
        <v>202031</v>
      </c>
      <c r="AB99" s="596">
        <v>84.74932138963149</v>
      </c>
      <c r="AC99" s="971">
        <v>112.3</v>
      </c>
      <c r="AD99" s="975">
        <v>70</v>
      </c>
      <c r="AE99" s="945">
        <v>144</v>
      </c>
      <c r="AF99" s="601">
        <f t="shared" si="1"/>
        <v>0.94399999999999995</v>
      </c>
      <c r="AG99" s="550">
        <v>80.599999999999994</v>
      </c>
      <c r="AH99" s="423">
        <v>84.080354573256855</v>
      </c>
      <c r="AI99" s="424">
        <v>75.599999999999994</v>
      </c>
      <c r="AP99" s="402">
        <v>52.1</v>
      </c>
    </row>
    <row r="100" spans="1:42" ht="13.5" hidden="1" customHeight="1">
      <c r="A100" s="409"/>
      <c r="B100" s="411"/>
      <c r="C100" s="472" t="s">
        <v>567</v>
      </c>
      <c r="D100" s="823">
        <v>87.024699488941366</v>
      </c>
      <c r="E100" s="824">
        <v>1190620</v>
      </c>
      <c r="F100" s="825">
        <v>667501</v>
      </c>
      <c r="G100" s="826">
        <v>55.931383610451313</v>
      </c>
      <c r="H100" s="2571">
        <v>972145.4</v>
      </c>
      <c r="I100" s="828">
        <v>0.4</v>
      </c>
      <c r="J100" s="587">
        <v>360779</v>
      </c>
      <c r="K100" s="829">
        <v>0.94299999999999995</v>
      </c>
      <c r="L100" s="830">
        <v>183663</v>
      </c>
      <c r="M100" s="587"/>
      <c r="N100" s="422"/>
      <c r="O100" s="422"/>
      <c r="P100" s="422"/>
      <c r="Q100" s="422"/>
      <c r="R100" s="422"/>
      <c r="S100" s="422"/>
      <c r="T100" s="422"/>
      <c r="U100" s="422"/>
      <c r="V100" s="422"/>
      <c r="W100" s="422"/>
      <c r="X100" s="595">
        <v>55.931383610451313</v>
      </c>
      <c r="Y100" s="599">
        <v>30089</v>
      </c>
      <c r="Z100" s="965">
        <v>83.4</v>
      </c>
      <c r="AA100" s="600">
        <f t="shared" si="0"/>
        <v>360779</v>
      </c>
      <c r="AB100" s="596">
        <v>84.525116835690682</v>
      </c>
      <c r="AC100" s="971">
        <v>112.3</v>
      </c>
      <c r="AD100" s="975">
        <v>70.099999999999994</v>
      </c>
      <c r="AE100" s="945">
        <v>143.6</v>
      </c>
      <c r="AF100" s="601">
        <f t="shared" si="1"/>
        <v>0.94299999999999995</v>
      </c>
      <c r="AG100" s="550">
        <v>80.2</v>
      </c>
      <c r="AH100" s="423">
        <v>83.619640301622553</v>
      </c>
      <c r="AI100" s="424">
        <v>75.400000000000006</v>
      </c>
      <c r="AP100" s="402">
        <v>52.9</v>
      </c>
    </row>
    <row r="101" spans="1:42" ht="13.5" hidden="1" customHeight="1">
      <c r="A101" s="409"/>
      <c r="B101" s="411"/>
      <c r="C101" s="472" t="s">
        <v>568</v>
      </c>
      <c r="D101" s="823">
        <v>88.356710195404759</v>
      </c>
      <c r="E101" s="824">
        <v>1168206</v>
      </c>
      <c r="F101" s="825">
        <v>620592</v>
      </c>
      <c r="G101" s="826">
        <v>56.565766033254164</v>
      </c>
      <c r="H101" s="2571">
        <v>966506.6</v>
      </c>
      <c r="I101" s="828">
        <v>0.41</v>
      </c>
      <c r="J101" s="587">
        <v>178180</v>
      </c>
      <c r="K101" s="829">
        <v>0.91500000000000004</v>
      </c>
      <c r="L101" s="830">
        <v>208795</v>
      </c>
      <c r="M101" s="587"/>
      <c r="N101" s="422"/>
      <c r="O101" s="422"/>
      <c r="P101" s="422"/>
      <c r="Q101" s="422"/>
      <c r="R101" s="422"/>
      <c r="S101" s="422"/>
      <c r="T101" s="422"/>
      <c r="U101" s="422"/>
      <c r="V101" s="422"/>
      <c r="W101" s="422"/>
      <c r="X101" s="595">
        <v>56.565766033254164</v>
      </c>
      <c r="Y101" s="599">
        <v>14878</v>
      </c>
      <c r="Z101" s="965">
        <v>83.5</v>
      </c>
      <c r="AA101" s="600">
        <f t="shared" si="0"/>
        <v>178180</v>
      </c>
      <c r="AB101" s="596">
        <v>81.498355357489558</v>
      </c>
      <c r="AC101" s="971">
        <v>111.6</v>
      </c>
      <c r="AD101" s="975">
        <v>69.5</v>
      </c>
      <c r="AE101" s="945">
        <v>143</v>
      </c>
      <c r="AF101" s="601">
        <f t="shared" si="1"/>
        <v>0.91500000000000004</v>
      </c>
      <c r="AG101" s="550">
        <v>80.400000000000006</v>
      </c>
      <c r="AH101" s="423">
        <v>83.849997437439711</v>
      </c>
      <c r="AI101" s="424">
        <v>72.7</v>
      </c>
      <c r="AP101" s="402">
        <v>53.5</v>
      </c>
    </row>
    <row r="102" spans="1:42" ht="13.5" hidden="1" customHeight="1">
      <c r="A102" s="409"/>
      <c r="B102" s="411"/>
      <c r="C102" s="472" t="s">
        <v>569</v>
      </c>
      <c r="D102" s="823">
        <v>89.133716440841738</v>
      </c>
      <c r="E102" s="824">
        <v>1163957</v>
      </c>
      <c r="F102" s="825">
        <v>499522</v>
      </c>
      <c r="G102" s="826">
        <v>56.777226840855114</v>
      </c>
      <c r="H102" s="2571">
        <v>973249.5</v>
      </c>
      <c r="I102" s="828">
        <v>0.41</v>
      </c>
      <c r="J102" s="587">
        <v>193670</v>
      </c>
      <c r="K102" s="829">
        <v>1.008</v>
      </c>
      <c r="L102" s="830">
        <v>206836</v>
      </c>
      <c r="M102" s="587"/>
      <c r="N102" s="422"/>
      <c r="O102" s="422"/>
      <c r="P102" s="422"/>
      <c r="Q102" s="422"/>
      <c r="R102" s="422"/>
      <c r="S102" s="422"/>
      <c r="T102" s="422"/>
      <c r="U102" s="422"/>
      <c r="V102" s="422"/>
      <c r="W102" s="422"/>
      <c r="X102" s="595">
        <v>56.777226840855114</v>
      </c>
      <c r="Y102" s="599">
        <v>16307</v>
      </c>
      <c r="Z102" s="965">
        <v>84.2</v>
      </c>
      <c r="AA102" s="600">
        <f t="shared" si="0"/>
        <v>193670</v>
      </c>
      <c r="AB102" s="596">
        <v>90.802844346033766</v>
      </c>
      <c r="AC102" s="971">
        <v>111.8</v>
      </c>
      <c r="AD102" s="975">
        <v>70.400000000000006</v>
      </c>
      <c r="AE102" s="945">
        <v>143</v>
      </c>
      <c r="AF102" s="601">
        <f t="shared" si="1"/>
        <v>1.008</v>
      </c>
      <c r="AG102" s="550">
        <v>81.099999999999994</v>
      </c>
      <c r="AH102" s="423">
        <v>84.617854556830167</v>
      </c>
      <c r="AI102" s="424">
        <v>81</v>
      </c>
      <c r="AP102" s="402">
        <v>53.7</v>
      </c>
    </row>
    <row r="103" spans="1:42" ht="13.5" hidden="1" customHeight="1">
      <c r="A103" s="409"/>
      <c r="B103" s="411"/>
      <c r="C103" s="472" t="s">
        <v>67</v>
      </c>
      <c r="D103" s="823">
        <v>85.137684321451573</v>
      </c>
      <c r="E103" s="824">
        <v>1191918</v>
      </c>
      <c r="F103" s="825">
        <v>688757</v>
      </c>
      <c r="G103" s="826">
        <v>51.913628266033264</v>
      </c>
      <c r="H103" s="2571">
        <v>974475.3</v>
      </c>
      <c r="I103" s="828">
        <v>0.41</v>
      </c>
      <c r="J103" s="587">
        <v>249682</v>
      </c>
      <c r="K103" s="829">
        <v>0.96699999999999997</v>
      </c>
      <c r="L103" s="830">
        <v>237437</v>
      </c>
      <c r="M103" s="587"/>
      <c r="N103" s="422"/>
      <c r="O103" s="422"/>
      <c r="P103" s="422"/>
      <c r="Q103" s="422"/>
      <c r="R103" s="422"/>
      <c r="S103" s="422"/>
      <c r="T103" s="422"/>
      <c r="U103" s="422"/>
      <c r="V103" s="422"/>
      <c r="W103" s="422"/>
      <c r="X103" s="595">
        <v>51.913628266033264</v>
      </c>
      <c r="Y103" s="599">
        <v>21173</v>
      </c>
      <c r="Z103" s="965">
        <v>84.8</v>
      </c>
      <c r="AA103" s="600">
        <f t="shared" si="0"/>
        <v>249682</v>
      </c>
      <c r="AB103" s="596">
        <v>87.439776036921401</v>
      </c>
      <c r="AC103" s="971">
        <v>112</v>
      </c>
      <c r="AD103" s="975">
        <v>70.5</v>
      </c>
      <c r="AE103" s="945">
        <v>143.6</v>
      </c>
      <c r="AF103" s="601">
        <f t="shared" si="1"/>
        <v>0.96699999999999997</v>
      </c>
      <c r="AG103" s="550">
        <v>81.8</v>
      </c>
      <c r="AH103" s="423">
        <v>85.308925964281599</v>
      </c>
      <c r="AI103" s="424">
        <v>78</v>
      </c>
      <c r="AP103" s="402">
        <v>49.1</v>
      </c>
    </row>
    <row r="104" spans="1:42" ht="13.5" hidden="1" customHeight="1">
      <c r="A104" s="409"/>
      <c r="B104" s="411"/>
      <c r="C104" s="472" t="s">
        <v>68</v>
      </c>
      <c r="D104" s="823">
        <v>87.912706626583628</v>
      </c>
      <c r="E104" s="824">
        <v>1166389</v>
      </c>
      <c r="F104" s="825">
        <v>587187</v>
      </c>
      <c r="G104" s="826">
        <v>52.548010688836115</v>
      </c>
      <c r="H104" s="2571">
        <v>971324.2</v>
      </c>
      <c r="I104" s="828">
        <v>0.42</v>
      </c>
      <c r="J104" s="587">
        <v>252057</v>
      </c>
      <c r="K104" s="829">
        <v>0.97899999999999998</v>
      </c>
      <c r="L104" s="830">
        <v>228097</v>
      </c>
      <c r="M104" s="587"/>
      <c r="N104" s="422"/>
      <c r="O104" s="422"/>
      <c r="P104" s="422"/>
      <c r="Q104" s="422"/>
      <c r="R104" s="422"/>
      <c r="S104" s="422"/>
      <c r="T104" s="422"/>
      <c r="U104" s="422"/>
      <c r="V104" s="422"/>
      <c r="W104" s="422"/>
      <c r="X104" s="595">
        <v>52.548010688836115</v>
      </c>
      <c r="Y104" s="599">
        <v>21198</v>
      </c>
      <c r="Z104" s="965">
        <v>84.1</v>
      </c>
      <c r="AA104" s="600">
        <f t="shared" ref="AA104:AA167" si="2">ROUND(Y104/Z104*1000,0)</f>
        <v>252057</v>
      </c>
      <c r="AB104" s="596">
        <v>89.569719299359221</v>
      </c>
      <c r="AC104" s="971">
        <v>112.1</v>
      </c>
      <c r="AD104" s="975">
        <v>70.7</v>
      </c>
      <c r="AE104" s="945">
        <v>145.1</v>
      </c>
      <c r="AF104" s="601">
        <f t="shared" ref="AF104:AF167" si="3">ROUND(AB104*AC104/AD104/AE104,3)</f>
        <v>0.97899999999999998</v>
      </c>
      <c r="AG104" s="550">
        <v>81</v>
      </c>
      <c r="AH104" s="423">
        <v>84.541068844891129</v>
      </c>
      <c r="AI104" s="424">
        <v>79.900000000000006</v>
      </c>
      <c r="AP104" s="402">
        <v>49.7</v>
      </c>
    </row>
    <row r="105" spans="1:42" ht="13.5" hidden="1" customHeight="1">
      <c r="A105" s="409"/>
      <c r="B105" s="411"/>
      <c r="C105" s="474" t="s">
        <v>69</v>
      </c>
      <c r="D105" s="823">
        <v>90.021723578484</v>
      </c>
      <c r="E105" s="824">
        <v>1181148</v>
      </c>
      <c r="F105" s="825">
        <v>732555</v>
      </c>
      <c r="G105" s="826">
        <v>57.094418052256536</v>
      </c>
      <c r="H105" s="2571">
        <v>982807.8</v>
      </c>
      <c r="I105" s="828">
        <v>0.42</v>
      </c>
      <c r="J105" s="587">
        <v>503686</v>
      </c>
      <c r="K105" s="829">
        <v>1.0269999999999999</v>
      </c>
      <c r="L105" s="830">
        <v>249336</v>
      </c>
      <c r="M105" s="587"/>
      <c r="N105" s="422"/>
      <c r="O105" s="422"/>
      <c r="P105" s="422"/>
      <c r="Q105" s="422"/>
      <c r="R105" s="422"/>
      <c r="S105" s="422"/>
      <c r="T105" s="422"/>
      <c r="U105" s="422"/>
      <c r="V105" s="422"/>
      <c r="W105" s="422"/>
      <c r="X105" s="595">
        <v>57.094418052256536</v>
      </c>
      <c r="Y105" s="602">
        <v>42360</v>
      </c>
      <c r="Z105" s="966">
        <v>84.1</v>
      </c>
      <c r="AA105" s="603">
        <f t="shared" si="2"/>
        <v>503686</v>
      </c>
      <c r="AB105" s="598">
        <v>94.278014932116506</v>
      </c>
      <c r="AC105" s="972">
        <v>112.2</v>
      </c>
      <c r="AD105" s="976">
        <v>71</v>
      </c>
      <c r="AE105" s="946">
        <v>145.1</v>
      </c>
      <c r="AF105" s="604">
        <f t="shared" si="3"/>
        <v>1.0269999999999999</v>
      </c>
      <c r="AG105" s="550">
        <v>81</v>
      </c>
      <c r="AH105" s="423">
        <v>84.464283132952076</v>
      </c>
      <c r="AI105" s="424">
        <v>84.1</v>
      </c>
      <c r="AP105" s="402">
        <v>54</v>
      </c>
    </row>
    <row r="106" spans="1:42" ht="13.5" hidden="1" customHeight="1">
      <c r="A106" s="509">
        <v>1984</v>
      </c>
      <c r="B106" s="934" t="s">
        <v>373</v>
      </c>
      <c r="C106" s="473" t="s">
        <v>561</v>
      </c>
      <c r="D106" s="814">
        <v>90.687728931715696</v>
      </c>
      <c r="E106" s="815">
        <v>1130351</v>
      </c>
      <c r="F106" s="816">
        <v>445621</v>
      </c>
      <c r="G106" s="817">
        <v>56.671496437054643</v>
      </c>
      <c r="H106" s="2580">
        <v>983796.4</v>
      </c>
      <c r="I106" s="819">
        <v>0.43</v>
      </c>
      <c r="J106" s="820">
        <v>193397</v>
      </c>
      <c r="K106" s="821">
        <v>0.98799999999999999</v>
      </c>
      <c r="L106" s="840">
        <v>248767</v>
      </c>
      <c r="M106" s="588"/>
      <c r="N106" s="422"/>
      <c r="O106" s="422"/>
      <c r="P106" s="422"/>
      <c r="Q106" s="422"/>
      <c r="R106" s="422"/>
      <c r="S106" s="422"/>
      <c r="T106" s="422"/>
      <c r="U106" s="422"/>
      <c r="V106" s="422"/>
      <c r="W106" s="422"/>
      <c r="X106" s="593">
        <v>56.671496437054643</v>
      </c>
      <c r="Y106" s="599">
        <v>16284</v>
      </c>
      <c r="Z106" s="965">
        <v>84.2</v>
      </c>
      <c r="AA106" s="600">
        <f t="shared" si="2"/>
        <v>193397</v>
      </c>
      <c r="AB106" s="596">
        <v>89.009207914507172</v>
      </c>
      <c r="AC106" s="971">
        <v>112.2</v>
      </c>
      <c r="AD106" s="975">
        <v>69.400000000000006</v>
      </c>
      <c r="AE106" s="945">
        <v>145.69999999999999</v>
      </c>
      <c r="AF106" s="601">
        <f t="shared" si="3"/>
        <v>0.98799999999999999</v>
      </c>
      <c r="AG106" s="550">
        <v>81</v>
      </c>
      <c r="AH106" s="423">
        <v>84.541068844891129</v>
      </c>
      <c r="AI106" s="424">
        <v>79.400000000000006</v>
      </c>
      <c r="AP106" s="402">
        <v>53.6</v>
      </c>
    </row>
    <row r="107" spans="1:42" ht="13.5" hidden="1" customHeight="1">
      <c r="A107" s="409"/>
      <c r="B107" s="411"/>
      <c r="C107" s="472" t="s">
        <v>562</v>
      </c>
      <c r="D107" s="823">
        <v>94.128756590079433</v>
      </c>
      <c r="E107" s="824">
        <v>1158875</v>
      </c>
      <c r="F107" s="825">
        <v>666479</v>
      </c>
      <c r="G107" s="826">
        <v>60.054869358669833</v>
      </c>
      <c r="H107" s="2571">
        <v>987211.9</v>
      </c>
      <c r="I107" s="828">
        <v>0.43</v>
      </c>
      <c r="J107" s="587">
        <v>180024</v>
      </c>
      <c r="K107" s="829">
        <v>1.048</v>
      </c>
      <c r="L107" s="841">
        <v>226944</v>
      </c>
      <c r="M107" s="588"/>
      <c r="N107" s="422"/>
      <c r="O107" s="422"/>
      <c r="P107" s="422"/>
      <c r="Q107" s="422"/>
      <c r="R107" s="422"/>
      <c r="S107" s="422"/>
      <c r="T107" s="422"/>
      <c r="U107" s="422"/>
      <c r="V107" s="422"/>
      <c r="W107" s="422"/>
      <c r="X107" s="595">
        <v>60.054869358669833</v>
      </c>
      <c r="Y107" s="599">
        <v>15302</v>
      </c>
      <c r="Z107" s="965">
        <v>85</v>
      </c>
      <c r="AA107" s="600">
        <f t="shared" si="2"/>
        <v>180024</v>
      </c>
      <c r="AB107" s="596">
        <v>96.071651363643113</v>
      </c>
      <c r="AC107" s="971">
        <v>112.3</v>
      </c>
      <c r="AD107" s="975">
        <v>70.8</v>
      </c>
      <c r="AE107" s="945">
        <v>145.4</v>
      </c>
      <c r="AF107" s="601">
        <f t="shared" si="3"/>
        <v>1.048</v>
      </c>
      <c r="AG107" s="550">
        <v>81.8</v>
      </c>
      <c r="AH107" s="423">
        <v>85.308925964281599</v>
      </c>
      <c r="AI107" s="424">
        <v>85.7</v>
      </c>
      <c r="AP107" s="402">
        <v>56.8</v>
      </c>
    </row>
    <row r="108" spans="1:42" ht="13.5" hidden="1" customHeight="1">
      <c r="A108" s="409"/>
      <c r="B108" s="411"/>
      <c r="C108" s="472" t="s">
        <v>563</v>
      </c>
      <c r="D108" s="823">
        <v>91.020731608331531</v>
      </c>
      <c r="E108" s="824">
        <v>1234757</v>
      </c>
      <c r="F108" s="825">
        <v>859744</v>
      </c>
      <c r="G108" s="826">
        <v>58.46891330166271</v>
      </c>
      <c r="H108" s="2571">
        <v>1000376.8</v>
      </c>
      <c r="I108" s="828">
        <v>0.44</v>
      </c>
      <c r="J108" s="587">
        <v>243388</v>
      </c>
      <c r="K108" s="829">
        <v>1.1479999999999999</v>
      </c>
      <c r="L108" s="841">
        <v>243587</v>
      </c>
      <c r="M108" s="588"/>
      <c r="N108" s="422"/>
      <c r="O108" s="422"/>
      <c r="P108" s="422"/>
      <c r="Q108" s="422"/>
      <c r="R108" s="422"/>
      <c r="S108" s="422"/>
      <c r="T108" s="422"/>
      <c r="U108" s="422"/>
      <c r="V108" s="422"/>
      <c r="W108" s="422"/>
      <c r="X108" s="595">
        <v>58.46891330166271</v>
      </c>
      <c r="Y108" s="599">
        <v>20761</v>
      </c>
      <c r="Z108" s="965">
        <v>85.3</v>
      </c>
      <c r="AA108" s="600">
        <f t="shared" si="2"/>
        <v>243388</v>
      </c>
      <c r="AB108" s="596">
        <v>105.82454946006898</v>
      </c>
      <c r="AC108" s="971">
        <v>112.3</v>
      </c>
      <c r="AD108" s="975">
        <v>71.2</v>
      </c>
      <c r="AE108" s="945">
        <v>145.4</v>
      </c>
      <c r="AF108" s="601">
        <f t="shared" si="3"/>
        <v>1.1479999999999999</v>
      </c>
      <c r="AG108" s="550">
        <v>82</v>
      </c>
      <c r="AH108" s="423">
        <v>85.539283100098743</v>
      </c>
      <c r="AI108" s="424">
        <v>94.4</v>
      </c>
      <c r="AP108" s="402">
        <v>55.3</v>
      </c>
    </row>
    <row r="109" spans="1:42" ht="13.5" hidden="1" customHeight="1">
      <c r="A109" s="409"/>
      <c r="B109" s="411"/>
      <c r="C109" s="472" t="s">
        <v>564</v>
      </c>
      <c r="D109" s="823">
        <v>91.131732500536813</v>
      </c>
      <c r="E109" s="824">
        <v>1161939</v>
      </c>
      <c r="F109" s="825">
        <v>635680</v>
      </c>
      <c r="G109" s="826">
        <v>58.151722090261288</v>
      </c>
      <c r="H109" s="2571">
        <v>986833.8</v>
      </c>
      <c r="I109" s="828">
        <v>0.43</v>
      </c>
      <c r="J109" s="587">
        <v>223525</v>
      </c>
      <c r="K109" s="829">
        <v>0.97</v>
      </c>
      <c r="L109" s="841">
        <v>235169</v>
      </c>
      <c r="M109" s="588"/>
      <c r="N109" s="422"/>
      <c r="O109" s="422"/>
      <c r="P109" s="422"/>
      <c r="Q109" s="422"/>
      <c r="R109" s="422"/>
      <c r="S109" s="422"/>
      <c r="T109" s="422"/>
      <c r="U109" s="422"/>
      <c r="V109" s="422"/>
      <c r="W109" s="422"/>
      <c r="X109" s="595">
        <v>58.151722090261288</v>
      </c>
      <c r="Y109" s="599">
        <v>19089</v>
      </c>
      <c r="Z109" s="965">
        <v>85.4</v>
      </c>
      <c r="AA109" s="600">
        <f t="shared" si="2"/>
        <v>223525</v>
      </c>
      <c r="AB109" s="596">
        <v>91.587560284826637</v>
      </c>
      <c r="AC109" s="971">
        <v>112.3</v>
      </c>
      <c r="AD109" s="975">
        <v>72.2</v>
      </c>
      <c r="AE109" s="945">
        <v>146.9</v>
      </c>
      <c r="AF109" s="601">
        <f t="shared" si="3"/>
        <v>0.97</v>
      </c>
      <c r="AG109" s="550">
        <v>82.3</v>
      </c>
      <c r="AH109" s="423">
        <v>85.769640235915901</v>
      </c>
      <c r="AI109" s="424">
        <v>81.7</v>
      </c>
      <c r="AP109" s="402">
        <v>55</v>
      </c>
    </row>
    <row r="110" spans="1:42" ht="13.5" hidden="1" customHeight="1">
      <c r="A110" s="409"/>
      <c r="B110" s="411"/>
      <c r="C110" s="472" t="s">
        <v>565</v>
      </c>
      <c r="D110" s="823">
        <v>92.130740530384358</v>
      </c>
      <c r="E110" s="824">
        <v>1177170</v>
      </c>
      <c r="F110" s="825">
        <v>624313</v>
      </c>
      <c r="G110" s="826">
        <v>60.160599762470312</v>
      </c>
      <c r="H110" s="2571">
        <v>980482.7</v>
      </c>
      <c r="I110" s="828">
        <v>0.43</v>
      </c>
      <c r="J110" s="587">
        <v>208903</v>
      </c>
      <c r="K110" s="829">
        <v>0.94</v>
      </c>
      <c r="L110" s="841">
        <v>243419</v>
      </c>
      <c r="M110" s="588"/>
      <c r="N110" s="422"/>
      <c r="O110" s="422"/>
      <c r="P110" s="422"/>
      <c r="Q110" s="422"/>
      <c r="R110" s="422"/>
      <c r="S110" s="422"/>
      <c r="T110" s="422"/>
      <c r="U110" s="422"/>
      <c r="V110" s="422"/>
      <c r="W110" s="422"/>
      <c r="X110" s="595">
        <v>60.160599762470312</v>
      </c>
      <c r="Y110" s="599">
        <v>17903</v>
      </c>
      <c r="Z110" s="965">
        <v>85.7</v>
      </c>
      <c r="AA110" s="600">
        <f t="shared" si="2"/>
        <v>208903</v>
      </c>
      <c r="AB110" s="596">
        <v>88.00028742177345</v>
      </c>
      <c r="AC110" s="971">
        <v>112.4</v>
      </c>
      <c r="AD110" s="975">
        <v>71.900000000000006</v>
      </c>
      <c r="AE110" s="945">
        <v>146.4</v>
      </c>
      <c r="AF110" s="601">
        <f t="shared" si="3"/>
        <v>0.94</v>
      </c>
      <c r="AG110" s="550">
        <v>82.8</v>
      </c>
      <c r="AH110" s="423">
        <v>86.307140219489213</v>
      </c>
      <c r="AI110" s="424">
        <v>78.5</v>
      </c>
      <c r="AP110" s="402">
        <v>56.9</v>
      </c>
    </row>
    <row r="111" spans="1:42" ht="13.5" hidden="1" customHeight="1">
      <c r="A111" s="409"/>
      <c r="B111" s="411"/>
      <c r="C111" s="472" t="s">
        <v>566</v>
      </c>
      <c r="D111" s="823">
        <v>93.351750344642454</v>
      </c>
      <c r="E111" s="824">
        <v>1196050</v>
      </c>
      <c r="F111" s="825">
        <v>710041</v>
      </c>
      <c r="G111" s="826">
        <v>60.794982185273163</v>
      </c>
      <c r="H111" s="2571">
        <v>987248.1</v>
      </c>
      <c r="I111" s="828">
        <v>0.43</v>
      </c>
      <c r="J111" s="587">
        <v>206702</v>
      </c>
      <c r="K111" s="829">
        <v>0.96699999999999997</v>
      </c>
      <c r="L111" s="841">
        <v>232516</v>
      </c>
      <c r="M111" s="588"/>
      <c r="N111" s="422"/>
      <c r="O111" s="422"/>
      <c r="P111" s="422"/>
      <c r="Q111" s="422"/>
      <c r="R111" s="422"/>
      <c r="S111" s="422"/>
      <c r="T111" s="422"/>
      <c r="U111" s="422"/>
      <c r="V111" s="422"/>
      <c r="W111" s="422"/>
      <c r="X111" s="595">
        <v>60.794982185273163</v>
      </c>
      <c r="Y111" s="599">
        <v>17611</v>
      </c>
      <c r="Z111" s="965">
        <v>85.2</v>
      </c>
      <c r="AA111" s="600">
        <f t="shared" si="2"/>
        <v>206702</v>
      </c>
      <c r="AB111" s="596">
        <v>91.251253453915396</v>
      </c>
      <c r="AC111" s="971">
        <v>112.3</v>
      </c>
      <c r="AD111" s="975">
        <v>72.7</v>
      </c>
      <c r="AE111" s="945">
        <v>145.80000000000001</v>
      </c>
      <c r="AF111" s="601">
        <f t="shared" si="3"/>
        <v>0.96699999999999997</v>
      </c>
      <c r="AG111" s="550">
        <v>82.4</v>
      </c>
      <c r="AH111" s="423">
        <v>85.846425947854939</v>
      </c>
      <c r="AI111" s="424">
        <v>81.400000000000006</v>
      </c>
      <c r="AP111" s="402">
        <v>57.5</v>
      </c>
    </row>
    <row r="112" spans="1:42" ht="13.5" hidden="1" customHeight="1">
      <c r="A112" s="409"/>
      <c r="B112" s="411"/>
      <c r="C112" s="472" t="s">
        <v>567</v>
      </c>
      <c r="D112" s="823">
        <v>92.574744099205489</v>
      </c>
      <c r="E112" s="824">
        <v>1239054</v>
      </c>
      <c r="F112" s="825">
        <v>792363</v>
      </c>
      <c r="G112" s="826">
        <v>59.103295724465561</v>
      </c>
      <c r="H112" s="2571">
        <v>983718.5</v>
      </c>
      <c r="I112" s="828">
        <v>0.45</v>
      </c>
      <c r="J112" s="587">
        <v>348341</v>
      </c>
      <c r="K112" s="829">
        <v>0.96299999999999997</v>
      </c>
      <c r="L112" s="841">
        <v>257854</v>
      </c>
      <c r="M112" s="588"/>
      <c r="N112" s="422"/>
      <c r="O112" s="422"/>
      <c r="P112" s="422"/>
      <c r="Q112" s="422"/>
      <c r="R112" s="422"/>
      <c r="S112" s="422"/>
      <c r="T112" s="422"/>
      <c r="U112" s="422"/>
      <c r="V112" s="422"/>
      <c r="W112" s="422"/>
      <c r="X112" s="595">
        <v>59.103295724465561</v>
      </c>
      <c r="Y112" s="599">
        <v>29818</v>
      </c>
      <c r="Z112" s="965">
        <v>85.6</v>
      </c>
      <c r="AA112" s="600">
        <f t="shared" si="2"/>
        <v>348341</v>
      </c>
      <c r="AB112" s="596">
        <v>90.690742069063347</v>
      </c>
      <c r="AC112" s="971">
        <v>112.3</v>
      </c>
      <c r="AD112" s="975">
        <v>72.8</v>
      </c>
      <c r="AE112" s="945">
        <v>145.30000000000001</v>
      </c>
      <c r="AF112" s="601">
        <f t="shared" si="3"/>
        <v>0.96299999999999997</v>
      </c>
      <c r="AG112" s="550">
        <v>82.7</v>
      </c>
      <c r="AH112" s="423">
        <v>86.153568795611122</v>
      </c>
      <c r="AI112" s="424">
        <v>80.900000000000006</v>
      </c>
      <c r="AP112" s="402">
        <v>55.9</v>
      </c>
    </row>
    <row r="113" spans="1:42" ht="13.5" hidden="1" customHeight="1">
      <c r="A113" s="409"/>
      <c r="B113" s="411"/>
      <c r="C113" s="472" t="s">
        <v>568</v>
      </c>
      <c r="D113" s="823">
        <v>92.241741422589641</v>
      </c>
      <c r="E113" s="824">
        <v>1200439</v>
      </c>
      <c r="F113" s="825">
        <v>591419</v>
      </c>
      <c r="G113" s="826">
        <v>58.891834916864617</v>
      </c>
      <c r="H113" s="2571">
        <v>972235.3</v>
      </c>
      <c r="I113" s="828">
        <v>0.45</v>
      </c>
      <c r="J113" s="587">
        <v>171543</v>
      </c>
      <c r="K113" s="829">
        <v>0.91</v>
      </c>
      <c r="L113" s="841">
        <v>252095</v>
      </c>
      <c r="M113" s="588"/>
      <c r="N113" s="422"/>
      <c r="O113" s="422"/>
      <c r="P113" s="422"/>
      <c r="Q113" s="422"/>
      <c r="R113" s="422"/>
      <c r="S113" s="422"/>
      <c r="T113" s="422"/>
      <c r="U113" s="422"/>
      <c r="V113" s="422"/>
      <c r="W113" s="422"/>
      <c r="X113" s="595">
        <v>58.891834916864617</v>
      </c>
      <c r="Y113" s="599">
        <v>14564</v>
      </c>
      <c r="Z113" s="965">
        <v>84.9</v>
      </c>
      <c r="AA113" s="600">
        <f t="shared" si="2"/>
        <v>171543</v>
      </c>
      <c r="AB113" s="596">
        <v>84.74932138963149</v>
      </c>
      <c r="AC113" s="971">
        <v>112.3</v>
      </c>
      <c r="AD113" s="975">
        <v>71.900000000000006</v>
      </c>
      <c r="AE113" s="945">
        <v>145.4</v>
      </c>
      <c r="AF113" s="601">
        <f t="shared" si="3"/>
        <v>0.91</v>
      </c>
      <c r="AG113" s="550">
        <v>81.7</v>
      </c>
      <c r="AH113" s="423">
        <v>85.155354540403522</v>
      </c>
      <c r="AI113" s="424">
        <v>75.599999999999994</v>
      </c>
      <c r="AP113" s="402">
        <v>55.7</v>
      </c>
    </row>
    <row r="114" spans="1:42" ht="13.5" hidden="1" customHeight="1">
      <c r="A114" s="409"/>
      <c r="B114" s="411"/>
      <c r="C114" s="472" t="s">
        <v>569</v>
      </c>
      <c r="D114" s="823">
        <v>93.01874766802662</v>
      </c>
      <c r="E114" s="824">
        <v>1180041</v>
      </c>
      <c r="F114" s="825">
        <v>586404</v>
      </c>
      <c r="G114" s="826">
        <v>60.37206057007127</v>
      </c>
      <c r="H114" s="2571">
        <v>987264.7</v>
      </c>
      <c r="I114" s="828">
        <v>0.45</v>
      </c>
      <c r="J114" s="587">
        <v>193801</v>
      </c>
      <c r="K114" s="829">
        <v>1.0109999999999999</v>
      </c>
      <c r="L114" s="841">
        <v>228523</v>
      </c>
      <c r="M114" s="588"/>
      <c r="N114" s="422"/>
      <c r="O114" s="422"/>
      <c r="P114" s="422"/>
      <c r="Q114" s="422"/>
      <c r="R114" s="422"/>
      <c r="S114" s="422"/>
      <c r="T114" s="422"/>
      <c r="U114" s="422"/>
      <c r="V114" s="422"/>
      <c r="W114" s="422"/>
      <c r="X114" s="595">
        <v>60.37206057007127</v>
      </c>
      <c r="Y114" s="599">
        <v>16725</v>
      </c>
      <c r="Z114" s="965">
        <v>86.3</v>
      </c>
      <c r="AA114" s="600">
        <f t="shared" si="2"/>
        <v>193801</v>
      </c>
      <c r="AB114" s="596">
        <v>95.174833147879824</v>
      </c>
      <c r="AC114" s="971">
        <v>112.4</v>
      </c>
      <c r="AD114" s="975">
        <v>72.8</v>
      </c>
      <c r="AE114" s="945">
        <v>145.30000000000001</v>
      </c>
      <c r="AF114" s="601">
        <f t="shared" si="3"/>
        <v>1.0109999999999999</v>
      </c>
      <c r="AG114" s="550">
        <v>83.3</v>
      </c>
      <c r="AH114" s="423">
        <v>86.767854491123487</v>
      </c>
      <c r="AI114" s="424">
        <v>84.9</v>
      </c>
      <c r="AP114" s="402">
        <v>57.1</v>
      </c>
    </row>
    <row r="115" spans="1:42" ht="13.5" hidden="1" customHeight="1">
      <c r="A115" s="409"/>
      <c r="B115" s="411"/>
      <c r="C115" s="472" t="s">
        <v>67</v>
      </c>
      <c r="D115" s="823">
        <v>95.127764619926992</v>
      </c>
      <c r="E115" s="824">
        <v>1240426</v>
      </c>
      <c r="F115" s="825">
        <v>656896</v>
      </c>
      <c r="G115" s="826">
        <v>62.063747030878872</v>
      </c>
      <c r="H115" s="2571">
        <v>992158.1</v>
      </c>
      <c r="I115" s="828">
        <v>0.45</v>
      </c>
      <c r="J115" s="587">
        <v>239029</v>
      </c>
      <c r="K115" s="829">
        <v>1.022</v>
      </c>
      <c r="L115" s="841">
        <v>251960</v>
      </c>
      <c r="M115" s="588"/>
      <c r="N115" s="422"/>
      <c r="O115" s="422"/>
      <c r="P115" s="422"/>
      <c r="Q115" s="422"/>
      <c r="R115" s="422"/>
      <c r="S115" s="422"/>
      <c r="T115" s="422"/>
      <c r="U115" s="422"/>
      <c r="V115" s="422"/>
      <c r="W115" s="422"/>
      <c r="X115" s="595">
        <v>62.063747030878872</v>
      </c>
      <c r="Y115" s="599">
        <v>20676</v>
      </c>
      <c r="Z115" s="965">
        <v>86.5</v>
      </c>
      <c r="AA115" s="600">
        <f t="shared" si="2"/>
        <v>239029</v>
      </c>
      <c r="AB115" s="596">
        <v>97.64108324122887</v>
      </c>
      <c r="AC115" s="971">
        <v>112.4</v>
      </c>
      <c r="AD115" s="975">
        <v>73.099999999999994</v>
      </c>
      <c r="AE115" s="945">
        <v>146.9</v>
      </c>
      <c r="AF115" s="601">
        <f t="shared" si="3"/>
        <v>1.022</v>
      </c>
      <c r="AG115" s="550">
        <v>83.6</v>
      </c>
      <c r="AH115" s="423">
        <v>87.074997338879697</v>
      </c>
      <c r="AI115" s="424">
        <v>87.1</v>
      </c>
      <c r="AP115" s="402">
        <v>58.7</v>
      </c>
    </row>
    <row r="116" spans="1:42" ht="13.5" hidden="1" customHeight="1">
      <c r="A116" s="409"/>
      <c r="B116" s="411"/>
      <c r="C116" s="472" t="s">
        <v>68</v>
      </c>
      <c r="D116" s="823">
        <v>94.128756590079433</v>
      </c>
      <c r="E116" s="824">
        <v>1179664</v>
      </c>
      <c r="F116" s="825">
        <v>642691</v>
      </c>
      <c r="G116" s="826">
        <v>60.054869358669833</v>
      </c>
      <c r="H116" s="2571">
        <v>993354.9</v>
      </c>
      <c r="I116" s="828">
        <v>0.45</v>
      </c>
      <c r="J116" s="587">
        <v>246317</v>
      </c>
      <c r="K116" s="829">
        <v>0.999</v>
      </c>
      <c r="L116" s="841">
        <v>249533</v>
      </c>
      <c r="M116" s="588"/>
      <c r="N116" s="422"/>
      <c r="O116" s="422"/>
      <c r="P116" s="422"/>
      <c r="Q116" s="422"/>
      <c r="R116" s="422"/>
      <c r="S116" s="422"/>
      <c r="T116" s="422"/>
      <c r="U116" s="422"/>
      <c r="V116" s="422"/>
      <c r="W116" s="422"/>
      <c r="X116" s="595">
        <v>60.054869358669833</v>
      </c>
      <c r="Y116" s="599">
        <v>21134</v>
      </c>
      <c r="Z116" s="965">
        <v>85.8</v>
      </c>
      <c r="AA116" s="600">
        <f t="shared" si="2"/>
        <v>246317</v>
      </c>
      <c r="AB116" s="596">
        <v>95.959549086672695</v>
      </c>
      <c r="AC116" s="971">
        <v>112.4</v>
      </c>
      <c r="AD116" s="975">
        <v>73.099999999999994</v>
      </c>
      <c r="AE116" s="945">
        <v>147.69999999999999</v>
      </c>
      <c r="AF116" s="601">
        <f t="shared" si="3"/>
        <v>0.999</v>
      </c>
      <c r="AG116" s="550">
        <v>83</v>
      </c>
      <c r="AH116" s="423">
        <v>86.460711643367318</v>
      </c>
      <c r="AI116" s="424">
        <v>85.6</v>
      </c>
      <c r="AP116" s="402">
        <v>56.8</v>
      </c>
    </row>
    <row r="117" spans="1:42" ht="13.5" hidden="1" customHeight="1">
      <c r="A117" s="415"/>
      <c r="B117" s="935"/>
      <c r="C117" s="474" t="s">
        <v>69</v>
      </c>
      <c r="D117" s="831">
        <v>94.017755697874151</v>
      </c>
      <c r="E117" s="832">
        <v>1189013</v>
      </c>
      <c r="F117" s="833">
        <v>748174</v>
      </c>
      <c r="G117" s="834">
        <v>62.698129453681716</v>
      </c>
      <c r="H117" s="2581">
        <v>995165.8</v>
      </c>
      <c r="I117" s="836">
        <v>0.46</v>
      </c>
      <c r="J117" s="837">
        <v>491302</v>
      </c>
      <c r="K117" s="838">
        <v>1.02</v>
      </c>
      <c r="L117" s="842">
        <v>230103</v>
      </c>
      <c r="M117" s="588"/>
      <c r="N117" s="422"/>
      <c r="O117" s="422"/>
      <c r="P117" s="422"/>
      <c r="Q117" s="422"/>
      <c r="R117" s="422"/>
      <c r="S117" s="422"/>
      <c r="T117" s="422"/>
      <c r="U117" s="422"/>
      <c r="V117" s="422"/>
      <c r="W117" s="422"/>
      <c r="X117" s="597">
        <v>62.698129453681716</v>
      </c>
      <c r="Y117" s="602">
        <v>42252</v>
      </c>
      <c r="Z117" s="966">
        <v>86</v>
      </c>
      <c r="AA117" s="603">
        <f t="shared" si="2"/>
        <v>491302</v>
      </c>
      <c r="AB117" s="598">
        <v>98.42579918002177</v>
      </c>
      <c r="AC117" s="972">
        <v>112.3</v>
      </c>
      <c r="AD117" s="976">
        <v>73.400000000000006</v>
      </c>
      <c r="AE117" s="946">
        <v>147.6</v>
      </c>
      <c r="AF117" s="604">
        <f t="shared" si="3"/>
        <v>1.02</v>
      </c>
      <c r="AG117" s="550">
        <v>83.2</v>
      </c>
      <c r="AH117" s="423">
        <v>86.614283067245424</v>
      </c>
      <c r="AI117" s="424">
        <v>87.8</v>
      </c>
      <c r="AP117" s="402">
        <v>59.3</v>
      </c>
    </row>
    <row r="118" spans="1:42" ht="13.5" hidden="1" customHeight="1">
      <c r="A118" s="409">
        <v>1985</v>
      </c>
      <c r="B118" s="411" t="s">
        <v>374</v>
      </c>
      <c r="C118" s="473" t="s">
        <v>561</v>
      </c>
      <c r="D118" s="823">
        <v>94.350758374490013</v>
      </c>
      <c r="E118" s="824">
        <v>1167263</v>
      </c>
      <c r="F118" s="825">
        <v>574623</v>
      </c>
      <c r="G118" s="826">
        <v>62.486668646080766</v>
      </c>
      <c r="H118" s="2571">
        <v>966888.5</v>
      </c>
      <c r="I118" s="828">
        <v>0.47</v>
      </c>
      <c r="J118" s="587">
        <v>185418</v>
      </c>
      <c r="K118" s="829">
        <v>0.98499999999999999</v>
      </c>
      <c r="L118" s="841">
        <v>259328</v>
      </c>
      <c r="M118" s="588"/>
      <c r="N118" s="422"/>
      <c r="O118" s="422"/>
      <c r="P118" s="422"/>
      <c r="Q118" s="422"/>
      <c r="R118" s="422"/>
      <c r="S118" s="422"/>
      <c r="T118" s="422"/>
      <c r="U118" s="422"/>
      <c r="V118" s="422"/>
      <c r="W118" s="422"/>
      <c r="X118" s="593">
        <v>62.486668646080766</v>
      </c>
      <c r="Y118" s="599">
        <v>15983</v>
      </c>
      <c r="Z118" s="965">
        <v>86.2</v>
      </c>
      <c r="AA118" s="600">
        <f t="shared" si="2"/>
        <v>185418</v>
      </c>
      <c r="AB118" s="596">
        <v>92.035969392708282</v>
      </c>
      <c r="AC118" s="971">
        <v>113.1</v>
      </c>
      <c r="AD118" s="975">
        <v>71.8</v>
      </c>
      <c r="AE118" s="945">
        <v>147.19999999999999</v>
      </c>
      <c r="AF118" s="601">
        <f t="shared" si="3"/>
        <v>0.98499999999999999</v>
      </c>
      <c r="AG118" s="550">
        <v>83.8</v>
      </c>
      <c r="AH118" s="423">
        <v>86.747890206019349</v>
      </c>
      <c r="AI118" s="424">
        <v>82.1</v>
      </c>
      <c r="AP118" s="402">
        <v>59.1</v>
      </c>
    </row>
    <row r="119" spans="1:42" ht="13.5" hidden="1" customHeight="1">
      <c r="A119" s="409"/>
      <c r="B119" s="411"/>
      <c r="C119" s="472" t="s">
        <v>562</v>
      </c>
      <c r="D119" s="823">
        <v>92.907746775821337</v>
      </c>
      <c r="E119" s="824">
        <v>1155975</v>
      </c>
      <c r="F119" s="825">
        <v>683356</v>
      </c>
      <c r="G119" s="826">
        <v>61.112173396674585</v>
      </c>
      <c r="H119" s="2571">
        <v>998153.1</v>
      </c>
      <c r="I119" s="828">
        <v>0.48</v>
      </c>
      <c r="J119" s="587">
        <v>166033</v>
      </c>
      <c r="K119" s="829">
        <v>0.997</v>
      </c>
      <c r="L119" s="841">
        <v>252396</v>
      </c>
      <c r="M119" s="588"/>
      <c r="N119" s="422"/>
      <c r="O119" s="422"/>
      <c r="P119" s="422"/>
      <c r="Q119" s="422"/>
      <c r="R119" s="422"/>
      <c r="S119" s="422"/>
      <c r="T119" s="422"/>
      <c r="U119" s="422"/>
      <c r="V119" s="422"/>
      <c r="W119" s="422"/>
      <c r="X119" s="595">
        <v>61.112173396674585</v>
      </c>
      <c r="Y119" s="599">
        <v>14229</v>
      </c>
      <c r="Z119" s="965">
        <v>85.7</v>
      </c>
      <c r="AA119" s="600">
        <f t="shared" si="2"/>
        <v>166033</v>
      </c>
      <c r="AB119" s="596">
        <v>94.838526316968583</v>
      </c>
      <c r="AC119" s="971">
        <v>113</v>
      </c>
      <c r="AD119" s="975">
        <v>73.3</v>
      </c>
      <c r="AE119" s="945">
        <v>146.6</v>
      </c>
      <c r="AF119" s="601">
        <f t="shared" si="3"/>
        <v>0.997</v>
      </c>
      <c r="AG119" s="550">
        <v>83.5</v>
      </c>
      <c r="AH119" s="423">
        <v>86.397747359577266</v>
      </c>
      <c r="AI119" s="424">
        <v>84.6</v>
      </c>
      <c r="AP119" s="402">
        <v>57.8</v>
      </c>
    </row>
    <row r="120" spans="1:42" ht="13.5" hidden="1" customHeight="1">
      <c r="A120" s="409"/>
      <c r="B120" s="411"/>
      <c r="C120" s="472" t="s">
        <v>563</v>
      </c>
      <c r="D120" s="823">
        <v>93.462751236847751</v>
      </c>
      <c r="E120" s="824">
        <v>1246100</v>
      </c>
      <c r="F120" s="825">
        <v>720096</v>
      </c>
      <c r="G120" s="826">
        <v>60.794982185273163</v>
      </c>
      <c r="H120" s="2571">
        <v>983044.9</v>
      </c>
      <c r="I120" s="828">
        <v>0.48</v>
      </c>
      <c r="J120" s="587">
        <v>247390</v>
      </c>
      <c r="K120" s="829">
        <v>1.135</v>
      </c>
      <c r="L120" s="841">
        <v>238941</v>
      </c>
      <c r="M120" s="588"/>
      <c r="N120" s="422"/>
      <c r="O120" s="422"/>
      <c r="P120" s="422"/>
      <c r="Q120" s="422"/>
      <c r="R120" s="422"/>
      <c r="S120" s="422"/>
      <c r="T120" s="422"/>
      <c r="U120" s="422"/>
      <c r="V120" s="422"/>
      <c r="W120" s="422"/>
      <c r="X120" s="595">
        <v>60.794982185273163</v>
      </c>
      <c r="Y120" s="599">
        <v>21325</v>
      </c>
      <c r="Z120" s="965">
        <v>86.2</v>
      </c>
      <c r="AA120" s="600">
        <f t="shared" si="2"/>
        <v>247390</v>
      </c>
      <c r="AB120" s="596">
        <v>108.85131093827009</v>
      </c>
      <c r="AC120" s="971">
        <v>112.6</v>
      </c>
      <c r="AD120" s="975">
        <v>73.2</v>
      </c>
      <c r="AE120" s="945">
        <v>147.5</v>
      </c>
      <c r="AF120" s="601">
        <f t="shared" si="3"/>
        <v>1.135</v>
      </c>
      <c r="AG120" s="550">
        <v>83.9</v>
      </c>
      <c r="AH120" s="423">
        <v>86.835425917629877</v>
      </c>
      <c r="AI120" s="424">
        <v>97.1</v>
      </c>
      <c r="AP120" s="402">
        <v>57.5</v>
      </c>
    </row>
    <row r="121" spans="1:42" ht="13.5" hidden="1" customHeight="1">
      <c r="A121" s="409"/>
      <c r="B121" s="411"/>
      <c r="C121" s="472" t="s">
        <v>564</v>
      </c>
      <c r="D121" s="823">
        <v>97.125780679622068</v>
      </c>
      <c r="E121" s="824">
        <v>1189372</v>
      </c>
      <c r="F121" s="825">
        <v>614516</v>
      </c>
      <c r="G121" s="826">
        <v>67.033076009501187</v>
      </c>
      <c r="H121" s="2571">
        <v>999946.5</v>
      </c>
      <c r="I121" s="828">
        <v>0.49</v>
      </c>
      <c r="J121" s="587">
        <v>229483</v>
      </c>
      <c r="K121" s="829">
        <v>0.97499999999999998</v>
      </c>
      <c r="L121" s="841">
        <v>292298</v>
      </c>
      <c r="M121" s="588"/>
      <c r="N121" s="422"/>
      <c r="O121" s="422"/>
      <c r="P121" s="422"/>
      <c r="Q121" s="422"/>
      <c r="R121" s="422"/>
      <c r="S121" s="422"/>
      <c r="T121" s="422"/>
      <c r="U121" s="422"/>
      <c r="V121" s="422"/>
      <c r="W121" s="422"/>
      <c r="X121" s="595">
        <v>67.033076009501187</v>
      </c>
      <c r="Y121" s="599">
        <v>19965</v>
      </c>
      <c r="Z121" s="965">
        <v>87</v>
      </c>
      <c r="AA121" s="600">
        <f t="shared" si="2"/>
        <v>229483</v>
      </c>
      <c r="AB121" s="596">
        <v>97.304776410317658</v>
      </c>
      <c r="AC121" s="971">
        <v>112.4</v>
      </c>
      <c r="AD121" s="975">
        <v>74.400000000000006</v>
      </c>
      <c r="AE121" s="945">
        <v>150.80000000000001</v>
      </c>
      <c r="AF121" s="601">
        <f t="shared" si="3"/>
        <v>0.97499999999999998</v>
      </c>
      <c r="AG121" s="550">
        <v>84.6</v>
      </c>
      <c r="AH121" s="423">
        <v>87.535711610513971</v>
      </c>
      <c r="AI121" s="424">
        <v>86.8</v>
      </c>
      <c r="AP121" s="402">
        <v>63.4</v>
      </c>
    </row>
    <row r="122" spans="1:42" ht="13.5" hidden="1" customHeight="1">
      <c r="A122" s="409"/>
      <c r="B122" s="411"/>
      <c r="C122" s="472" t="s">
        <v>565</v>
      </c>
      <c r="D122" s="823">
        <v>93.573752129053034</v>
      </c>
      <c r="E122" s="824">
        <v>1195247</v>
      </c>
      <c r="F122" s="825">
        <v>615133</v>
      </c>
      <c r="G122" s="826">
        <v>61.006442992874121</v>
      </c>
      <c r="H122" s="2571">
        <v>1000777.8</v>
      </c>
      <c r="I122" s="828">
        <v>0.5</v>
      </c>
      <c r="J122" s="587">
        <v>221611</v>
      </c>
      <c r="K122" s="829">
        <v>0.89900000000000002</v>
      </c>
      <c r="L122" s="841">
        <v>249292</v>
      </c>
      <c r="M122" s="588"/>
      <c r="N122" s="422"/>
      <c r="O122" s="422"/>
      <c r="P122" s="422"/>
      <c r="Q122" s="422"/>
      <c r="R122" s="422"/>
      <c r="S122" s="422"/>
      <c r="T122" s="422"/>
      <c r="U122" s="422"/>
      <c r="V122" s="422"/>
      <c r="W122" s="422"/>
      <c r="X122" s="595">
        <v>61.006442992874121</v>
      </c>
      <c r="Y122" s="599">
        <v>19258</v>
      </c>
      <c r="Z122" s="965">
        <v>86.9</v>
      </c>
      <c r="AA122" s="600">
        <f t="shared" si="2"/>
        <v>221611</v>
      </c>
      <c r="AB122" s="596">
        <v>89.569719299359221</v>
      </c>
      <c r="AC122" s="971">
        <v>112</v>
      </c>
      <c r="AD122" s="975">
        <v>74</v>
      </c>
      <c r="AE122" s="945">
        <v>150.80000000000001</v>
      </c>
      <c r="AF122" s="601">
        <f t="shared" si="3"/>
        <v>0.89900000000000002</v>
      </c>
      <c r="AG122" s="550">
        <v>84.5</v>
      </c>
      <c r="AH122" s="423">
        <v>87.448175898903486</v>
      </c>
      <c r="AI122" s="424">
        <v>79.900000000000006</v>
      </c>
      <c r="AP122" s="402">
        <v>57.7</v>
      </c>
    </row>
    <row r="123" spans="1:42" ht="13.5" hidden="1" customHeight="1">
      <c r="A123" s="409"/>
      <c r="B123" s="411"/>
      <c r="C123" s="472" t="s">
        <v>566</v>
      </c>
      <c r="D123" s="823">
        <v>92.130740530384358</v>
      </c>
      <c r="E123" s="824">
        <v>1185620</v>
      </c>
      <c r="F123" s="825">
        <v>750550</v>
      </c>
      <c r="G123" s="826">
        <v>58.786104513064139</v>
      </c>
      <c r="H123" s="2571">
        <v>1013070.6</v>
      </c>
      <c r="I123" s="828">
        <v>0.49</v>
      </c>
      <c r="J123" s="587">
        <v>222724</v>
      </c>
      <c r="K123" s="829">
        <v>0.88800000000000001</v>
      </c>
      <c r="L123" s="841">
        <v>211276</v>
      </c>
      <c r="M123" s="588"/>
      <c r="N123" s="422"/>
      <c r="O123" s="422"/>
      <c r="P123" s="422"/>
      <c r="Q123" s="422"/>
      <c r="R123" s="422"/>
      <c r="S123" s="422"/>
      <c r="T123" s="422"/>
      <c r="U123" s="422"/>
      <c r="V123" s="422"/>
      <c r="W123" s="422"/>
      <c r="X123" s="595">
        <v>58.786104513064139</v>
      </c>
      <c r="Y123" s="599">
        <v>19377</v>
      </c>
      <c r="Z123" s="965">
        <v>87</v>
      </c>
      <c r="AA123" s="600">
        <f t="shared" si="2"/>
        <v>222724</v>
      </c>
      <c r="AB123" s="596">
        <v>90.018128407240866</v>
      </c>
      <c r="AC123" s="971">
        <v>111.4</v>
      </c>
      <c r="AD123" s="975">
        <v>75.3</v>
      </c>
      <c r="AE123" s="945">
        <v>150</v>
      </c>
      <c r="AF123" s="601">
        <f t="shared" si="3"/>
        <v>0.88800000000000001</v>
      </c>
      <c r="AG123" s="550">
        <v>84.5</v>
      </c>
      <c r="AH123" s="423">
        <v>87.448175898903486</v>
      </c>
      <c r="AI123" s="424">
        <v>80.3</v>
      </c>
      <c r="AP123" s="402">
        <v>55.6</v>
      </c>
    </row>
    <row r="124" spans="1:42" ht="13.5" hidden="1" customHeight="1">
      <c r="A124" s="409"/>
      <c r="B124" s="411"/>
      <c r="C124" s="472" t="s">
        <v>567</v>
      </c>
      <c r="D124" s="823">
        <v>91.908738745973793</v>
      </c>
      <c r="E124" s="824">
        <v>1265162</v>
      </c>
      <c r="F124" s="825">
        <v>662864</v>
      </c>
      <c r="G124" s="826">
        <v>59.42048693586699</v>
      </c>
      <c r="H124" s="2571">
        <v>1012959.3</v>
      </c>
      <c r="I124" s="828">
        <v>0.49</v>
      </c>
      <c r="J124" s="587">
        <v>357314</v>
      </c>
      <c r="K124" s="829">
        <v>0.90200000000000002</v>
      </c>
      <c r="L124" s="841">
        <v>253282</v>
      </c>
      <c r="M124" s="588"/>
      <c r="N124" s="422"/>
      <c r="O124" s="422"/>
      <c r="P124" s="422"/>
      <c r="Q124" s="422"/>
      <c r="R124" s="422"/>
      <c r="S124" s="422"/>
      <c r="T124" s="422"/>
      <c r="U124" s="422"/>
      <c r="V124" s="422"/>
      <c r="W124" s="422"/>
      <c r="X124" s="595">
        <v>59.42048693586699</v>
      </c>
      <c r="Y124" s="599">
        <v>31265</v>
      </c>
      <c r="Z124" s="965">
        <v>87.5</v>
      </c>
      <c r="AA124" s="600">
        <f t="shared" si="2"/>
        <v>357314</v>
      </c>
      <c r="AB124" s="596">
        <v>90.690742069063347</v>
      </c>
      <c r="AC124" s="971">
        <v>111.2</v>
      </c>
      <c r="AD124" s="975">
        <v>75</v>
      </c>
      <c r="AE124" s="945">
        <v>149.1</v>
      </c>
      <c r="AF124" s="601">
        <f t="shared" si="3"/>
        <v>0.90200000000000002</v>
      </c>
      <c r="AG124" s="550">
        <v>84.8</v>
      </c>
      <c r="AH124" s="423">
        <v>87.798318745345526</v>
      </c>
      <c r="AI124" s="424">
        <v>80.900000000000006</v>
      </c>
      <c r="AP124" s="402">
        <v>56.2</v>
      </c>
    </row>
    <row r="125" spans="1:42" ht="13.5" hidden="1" customHeight="1">
      <c r="A125" s="409"/>
      <c r="B125" s="411"/>
      <c r="C125" s="472" t="s">
        <v>568</v>
      </c>
      <c r="D125" s="823">
        <v>95.127764619926992</v>
      </c>
      <c r="E125" s="824">
        <v>1213667</v>
      </c>
      <c r="F125" s="825">
        <v>656265</v>
      </c>
      <c r="G125" s="826">
        <v>63.332511876484567</v>
      </c>
      <c r="H125" s="2571">
        <v>1009909.8</v>
      </c>
      <c r="I125" s="828">
        <v>0.49</v>
      </c>
      <c r="J125" s="587">
        <v>181806</v>
      </c>
      <c r="K125" s="829">
        <v>0.876</v>
      </c>
      <c r="L125" s="841">
        <v>248379</v>
      </c>
      <c r="M125" s="588"/>
      <c r="N125" s="422"/>
      <c r="O125" s="422"/>
      <c r="P125" s="422"/>
      <c r="Q125" s="422"/>
      <c r="R125" s="422"/>
      <c r="S125" s="422"/>
      <c r="T125" s="422"/>
      <c r="U125" s="422"/>
      <c r="V125" s="422"/>
      <c r="W125" s="422"/>
      <c r="X125" s="595">
        <v>63.332511876484567</v>
      </c>
      <c r="Y125" s="599">
        <v>15908</v>
      </c>
      <c r="Z125" s="965">
        <v>87.5</v>
      </c>
      <c r="AA125" s="600">
        <f t="shared" si="2"/>
        <v>181806</v>
      </c>
      <c r="AB125" s="596">
        <v>86.76716237509892</v>
      </c>
      <c r="AC125" s="971">
        <v>110.9</v>
      </c>
      <c r="AD125" s="975">
        <v>74.099999999999994</v>
      </c>
      <c r="AE125" s="945">
        <v>148.30000000000001</v>
      </c>
      <c r="AF125" s="601">
        <f t="shared" si="3"/>
        <v>0.876</v>
      </c>
      <c r="AG125" s="550">
        <v>85</v>
      </c>
      <c r="AH125" s="423">
        <v>88.060925880177052</v>
      </c>
      <c r="AI125" s="424">
        <v>77.400000000000006</v>
      </c>
      <c r="AP125" s="402">
        <v>59.9</v>
      </c>
    </row>
    <row r="126" spans="1:42" ht="13.5" hidden="1" customHeight="1">
      <c r="A126" s="409"/>
      <c r="B126" s="411"/>
      <c r="C126" s="472" t="s">
        <v>569</v>
      </c>
      <c r="D126" s="823">
        <v>91.24273339274211</v>
      </c>
      <c r="E126" s="824">
        <v>1210529</v>
      </c>
      <c r="F126" s="825">
        <v>618391</v>
      </c>
      <c r="G126" s="826">
        <v>59.209026128266039</v>
      </c>
      <c r="H126" s="2571">
        <v>1007222.1</v>
      </c>
      <c r="I126" s="828">
        <v>0.48</v>
      </c>
      <c r="J126" s="587">
        <v>209519</v>
      </c>
      <c r="K126" s="829">
        <v>0.92200000000000004</v>
      </c>
      <c r="L126" s="841">
        <v>221440</v>
      </c>
      <c r="M126" s="588"/>
      <c r="N126" s="422"/>
      <c r="O126" s="422"/>
      <c r="P126" s="422"/>
      <c r="Q126" s="422"/>
      <c r="R126" s="422"/>
      <c r="S126" s="422"/>
      <c r="T126" s="422"/>
      <c r="U126" s="422"/>
      <c r="V126" s="422"/>
      <c r="W126" s="422"/>
      <c r="X126" s="595">
        <v>59.209026128266039</v>
      </c>
      <c r="Y126" s="599">
        <v>18312</v>
      </c>
      <c r="Z126" s="965">
        <v>87.4</v>
      </c>
      <c r="AA126" s="600">
        <f t="shared" si="2"/>
        <v>209519</v>
      </c>
      <c r="AB126" s="596">
        <v>93.269094439382812</v>
      </c>
      <c r="AC126" s="971">
        <v>110.6</v>
      </c>
      <c r="AD126" s="975">
        <v>75.099999999999994</v>
      </c>
      <c r="AE126" s="945">
        <v>148.9</v>
      </c>
      <c r="AF126" s="601">
        <f t="shared" si="3"/>
        <v>0.92200000000000004</v>
      </c>
      <c r="AG126" s="550">
        <v>84.9</v>
      </c>
      <c r="AH126" s="423">
        <v>87.885854456956025</v>
      </c>
      <c r="AI126" s="424">
        <v>83.2</v>
      </c>
      <c r="AP126" s="402">
        <v>56</v>
      </c>
    </row>
    <row r="127" spans="1:42" ht="13.5" hidden="1" customHeight="1">
      <c r="A127" s="409"/>
      <c r="B127" s="411"/>
      <c r="C127" s="472" t="s">
        <v>67</v>
      </c>
      <c r="D127" s="823">
        <v>92.907746775821337</v>
      </c>
      <c r="E127" s="824">
        <v>1230035</v>
      </c>
      <c r="F127" s="825">
        <v>608814</v>
      </c>
      <c r="G127" s="826">
        <v>61.852286223277915</v>
      </c>
      <c r="H127" s="2571">
        <v>999266.3</v>
      </c>
      <c r="I127" s="828">
        <v>0.49</v>
      </c>
      <c r="J127" s="587">
        <v>270726</v>
      </c>
      <c r="K127" s="829">
        <v>0.94</v>
      </c>
      <c r="L127" s="841">
        <v>240534</v>
      </c>
      <c r="M127" s="588"/>
      <c r="N127" s="422"/>
      <c r="O127" s="422"/>
      <c r="P127" s="422"/>
      <c r="Q127" s="422"/>
      <c r="R127" s="422"/>
      <c r="S127" s="422"/>
      <c r="T127" s="422"/>
      <c r="U127" s="422"/>
      <c r="V127" s="422"/>
      <c r="W127" s="422"/>
      <c r="X127" s="595">
        <v>61.852286223277915</v>
      </c>
      <c r="Y127" s="599">
        <v>23878</v>
      </c>
      <c r="Z127" s="965">
        <v>88.2</v>
      </c>
      <c r="AA127" s="600">
        <f t="shared" si="2"/>
        <v>270726</v>
      </c>
      <c r="AB127" s="596">
        <v>95.511139978791064</v>
      </c>
      <c r="AC127" s="971">
        <v>110.1</v>
      </c>
      <c r="AD127" s="975">
        <v>75.3</v>
      </c>
      <c r="AE127" s="945">
        <v>148.5</v>
      </c>
      <c r="AF127" s="601">
        <f t="shared" si="3"/>
        <v>0.94</v>
      </c>
      <c r="AG127" s="550">
        <v>86</v>
      </c>
      <c r="AH127" s="423">
        <v>89.023818707892715</v>
      </c>
      <c r="AI127" s="424">
        <v>85.2</v>
      </c>
      <c r="AP127" s="402">
        <v>58.5</v>
      </c>
    </row>
    <row r="128" spans="1:42" ht="13.5" hidden="1" customHeight="1">
      <c r="A128" s="409"/>
      <c r="B128" s="411"/>
      <c r="C128" s="472" t="s">
        <v>68</v>
      </c>
      <c r="D128" s="823">
        <v>94.683761051105861</v>
      </c>
      <c r="E128" s="824">
        <v>1178704</v>
      </c>
      <c r="F128" s="825">
        <v>642494</v>
      </c>
      <c r="G128" s="826">
        <v>62.592399049881244</v>
      </c>
      <c r="H128" s="2571">
        <v>1004782.8</v>
      </c>
      <c r="I128" s="828">
        <v>0.49</v>
      </c>
      <c r="J128" s="587">
        <v>267892</v>
      </c>
      <c r="K128" s="829">
        <v>0.94099999999999995</v>
      </c>
      <c r="L128" s="841">
        <v>207716</v>
      </c>
      <c r="M128" s="588"/>
      <c r="N128" s="422"/>
      <c r="O128" s="422"/>
      <c r="P128" s="422"/>
      <c r="Q128" s="422"/>
      <c r="R128" s="422"/>
      <c r="S128" s="422"/>
      <c r="T128" s="422"/>
      <c r="U128" s="422"/>
      <c r="V128" s="422"/>
      <c r="W128" s="422"/>
      <c r="X128" s="595">
        <v>62.592399049881244</v>
      </c>
      <c r="Y128" s="599">
        <v>23387</v>
      </c>
      <c r="Z128" s="965">
        <v>87.3</v>
      </c>
      <c r="AA128" s="600">
        <f t="shared" si="2"/>
        <v>267892</v>
      </c>
      <c r="AB128" s="596">
        <v>96.632162748495176</v>
      </c>
      <c r="AC128" s="971">
        <v>109.8</v>
      </c>
      <c r="AD128" s="975">
        <v>75.8</v>
      </c>
      <c r="AE128" s="945">
        <v>148.69999999999999</v>
      </c>
      <c r="AF128" s="601">
        <f t="shared" si="3"/>
        <v>0.94099999999999995</v>
      </c>
      <c r="AG128" s="550">
        <v>84.8</v>
      </c>
      <c r="AH128" s="423">
        <v>87.798318745345526</v>
      </c>
      <c r="AI128" s="424">
        <v>86.2</v>
      </c>
      <c r="AP128" s="402">
        <v>59.2</v>
      </c>
    </row>
    <row r="129" spans="1:42" ht="13.5" hidden="1" customHeight="1">
      <c r="A129" s="409"/>
      <c r="B129" s="411" t="s">
        <v>117</v>
      </c>
      <c r="C129" s="474" t="s">
        <v>69</v>
      </c>
      <c r="D129" s="823">
        <v>90.687728931715696</v>
      </c>
      <c r="E129" s="824">
        <v>1171150</v>
      </c>
      <c r="F129" s="825">
        <v>676280</v>
      </c>
      <c r="G129" s="826">
        <v>59.103295724465561</v>
      </c>
      <c r="H129" s="2571">
        <v>1000296.7</v>
      </c>
      <c r="I129" s="828">
        <v>0.48</v>
      </c>
      <c r="J129" s="587">
        <v>509176</v>
      </c>
      <c r="K129" s="829">
        <v>0.93700000000000006</v>
      </c>
      <c r="L129" s="841">
        <v>193029</v>
      </c>
      <c r="M129" s="588"/>
      <c r="N129" s="422"/>
      <c r="O129" s="422"/>
      <c r="P129" s="422"/>
      <c r="Q129" s="422"/>
      <c r="R129" s="422"/>
      <c r="S129" s="422"/>
      <c r="T129" s="422"/>
      <c r="U129" s="422"/>
      <c r="V129" s="422"/>
      <c r="W129" s="422"/>
      <c r="X129" s="597">
        <v>59.103295724465561</v>
      </c>
      <c r="Y129" s="602">
        <v>44502</v>
      </c>
      <c r="Z129" s="966">
        <v>87.4</v>
      </c>
      <c r="AA129" s="603">
        <f t="shared" si="2"/>
        <v>509176</v>
      </c>
      <c r="AB129" s="598">
        <v>95.511139978791064</v>
      </c>
      <c r="AC129" s="972">
        <v>109.6</v>
      </c>
      <c r="AD129" s="976">
        <v>75.599999999999994</v>
      </c>
      <c r="AE129" s="946">
        <v>147.69999999999999</v>
      </c>
      <c r="AF129" s="604">
        <f t="shared" si="3"/>
        <v>0.93700000000000006</v>
      </c>
      <c r="AG129" s="550">
        <v>84.7</v>
      </c>
      <c r="AH129" s="423">
        <v>87.710783033735012</v>
      </c>
      <c r="AI129" s="424">
        <v>85.2</v>
      </c>
      <c r="AP129" s="402">
        <v>55.9</v>
      </c>
    </row>
    <row r="130" spans="1:42" ht="13.5" hidden="1" customHeight="1">
      <c r="A130" s="509">
        <v>1986</v>
      </c>
      <c r="B130" s="934" t="s">
        <v>375</v>
      </c>
      <c r="C130" s="473" t="s">
        <v>561</v>
      </c>
      <c r="D130" s="814">
        <v>91.464735177152676</v>
      </c>
      <c r="E130" s="815">
        <v>1140590</v>
      </c>
      <c r="F130" s="816">
        <v>483514</v>
      </c>
      <c r="G130" s="817">
        <v>60.900712589073642</v>
      </c>
      <c r="H130" s="2580">
        <v>972334.5</v>
      </c>
      <c r="I130" s="819">
        <v>0.46</v>
      </c>
      <c r="J130" s="820">
        <v>221368</v>
      </c>
      <c r="K130" s="821">
        <v>0.89800000000000002</v>
      </c>
      <c r="L130" s="840">
        <v>217956</v>
      </c>
      <c r="M130" s="588"/>
      <c r="N130" s="422"/>
      <c r="O130" s="422"/>
      <c r="P130" s="422"/>
      <c r="Q130" s="422"/>
      <c r="R130" s="422"/>
      <c r="S130" s="422"/>
      <c r="T130" s="422"/>
      <c r="U130" s="422"/>
      <c r="V130" s="422"/>
      <c r="W130" s="422"/>
      <c r="X130" s="595">
        <v>60.900712589073642</v>
      </c>
      <c r="Y130" s="599">
        <v>19414</v>
      </c>
      <c r="Z130" s="965">
        <v>87.7</v>
      </c>
      <c r="AA130" s="600">
        <f t="shared" si="2"/>
        <v>221368</v>
      </c>
      <c r="AB130" s="596">
        <v>88.785003360566336</v>
      </c>
      <c r="AC130" s="971">
        <v>109.3</v>
      </c>
      <c r="AD130" s="975">
        <v>73.400000000000006</v>
      </c>
      <c r="AE130" s="945">
        <v>147.30000000000001</v>
      </c>
      <c r="AF130" s="601">
        <f t="shared" si="3"/>
        <v>0.89800000000000002</v>
      </c>
      <c r="AG130" s="550">
        <v>85.3</v>
      </c>
      <c r="AH130" s="423">
        <v>88.323533015008607</v>
      </c>
      <c r="AI130" s="424">
        <v>79.2</v>
      </c>
      <c r="AP130" s="402">
        <v>57.6</v>
      </c>
    </row>
    <row r="131" spans="1:42" ht="13.5" hidden="1" customHeight="1">
      <c r="A131" s="409"/>
      <c r="B131" s="411"/>
      <c r="C131" s="472" t="s">
        <v>562</v>
      </c>
      <c r="D131" s="823">
        <v>91.353734284947379</v>
      </c>
      <c r="E131" s="824">
        <v>1134711</v>
      </c>
      <c r="F131" s="825">
        <v>646154</v>
      </c>
      <c r="G131" s="826">
        <v>59.103295724465561</v>
      </c>
      <c r="H131" s="2571">
        <v>995172.7</v>
      </c>
      <c r="I131" s="828">
        <v>0.44</v>
      </c>
      <c r="J131" s="587">
        <v>202126</v>
      </c>
      <c r="K131" s="829">
        <v>0.92200000000000004</v>
      </c>
      <c r="L131" s="841">
        <v>187490</v>
      </c>
      <c r="M131" s="588"/>
      <c r="N131" s="422"/>
      <c r="O131" s="422"/>
      <c r="P131" s="422"/>
      <c r="Q131" s="422"/>
      <c r="R131" s="422"/>
      <c r="S131" s="422"/>
      <c r="T131" s="422"/>
      <c r="U131" s="422"/>
      <c r="V131" s="422"/>
      <c r="W131" s="422"/>
      <c r="X131" s="595">
        <v>59.103295724465561</v>
      </c>
      <c r="Y131" s="599">
        <v>17686</v>
      </c>
      <c r="Z131" s="965">
        <v>87.5</v>
      </c>
      <c r="AA131" s="600">
        <f t="shared" si="2"/>
        <v>202126</v>
      </c>
      <c r="AB131" s="596">
        <v>93.38119671635323</v>
      </c>
      <c r="AC131" s="971">
        <v>108.8</v>
      </c>
      <c r="AD131" s="975">
        <v>75.2</v>
      </c>
      <c r="AE131" s="945">
        <v>146.6</v>
      </c>
      <c r="AF131" s="601">
        <f t="shared" si="3"/>
        <v>0.92200000000000004</v>
      </c>
      <c r="AG131" s="550">
        <v>84.9</v>
      </c>
      <c r="AH131" s="423">
        <v>87.885854456956025</v>
      </c>
      <c r="AI131" s="424">
        <v>83.3</v>
      </c>
      <c r="AP131" s="402">
        <v>55.9</v>
      </c>
    </row>
    <row r="132" spans="1:42" ht="13.5" hidden="1" customHeight="1">
      <c r="A132" s="409"/>
      <c r="B132" s="411"/>
      <c r="C132" s="472" t="s">
        <v>563</v>
      </c>
      <c r="D132" s="823">
        <v>92.907746775821337</v>
      </c>
      <c r="E132" s="824">
        <v>1188517</v>
      </c>
      <c r="F132" s="825">
        <v>611191</v>
      </c>
      <c r="G132" s="826">
        <v>62.592399049881244</v>
      </c>
      <c r="H132" s="2571">
        <v>989358.6</v>
      </c>
      <c r="I132" s="828">
        <v>0.43</v>
      </c>
      <c r="J132" s="587">
        <v>265138</v>
      </c>
      <c r="K132" s="829">
        <v>1.0680000000000001</v>
      </c>
      <c r="L132" s="841">
        <v>177431</v>
      </c>
      <c r="M132" s="588"/>
      <c r="N132" s="422"/>
      <c r="O132" s="422"/>
      <c r="P132" s="422"/>
      <c r="Q132" s="422"/>
      <c r="R132" s="422"/>
      <c r="S132" s="422"/>
      <c r="T132" s="422"/>
      <c r="U132" s="422"/>
      <c r="V132" s="422"/>
      <c r="W132" s="422"/>
      <c r="X132" s="595">
        <v>62.592399049881244</v>
      </c>
      <c r="Y132" s="599">
        <v>23120</v>
      </c>
      <c r="Z132" s="965">
        <v>87.2</v>
      </c>
      <c r="AA132" s="600">
        <f t="shared" si="2"/>
        <v>265138</v>
      </c>
      <c r="AB132" s="596">
        <v>108.17869727644762</v>
      </c>
      <c r="AC132" s="971">
        <v>108.3</v>
      </c>
      <c r="AD132" s="975">
        <v>74.8</v>
      </c>
      <c r="AE132" s="945">
        <v>146.6</v>
      </c>
      <c r="AF132" s="601">
        <f t="shared" si="3"/>
        <v>1.0680000000000001</v>
      </c>
      <c r="AG132" s="550">
        <v>84.7</v>
      </c>
      <c r="AH132" s="423">
        <v>87.710783033735012</v>
      </c>
      <c r="AI132" s="424">
        <v>96.5</v>
      </c>
      <c r="AP132" s="402">
        <v>59.2</v>
      </c>
    </row>
    <row r="133" spans="1:42" ht="13.5" hidden="1" customHeight="1">
      <c r="A133" s="409"/>
      <c r="B133" s="411"/>
      <c r="C133" s="472" t="s">
        <v>564</v>
      </c>
      <c r="D133" s="823">
        <v>92.907746775821337</v>
      </c>
      <c r="E133" s="824">
        <v>1114687</v>
      </c>
      <c r="F133" s="825">
        <v>653684</v>
      </c>
      <c r="G133" s="826">
        <v>61.006442992874121</v>
      </c>
      <c r="H133" s="2571">
        <v>990001.4</v>
      </c>
      <c r="I133" s="828">
        <v>0.41</v>
      </c>
      <c r="J133" s="587">
        <v>262865</v>
      </c>
      <c r="K133" s="829">
        <v>0.873</v>
      </c>
      <c r="L133" s="841">
        <v>200155</v>
      </c>
      <c r="M133" s="588"/>
      <c r="N133" s="422"/>
      <c r="O133" s="422"/>
      <c r="P133" s="422"/>
      <c r="Q133" s="422"/>
      <c r="R133" s="422"/>
      <c r="S133" s="422"/>
      <c r="T133" s="422"/>
      <c r="U133" s="422"/>
      <c r="V133" s="422"/>
      <c r="W133" s="422"/>
      <c r="X133" s="595">
        <v>61.006442992874121</v>
      </c>
      <c r="Y133" s="599">
        <v>23027</v>
      </c>
      <c r="Z133" s="965">
        <v>87.6</v>
      </c>
      <c r="AA133" s="600">
        <f t="shared" si="2"/>
        <v>262865</v>
      </c>
      <c r="AB133" s="596">
        <v>92.932787608471585</v>
      </c>
      <c r="AC133" s="971">
        <v>107.3</v>
      </c>
      <c r="AD133" s="975">
        <v>76.2</v>
      </c>
      <c r="AE133" s="945">
        <v>149.9</v>
      </c>
      <c r="AF133" s="601">
        <f t="shared" si="3"/>
        <v>0.873</v>
      </c>
      <c r="AG133" s="550">
        <v>85.1</v>
      </c>
      <c r="AH133" s="423">
        <v>88.060925880177052</v>
      </c>
      <c r="AI133" s="424">
        <v>82.9</v>
      </c>
      <c r="AP133" s="402">
        <v>57.7</v>
      </c>
    </row>
    <row r="134" spans="1:42" ht="13.5" hidden="1" customHeight="1">
      <c r="A134" s="409"/>
      <c r="B134" s="411"/>
      <c r="C134" s="472" t="s">
        <v>565</v>
      </c>
      <c r="D134" s="823">
        <v>92.01973963817909</v>
      </c>
      <c r="E134" s="824">
        <v>1086926</v>
      </c>
      <c r="F134" s="825">
        <v>685843</v>
      </c>
      <c r="G134" s="826">
        <v>60.054869358669833</v>
      </c>
      <c r="H134" s="2571">
        <v>1003875.5</v>
      </c>
      <c r="I134" s="828">
        <v>0.41</v>
      </c>
      <c r="J134" s="587">
        <v>251100</v>
      </c>
      <c r="K134" s="829">
        <v>0.84199999999999997</v>
      </c>
      <c r="L134" s="841">
        <v>180576</v>
      </c>
      <c r="M134" s="588"/>
      <c r="N134" s="422"/>
      <c r="O134" s="422"/>
      <c r="P134" s="422"/>
      <c r="Q134" s="422"/>
      <c r="R134" s="422"/>
      <c r="S134" s="422"/>
      <c r="T134" s="422"/>
      <c r="U134" s="422"/>
      <c r="V134" s="422"/>
      <c r="W134" s="422"/>
      <c r="X134" s="595">
        <v>60.054869358669833</v>
      </c>
      <c r="Y134" s="599">
        <v>22147</v>
      </c>
      <c r="Z134" s="965">
        <v>88.2</v>
      </c>
      <c r="AA134" s="600">
        <f t="shared" si="2"/>
        <v>251100</v>
      </c>
      <c r="AB134" s="596">
        <v>88.336594252684691</v>
      </c>
      <c r="AC134" s="971">
        <v>107.1</v>
      </c>
      <c r="AD134" s="975">
        <v>75.2</v>
      </c>
      <c r="AE134" s="945">
        <v>149.4</v>
      </c>
      <c r="AF134" s="601">
        <f t="shared" si="3"/>
        <v>0.84199999999999997</v>
      </c>
      <c r="AG134" s="550">
        <v>85.8</v>
      </c>
      <c r="AH134" s="423">
        <v>88.761211573061161</v>
      </c>
      <c r="AI134" s="424">
        <v>78.8</v>
      </c>
      <c r="AP134" s="402">
        <v>56.8</v>
      </c>
    </row>
    <row r="135" spans="1:42" ht="13.5" hidden="1" customHeight="1">
      <c r="A135" s="409"/>
      <c r="B135" s="411"/>
      <c r="C135" s="472" t="s">
        <v>566</v>
      </c>
      <c r="D135" s="823">
        <v>92.130740530384358</v>
      </c>
      <c r="E135" s="824">
        <v>1123264</v>
      </c>
      <c r="F135" s="825">
        <v>661580</v>
      </c>
      <c r="G135" s="826">
        <v>60.37206057007127</v>
      </c>
      <c r="H135" s="2571">
        <v>997578.5</v>
      </c>
      <c r="I135" s="828">
        <v>0.4</v>
      </c>
      <c r="J135" s="587">
        <v>245200</v>
      </c>
      <c r="K135" s="829">
        <v>0.84599999999999997</v>
      </c>
      <c r="L135" s="841">
        <v>159768</v>
      </c>
      <c r="M135" s="588"/>
      <c r="N135" s="422"/>
      <c r="O135" s="422"/>
      <c r="P135" s="422"/>
      <c r="Q135" s="422"/>
      <c r="R135" s="422"/>
      <c r="S135" s="422"/>
      <c r="T135" s="422"/>
      <c r="U135" s="422"/>
      <c r="V135" s="422"/>
      <c r="W135" s="422"/>
      <c r="X135" s="595">
        <v>60.37206057007127</v>
      </c>
      <c r="Y135" s="599">
        <v>21504</v>
      </c>
      <c r="Z135" s="965">
        <v>87.7</v>
      </c>
      <c r="AA135" s="600">
        <f t="shared" si="2"/>
        <v>245200</v>
      </c>
      <c r="AB135" s="596">
        <v>89.793923853300029</v>
      </c>
      <c r="AC135" s="971">
        <v>106.7</v>
      </c>
      <c r="AD135" s="975">
        <v>75.900000000000006</v>
      </c>
      <c r="AE135" s="945">
        <v>149.19999999999999</v>
      </c>
      <c r="AF135" s="601">
        <f t="shared" si="3"/>
        <v>0.84599999999999997</v>
      </c>
      <c r="AG135" s="550">
        <v>85.1</v>
      </c>
      <c r="AH135" s="423">
        <v>88.060925880177052</v>
      </c>
      <c r="AI135" s="424">
        <v>80.099999999999994</v>
      </c>
      <c r="AP135" s="402">
        <v>57.1</v>
      </c>
    </row>
    <row r="136" spans="1:42" ht="13.5" hidden="1" customHeight="1">
      <c r="A136" s="409"/>
      <c r="B136" s="411"/>
      <c r="C136" s="472" t="s">
        <v>567</v>
      </c>
      <c r="D136" s="823">
        <v>94.350758374490013</v>
      </c>
      <c r="E136" s="824">
        <v>1142691</v>
      </c>
      <c r="F136" s="825">
        <v>741840</v>
      </c>
      <c r="G136" s="826">
        <v>62.698129453681716</v>
      </c>
      <c r="H136" s="2571">
        <v>991790</v>
      </c>
      <c r="I136" s="828">
        <v>0.4</v>
      </c>
      <c r="J136" s="587">
        <v>381863</v>
      </c>
      <c r="K136" s="829">
        <v>0.88200000000000001</v>
      </c>
      <c r="L136" s="841">
        <v>164059</v>
      </c>
      <c r="M136" s="588"/>
      <c r="N136" s="422"/>
      <c r="O136" s="422"/>
      <c r="P136" s="422"/>
      <c r="Q136" s="422"/>
      <c r="R136" s="422"/>
      <c r="S136" s="422"/>
      <c r="T136" s="422"/>
      <c r="U136" s="422"/>
      <c r="V136" s="422"/>
      <c r="W136" s="422"/>
      <c r="X136" s="595">
        <v>62.698129453681716</v>
      </c>
      <c r="Y136" s="599">
        <v>33413</v>
      </c>
      <c r="Z136" s="965">
        <v>87.5</v>
      </c>
      <c r="AA136" s="600">
        <f t="shared" si="2"/>
        <v>381863</v>
      </c>
      <c r="AB136" s="596">
        <v>93.829605824234889</v>
      </c>
      <c r="AC136" s="971">
        <v>105.9</v>
      </c>
      <c r="AD136" s="975">
        <v>75.599999999999994</v>
      </c>
      <c r="AE136" s="945">
        <v>149</v>
      </c>
      <c r="AF136" s="601">
        <f t="shared" si="3"/>
        <v>0.88200000000000001</v>
      </c>
      <c r="AG136" s="550">
        <v>84.9</v>
      </c>
      <c r="AH136" s="423">
        <v>87.885854456956025</v>
      </c>
      <c r="AI136" s="424">
        <v>83.7</v>
      </c>
      <c r="AP136" s="402">
        <v>59.3</v>
      </c>
    </row>
    <row r="137" spans="1:42" ht="13.5" hidden="1" customHeight="1">
      <c r="A137" s="409"/>
      <c r="B137" s="411"/>
      <c r="C137" s="472" t="s">
        <v>568</v>
      </c>
      <c r="D137" s="823">
        <v>91.353734284947379</v>
      </c>
      <c r="E137" s="824">
        <v>1109794</v>
      </c>
      <c r="F137" s="825">
        <v>675437</v>
      </c>
      <c r="G137" s="826">
        <v>59.737678147268412</v>
      </c>
      <c r="H137" s="2571">
        <v>994444.2</v>
      </c>
      <c r="I137" s="828">
        <v>0.4</v>
      </c>
      <c r="J137" s="587">
        <v>210696</v>
      </c>
      <c r="K137" s="829">
        <v>0.79100000000000004</v>
      </c>
      <c r="L137" s="841">
        <v>150977</v>
      </c>
      <c r="M137" s="588"/>
      <c r="N137" s="422"/>
      <c r="O137" s="422"/>
      <c r="P137" s="422"/>
      <c r="Q137" s="422"/>
      <c r="R137" s="422"/>
      <c r="S137" s="422"/>
      <c r="T137" s="422"/>
      <c r="U137" s="422"/>
      <c r="V137" s="422"/>
      <c r="W137" s="422"/>
      <c r="X137" s="595">
        <v>59.737678147268412</v>
      </c>
      <c r="Y137" s="599">
        <v>18457</v>
      </c>
      <c r="Z137" s="965">
        <v>87.6</v>
      </c>
      <c r="AA137" s="600">
        <f t="shared" si="2"/>
        <v>210696</v>
      </c>
      <c r="AB137" s="596">
        <v>82.955684958104911</v>
      </c>
      <c r="AC137" s="971">
        <v>105.5</v>
      </c>
      <c r="AD137" s="975">
        <v>74.900000000000006</v>
      </c>
      <c r="AE137" s="945">
        <v>147.69999999999999</v>
      </c>
      <c r="AF137" s="601">
        <f t="shared" si="3"/>
        <v>0.79100000000000004</v>
      </c>
      <c r="AG137" s="550">
        <v>85.2</v>
      </c>
      <c r="AH137" s="423">
        <v>88.148461591787566</v>
      </c>
      <c r="AI137" s="424">
        <v>74</v>
      </c>
      <c r="AP137" s="402">
        <v>56.5</v>
      </c>
    </row>
    <row r="138" spans="1:42" ht="13.5" hidden="1" customHeight="1">
      <c r="A138" s="409"/>
      <c r="B138" s="411"/>
      <c r="C138" s="472" t="s">
        <v>569</v>
      </c>
      <c r="D138" s="823">
        <v>95.127764619926992</v>
      </c>
      <c r="E138" s="824">
        <v>1104089</v>
      </c>
      <c r="F138" s="825">
        <v>598143</v>
      </c>
      <c r="G138" s="826">
        <v>61.217903800475064</v>
      </c>
      <c r="H138" s="2571">
        <v>994957</v>
      </c>
      <c r="I138" s="828">
        <v>0.4</v>
      </c>
      <c r="J138" s="587">
        <v>218534</v>
      </c>
      <c r="K138" s="829">
        <v>0.91600000000000004</v>
      </c>
      <c r="L138" s="841">
        <v>155863</v>
      </c>
      <c r="M138" s="588"/>
      <c r="N138" s="422"/>
      <c r="O138" s="422"/>
      <c r="P138" s="422"/>
      <c r="Q138" s="422"/>
      <c r="R138" s="422"/>
      <c r="S138" s="422"/>
      <c r="T138" s="422"/>
      <c r="U138" s="422"/>
      <c r="V138" s="422"/>
      <c r="W138" s="422"/>
      <c r="X138" s="595">
        <v>61.217903800475064</v>
      </c>
      <c r="Y138" s="599">
        <v>19231</v>
      </c>
      <c r="Z138" s="965">
        <v>88</v>
      </c>
      <c r="AA138" s="600">
        <f t="shared" si="2"/>
        <v>218534</v>
      </c>
      <c r="AB138" s="596">
        <v>97.416878687288076</v>
      </c>
      <c r="AC138" s="971">
        <v>104.6</v>
      </c>
      <c r="AD138" s="975">
        <v>75.599999999999994</v>
      </c>
      <c r="AE138" s="945">
        <v>147.19999999999999</v>
      </c>
      <c r="AF138" s="601">
        <f t="shared" si="3"/>
        <v>0.91600000000000004</v>
      </c>
      <c r="AG138" s="550">
        <v>85.4</v>
      </c>
      <c r="AH138" s="423">
        <v>88.323533015008607</v>
      </c>
      <c r="AI138" s="424">
        <v>86.9</v>
      </c>
      <c r="AP138" s="402">
        <v>57.9</v>
      </c>
    </row>
    <row r="139" spans="1:42" ht="13.5" hidden="1" customHeight="1">
      <c r="A139" s="409"/>
      <c r="B139" s="411"/>
      <c r="C139" s="472" t="s">
        <v>67</v>
      </c>
      <c r="D139" s="823">
        <v>92.241741422589641</v>
      </c>
      <c r="E139" s="824">
        <v>1085591</v>
      </c>
      <c r="F139" s="825">
        <v>675199</v>
      </c>
      <c r="G139" s="826">
        <v>60.160599762470312</v>
      </c>
      <c r="H139" s="2571">
        <v>989556.7</v>
      </c>
      <c r="I139" s="828">
        <v>0.4</v>
      </c>
      <c r="J139" s="587">
        <v>269171</v>
      </c>
      <c r="K139" s="829">
        <v>0.878</v>
      </c>
      <c r="L139" s="841">
        <v>172374</v>
      </c>
      <c r="M139" s="588"/>
      <c r="N139" s="422"/>
      <c r="O139" s="422"/>
      <c r="P139" s="422"/>
      <c r="Q139" s="422"/>
      <c r="R139" s="422"/>
      <c r="S139" s="422"/>
      <c r="T139" s="422"/>
      <c r="U139" s="422"/>
      <c r="V139" s="422"/>
      <c r="W139" s="422"/>
      <c r="X139" s="595">
        <v>60.160599762470312</v>
      </c>
      <c r="Y139" s="599">
        <v>23714</v>
      </c>
      <c r="Z139" s="965">
        <v>88.1</v>
      </c>
      <c r="AA139" s="600">
        <f t="shared" si="2"/>
        <v>269171</v>
      </c>
      <c r="AB139" s="596">
        <v>94.838526316968583</v>
      </c>
      <c r="AC139" s="971">
        <v>103.7</v>
      </c>
      <c r="AD139" s="975">
        <v>76.099999999999994</v>
      </c>
      <c r="AE139" s="945">
        <v>147.19999999999999</v>
      </c>
      <c r="AF139" s="601">
        <f t="shared" si="3"/>
        <v>0.878</v>
      </c>
      <c r="AG139" s="550">
        <v>85.4</v>
      </c>
      <c r="AH139" s="423">
        <v>88.411068726619135</v>
      </c>
      <c r="AI139" s="424">
        <v>84.6</v>
      </c>
      <c r="AP139" s="402">
        <v>56.9</v>
      </c>
    </row>
    <row r="140" spans="1:42" ht="13.5" hidden="1" customHeight="1">
      <c r="A140" s="409"/>
      <c r="B140" s="411"/>
      <c r="C140" s="472" t="s">
        <v>68</v>
      </c>
      <c r="D140" s="823">
        <v>88.356710195404759</v>
      </c>
      <c r="E140" s="824">
        <v>1061931</v>
      </c>
      <c r="F140" s="825">
        <v>809199</v>
      </c>
      <c r="G140" s="826">
        <v>53.499584323040388</v>
      </c>
      <c r="H140" s="2571">
        <v>988984.3</v>
      </c>
      <c r="I140" s="828">
        <v>0.39</v>
      </c>
      <c r="J140" s="587">
        <v>283954</v>
      </c>
      <c r="K140" s="829">
        <v>0.83299999999999996</v>
      </c>
      <c r="L140" s="841">
        <v>157397</v>
      </c>
      <c r="M140" s="588"/>
      <c r="N140" s="422"/>
      <c r="O140" s="422"/>
      <c r="P140" s="422"/>
      <c r="Q140" s="422"/>
      <c r="R140" s="422"/>
      <c r="S140" s="422"/>
      <c r="T140" s="422"/>
      <c r="U140" s="422"/>
      <c r="V140" s="422"/>
      <c r="W140" s="422"/>
      <c r="X140" s="595">
        <v>53.499584323040388</v>
      </c>
      <c r="Y140" s="599">
        <v>24846</v>
      </c>
      <c r="Z140" s="965">
        <v>87.5</v>
      </c>
      <c r="AA140" s="600">
        <f t="shared" si="2"/>
        <v>283954</v>
      </c>
      <c r="AB140" s="596">
        <v>90.130230684211284</v>
      </c>
      <c r="AC140" s="971">
        <v>103.5</v>
      </c>
      <c r="AD140" s="975">
        <v>76.2</v>
      </c>
      <c r="AE140" s="945">
        <v>146.9</v>
      </c>
      <c r="AF140" s="601">
        <f t="shared" si="3"/>
        <v>0.83299999999999996</v>
      </c>
      <c r="AG140" s="550">
        <v>84.9</v>
      </c>
      <c r="AH140" s="423">
        <v>87.885854456956025</v>
      </c>
      <c r="AI140" s="424">
        <v>80.400000000000006</v>
      </c>
      <c r="AP140" s="402">
        <v>50.6</v>
      </c>
    </row>
    <row r="141" spans="1:42" ht="13.5" hidden="1" customHeight="1">
      <c r="A141" s="415"/>
      <c r="B141" s="935"/>
      <c r="C141" s="474" t="s">
        <v>69</v>
      </c>
      <c r="D141" s="831">
        <v>94.017755697874151</v>
      </c>
      <c r="E141" s="832">
        <v>1061511</v>
      </c>
      <c r="F141" s="833">
        <v>576319</v>
      </c>
      <c r="G141" s="834">
        <v>60.37206057007127</v>
      </c>
      <c r="H141" s="2581">
        <v>985112.8</v>
      </c>
      <c r="I141" s="836">
        <v>0.4</v>
      </c>
      <c r="J141" s="837">
        <v>513803</v>
      </c>
      <c r="K141" s="838">
        <v>0.91600000000000004</v>
      </c>
      <c r="L141" s="842">
        <v>170930</v>
      </c>
      <c r="M141" s="588"/>
      <c r="N141" s="422"/>
      <c r="O141" s="422"/>
      <c r="P141" s="422"/>
      <c r="Q141" s="422"/>
      <c r="R141" s="422"/>
      <c r="S141" s="422"/>
      <c r="T141" s="422"/>
      <c r="U141" s="422"/>
      <c r="V141" s="422"/>
      <c r="W141" s="422"/>
      <c r="X141" s="595">
        <v>60.37206057007127</v>
      </c>
      <c r="Y141" s="602">
        <v>44855</v>
      </c>
      <c r="Z141" s="966">
        <v>87.3</v>
      </c>
      <c r="AA141" s="603">
        <f t="shared" si="2"/>
        <v>513803</v>
      </c>
      <c r="AB141" s="598">
        <v>98.537901456992188</v>
      </c>
      <c r="AC141" s="972">
        <v>103.4</v>
      </c>
      <c r="AD141" s="976">
        <v>76.2</v>
      </c>
      <c r="AE141" s="946">
        <v>146</v>
      </c>
      <c r="AF141" s="604">
        <f t="shared" si="3"/>
        <v>0.91600000000000004</v>
      </c>
      <c r="AG141" s="550">
        <v>84.8</v>
      </c>
      <c r="AH141" s="423">
        <v>87.710783033735012</v>
      </c>
      <c r="AI141" s="424">
        <v>87.9</v>
      </c>
      <c r="AP141" s="402">
        <v>57.1</v>
      </c>
    </row>
    <row r="142" spans="1:42" ht="13.5" hidden="1" customHeight="1">
      <c r="A142" s="409">
        <v>1987</v>
      </c>
      <c r="B142" s="411" t="s">
        <v>376</v>
      </c>
      <c r="C142" s="473" t="s">
        <v>561</v>
      </c>
      <c r="D142" s="823">
        <v>91.464735177152676</v>
      </c>
      <c r="E142" s="824">
        <v>1051421</v>
      </c>
      <c r="F142" s="825">
        <v>599631</v>
      </c>
      <c r="G142" s="826">
        <v>57.094418052256536</v>
      </c>
      <c r="H142" s="2571">
        <v>978946.4</v>
      </c>
      <c r="I142" s="828">
        <v>0.39</v>
      </c>
      <c r="J142" s="587">
        <v>236417</v>
      </c>
      <c r="K142" s="829">
        <v>0.85699999999999998</v>
      </c>
      <c r="L142" s="841">
        <v>177641</v>
      </c>
      <c r="M142" s="588"/>
      <c r="N142" s="422"/>
      <c r="O142" s="422"/>
      <c r="P142" s="422"/>
      <c r="Q142" s="422"/>
      <c r="R142" s="422"/>
      <c r="S142" s="422"/>
      <c r="T142" s="422"/>
      <c r="U142" s="422"/>
      <c r="V142" s="422"/>
      <c r="W142" s="422"/>
      <c r="X142" s="593">
        <v>57.094418052256536</v>
      </c>
      <c r="Y142" s="599">
        <v>20521</v>
      </c>
      <c r="Z142" s="965">
        <v>86.8</v>
      </c>
      <c r="AA142" s="600">
        <f t="shared" si="2"/>
        <v>236417</v>
      </c>
      <c r="AB142" s="596">
        <v>88.336594252684691</v>
      </c>
      <c r="AC142" s="971">
        <v>103</v>
      </c>
      <c r="AD142" s="975">
        <v>73.7</v>
      </c>
      <c r="AE142" s="945">
        <v>144</v>
      </c>
      <c r="AF142" s="601">
        <f t="shared" si="3"/>
        <v>0.85699999999999998</v>
      </c>
      <c r="AG142" s="550">
        <v>84.3</v>
      </c>
      <c r="AH142" s="423">
        <v>87.185568764071931</v>
      </c>
      <c r="AI142" s="424">
        <v>78.8</v>
      </c>
      <c r="AP142" s="402">
        <v>54</v>
      </c>
    </row>
    <row r="143" spans="1:42" ht="13.5" hidden="1" customHeight="1">
      <c r="A143" s="409"/>
      <c r="B143" s="411"/>
      <c r="C143" s="472" t="s">
        <v>562</v>
      </c>
      <c r="D143" s="823">
        <v>95.016763727721695</v>
      </c>
      <c r="E143" s="824">
        <v>1038158</v>
      </c>
      <c r="F143" s="825">
        <v>837712</v>
      </c>
      <c r="G143" s="826">
        <v>64.28408551068884</v>
      </c>
      <c r="H143" s="2571">
        <v>990568.4</v>
      </c>
      <c r="I143" s="828">
        <v>0.4</v>
      </c>
      <c r="J143" s="587">
        <v>213618</v>
      </c>
      <c r="K143" s="829">
        <v>0.91700000000000004</v>
      </c>
      <c r="L143" s="841">
        <v>151776</v>
      </c>
      <c r="M143" s="588"/>
      <c r="N143" s="422"/>
      <c r="O143" s="422"/>
      <c r="P143" s="422"/>
      <c r="Q143" s="422"/>
      <c r="R143" s="422"/>
      <c r="S143" s="422"/>
      <c r="T143" s="422"/>
      <c r="U143" s="422"/>
      <c r="V143" s="422"/>
      <c r="W143" s="422"/>
      <c r="X143" s="595">
        <v>64.28408551068884</v>
      </c>
      <c r="Y143" s="599">
        <v>18542</v>
      </c>
      <c r="Z143" s="965">
        <v>86.8</v>
      </c>
      <c r="AA143" s="600">
        <f t="shared" si="2"/>
        <v>213618</v>
      </c>
      <c r="AB143" s="596">
        <v>96.856367302436013</v>
      </c>
      <c r="AC143" s="971">
        <v>102.8</v>
      </c>
      <c r="AD143" s="975">
        <v>75.900000000000006</v>
      </c>
      <c r="AE143" s="945">
        <v>143</v>
      </c>
      <c r="AF143" s="601">
        <f t="shared" si="3"/>
        <v>0.91700000000000004</v>
      </c>
      <c r="AG143" s="550">
        <v>84.2</v>
      </c>
      <c r="AH143" s="423">
        <v>87.098033052461432</v>
      </c>
      <c r="AI143" s="424">
        <v>86.4</v>
      </c>
      <c r="AP143" s="402">
        <v>60.8</v>
      </c>
    </row>
    <row r="144" spans="1:42" ht="13.5" hidden="1" customHeight="1">
      <c r="A144" s="409"/>
      <c r="B144" s="411"/>
      <c r="C144" s="472" t="s">
        <v>563</v>
      </c>
      <c r="D144" s="823">
        <v>94.23975748228473</v>
      </c>
      <c r="E144" s="824">
        <v>1106155</v>
      </c>
      <c r="F144" s="825">
        <v>703109</v>
      </c>
      <c r="G144" s="826">
        <v>62.803859857482188</v>
      </c>
      <c r="H144" s="2571">
        <v>993170.1</v>
      </c>
      <c r="I144" s="828">
        <v>0.41</v>
      </c>
      <c r="J144" s="587">
        <v>279736</v>
      </c>
      <c r="K144" s="829">
        <v>1.0509999999999999</v>
      </c>
      <c r="L144" s="841">
        <v>169663</v>
      </c>
      <c r="M144" s="588"/>
      <c r="N144" s="422"/>
      <c r="O144" s="422"/>
      <c r="P144" s="422"/>
      <c r="Q144" s="422"/>
      <c r="R144" s="422"/>
      <c r="S144" s="422"/>
      <c r="T144" s="422"/>
      <c r="U144" s="422"/>
      <c r="V144" s="422"/>
      <c r="W144" s="422"/>
      <c r="X144" s="595">
        <v>62.803859857482188</v>
      </c>
      <c r="Y144" s="599">
        <v>24393</v>
      </c>
      <c r="Z144" s="965">
        <v>87.2</v>
      </c>
      <c r="AA144" s="600">
        <f t="shared" si="2"/>
        <v>279736</v>
      </c>
      <c r="AB144" s="596">
        <v>109.9723337079742</v>
      </c>
      <c r="AC144" s="971">
        <v>103</v>
      </c>
      <c r="AD144" s="975">
        <v>75.599999999999994</v>
      </c>
      <c r="AE144" s="945">
        <v>142.6</v>
      </c>
      <c r="AF144" s="601">
        <f t="shared" si="3"/>
        <v>1.0509999999999999</v>
      </c>
      <c r="AG144" s="550">
        <v>84.6</v>
      </c>
      <c r="AH144" s="423">
        <v>87.535711610513971</v>
      </c>
      <c r="AI144" s="424">
        <v>98.1</v>
      </c>
      <c r="AP144" s="402">
        <v>59.4</v>
      </c>
    </row>
    <row r="145" spans="1:42" ht="13.5" hidden="1" customHeight="1">
      <c r="A145" s="409"/>
      <c r="B145" s="411"/>
      <c r="C145" s="472" t="s">
        <v>564</v>
      </c>
      <c r="D145" s="823">
        <v>93.129748560231917</v>
      </c>
      <c r="E145" s="824">
        <v>1056446</v>
      </c>
      <c r="F145" s="825">
        <v>802535</v>
      </c>
      <c r="G145" s="826">
        <v>61.429364608076014</v>
      </c>
      <c r="H145" s="2571">
        <v>960967.5</v>
      </c>
      <c r="I145" s="828">
        <v>0.4</v>
      </c>
      <c r="J145" s="587">
        <v>276825</v>
      </c>
      <c r="K145" s="829">
        <v>0.86499999999999999</v>
      </c>
      <c r="L145" s="841">
        <v>174986</v>
      </c>
      <c r="M145" s="588"/>
      <c r="N145" s="422"/>
      <c r="O145" s="422"/>
      <c r="P145" s="422"/>
      <c r="Q145" s="422"/>
      <c r="R145" s="422"/>
      <c r="S145" s="422"/>
      <c r="T145" s="422"/>
      <c r="U145" s="422"/>
      <c r="V145" s="422"/>
      <c r="W145" s="422"/>
      <c r="X145" s="595">
        <v>61.429364608076014</v>
      </c>
      <c r="Y145" s="599">
        <v>24416</v>
      </c>
      <c r="Z145" s="965">
        <v>88.2</v>
      </c>
      <c r="AA145" s="600">
        <f t="shared" si="2"/>
        <v>276825</v>
      </c>
      <c r="AB145" s="596">
        <v>93.493298993323648</v>
      </c>
      <c r="AC145" s="971">
        <v>102.6</v>
      </c>
      <c r="AD145" s="975">
        <v>76.599999999999994</v>
      </c>
      <c r="AE145" s="945">
        <v>144.80000000000001</v>
      </c>
      <c r="AF145" s="601">
        <f t="shared" si="3"/>
        <v>0.86499999999999999</v>
      </c>
      <c r="AG145" s="550">
        <v>85.4</v>
      </c>
      <c r="AH145" s="423">
        <v>88.411068726619135</v>
      </c>
      <c r="AI145" s="424">
        <v>83.4</v>
      </c>
      <c r="AP145" s="402">
        <v>58.1</v>
      </c>
    </row>
    <row r="146" spans="1:42" ht="13.5" hidden="1" customHeight="1">
      <c r="A146" s="409"/>
      <c r="B146" s="411"/>
      <c r="C146" s="472" t="s">
        <v>565</v>
      </c>
      <c r="D146" s="823">
        <v>96.903778895211502</v>
      </c>
      <c r="E146" s="824">
        <v>1087117</v>
      </c>
      <c r="F146" s="825">
        <v>726712</v>
      </c>
      <c r="G146" s="826">
        <v>68.407571258907367</v>
      </c>
      <c r="H146" s="2571">
        <v>989116</v>
      </c>
      <c r="I146" s="828">
        <v>0.4</v>
      </c>
      <c r="J146" s="587">
        <v>266043</v>
      </c>
      <c r="K146" s="829">
        <v>0.88300000000000001</v>
      </c>
      <c r="L146" s="841">
        <v>170419</v>
      </c>
      <c r="M146" s="588"/>
      <c r="N146" s="422"/>
      <c r="O146" s="422"/>
      <c r="P146" s="422"/>
      <c r="Q146" s="422"/>
      <c r="R146" s="422"/>
      <c r="S146" s="422"/>
      <c r="T146" s="422"/>
      <c r="U146" s="422"/>
      <c r="V146" s="422"/>
      <c r="W146" s="422"/>
      <c r="X146" s="595">
        <v>68.407571258907367</v>
      </c>
      <c r="Y146" s="599">
        <v>23465</v>
      </c>
      <c r="Z146" s="965">
        <v>88.2</v>
      </c>
      <c r="AA146" s="600">
        <f t="shared" si="2"/>
        <v>266043</v>
      </c>
      <c r="AB146" s="596">
        <v>93.156992162412394</v>
      </c>
      <c r="AC146" s="971">
        <v>102.5</v>
      </c>
      <c r="AD146" s="975">
        <v>75.3</v>
      </c>
      <c r="AE146" s="945">
        <v>143.6</v>
      </c>
      <c r="AF146" s="601">
        <f t="shared" si="3"/>
        <v>0.88300000000000001</v>
      </c>
      <c r="AG146" s="550">
        <v>85.5</v>
      </c>
      <c r="AH146" s="423">
        <v>88.586140149840134</v>
      </c>
      <c r="AI146" s="424">
        <v>83.1</v>
      </c>
      <c r="AP146" s="402">
        <v>64.7</v>
      </c>
    </row>
    <row r="147" spans="1:42" ht="13.5" hidden="1" customHeight="1">
      <c r="A147" s="409"/>
      <c r="B147" s="411"/>
      <c r="C147" s="472" t="s">
        <v>566</v>
      </c>
      <c r="D147" s="823">
        <v>97.458783356237916</v>
      </c>
      <c r="E147" s="824">
        <v>1092699</v>
      </c>
      <c r="F147" s="825">
        <v>1060004</v>
      </c>
      <c r="G147" s="826">
        <v>65.764311163895499</v>
      </c>
      <c r="H147" s="2571">
        <v>981631.1</v>
      </c>
      <c r="I147" s="828">
        <v>0.4</v>
      </c>
      <c r="J147" s="587">
        <v>253549</v>
      </c>
      <c r="K147" s="829">
        <v>0.88500000000000001</v>
      </c>
      <c r="L147" s="841">
        <v>176037</v>
      </c>
      <c r="M147" s="588"/>
      <c r="N147" s="422"/>
      <c r="O147" s="422"/>
      <c r="P147" s="422"/>
      <c r="Q147" s="422"/>
      <c r="R147" s="422"/>
      <c r="S147" s="422"/>
      <c r="T147" s="422"/>
      <c r="U147" s="422"/>
      <c r="V147" s="422"/>
      <c r="W147" s="422"/>
      <c r="X147" s="595">
        <v>65.764311163895499</v>
      </c>
      <c r="Y147" s="599">
        <v>22363</v>
      </c>
      <c r="Z147" s="965">
        <v>88.2</v>
      </c>
      <c r="AA147" s="600">
        <f t="shared" si="2"/>
        <v>253549</v>
      </c>
      <c r="AB147" s="596">
        <v>95.174833147879824</v>
      </c>
      <c r="AC147" s="971">
        <v>102.5</v>
      </c>
      <c r="AD147" s="975">
        <v>76.8</v>
      </c>
      <c r="AE147" s="945">
        <v>143.5</v>
      </c>
      <c r="AF147" s="601">
        <f t="shared" si="3"/>
        <v>0.88500000000000001</v>
      </c>
      <c r="AG147" s="550">
        <v>85.6</v>
      </c>
      <c r="AH147" s="423">
        <v>88.586140149840134</v>
      </c>
      <c r="AI147" s="424">
        <v>84.9</v>
      </c>
      <c r="AP147" s="402">
        <v>62.2</v>
      </c>
    </row>
    <row r="148" spans="1:42" ht="13.5" hidden="1" customHeight="1">
      <c r="A148" s="409"/>
      <c r="B148" s="411"/>
      <c r="C148" s="472" t="s">
        <v>567</v>
      </c>
      <c r="D148" s="823">
        <v>99.678801200343557</v>
      </c>
      <c r="E148" s="824">
        <v>1157211</v>
      </c>
      <c r="F148" s="825">
        <v>801298</v>
      </c>
      <c r="G148" s="826">
        <v>68.407571258907367</v>
      </c>
      <c r="H148" s="2571">
        <v>974719.9</v>
      </c>
      <c r="I148" s="828">
        <v>0.42</v>
      </c>
      <c r="J148" s="587">
        <v>401337</v>
      </c>
      <c r="K148" s="829">
        <v>0.93799999999999994</v>
      </c>
      <c r="L148" s="841">
        <v>185757</v>
      </c>
      <c r="M148" s="588"/>
      <c r="N148" s="422"/>
      <c r="O148" s="422"/>
      <c r="P148" s="422"/>
      <c r="Q148" s="422"/>
      <c r="R148" s="422"/>
      <c r="S148" s="422"/>
      <c r="T148" s="422"/>
      <c r="U148" s="422"/>
      <c r="V148" s="422"/>
      <c r="W148" s="422"/>
      <c r="X148" s="595">
        <v>68.407571258907367</v>
      </c>
      <c r="Y148" s="599">
        <v>35117</v>
      </c>
      <c r="Z148" s="965">
        <v>87.5</v>
      </c>
      <c r="AA148" s="600">
        <f t="shared" si="2"/>
        <v>401337</v>
      </c>
      <c r="AB148" s="596">
        <v>99.6589242266963</v>
      </c>
      <c r="AC148" s="971">
        <v>102.8</v>
      </c>
      <c r="AD148" s="975">
        <v>76.599999999999994</v>
      </c>
      <c r="AE148" s="945">
        <v>142.6</v>
      </c>
      <c r="AF148" s="601">
        <f t="shared" si="3"/>
        <v>0.93799999999999994</v>
      </c>
      <c r="AG148" s="550">
        <v>84.8</v>
      </c>
      <c r="AH148" s="423">
        <v>87.710783033735012</v>
      </c>
      <c r="AI148" s="424">
        <v>88.9</v>
      </c>
      <c r="AP148" s="402">
        <v>64.7</v>
      </c>
    </row>
    <row r="149" spans="1:42" ht="13.5" hidden="1" customHeight="1">
      <c r="A149" s="409"/>
      <c r="B149" s="411"/>
      <c r="C149" s="472" t="s">
        <v>568</v>
      </c>
      <c r="D149" s="823">
        <v>97.014779787416785</v>
      </c>
      <c r="E149" s="824">
        <v>1122123</v>
      </c>
      <c r="F149" s="825">
        <v>732266</v>
      </c>
      <c r="G149" s="826">
        <v>64.70700712589074</v>
      </c>
      <c r="H149" s="2571">
        <v>976400.1</v>
      </c>
      <c r="I149" s="828">
        <v>0.45</v>
      </c>
      <c r="J149" s="587">
        <v>224977</v>
      </c>
      <c r="K149" s="829">
        <v>0.84399999999999997</v>
      </c>
      <c r="L149" s="841">
        <v>193375</v>
      </c>
      <c r="M149" s="588"/>
      <c r="N149" s="422"/>
      <c r="O149" s="422"/>
      <c r="P149" s="422"/>
      <c r="Q149" s="422"/>
      <c r="R149" s="422"/>
      <c r="S149" s="422"/>
      <c r="T149" s="422"/>
      <c r="U149" s="422"/>
      <c r="V149" s="422"/>
      <c r="W149" s="422"/>
      <c r="X149" s="595">
        <v>64.70700712589074</v>
      </c>
      <c r="Y149" s="599">
        <v>19753</v>
      </c>
      <c r="Z149" s="965">
        <v>87.8</v>
      </c>
      <c r="AA149" s="600">
        <f t="shared" si="2"/>
        <v>224977</v>
      </c>
      <c r="AB149" s="596">
        <v>88.00028742177345</v>
      </c>
      <c r="AC149" s="971">
        <v>103.3</v>
      </c>
      <c r="AD149" s="975">
        <v>76.099999999999994</v>
      </c>
      <c r="AE149" s="945">
        <v>141.5</v>
      </c>
      <c r="AF149" s="601">
        <f t="shared" si="3"/>
        <v>0.84399999999999997</v>
      </c>
      <c r="AG149" s="550">
        <v>85.3</v>
      </c>
      <c r="AH149" s="423">
        <v>88.323533015008607</v>
      </c>
      <c r="AI149" s="424">
        <v>78.5</v>
      </c>
      <c r="AP149" s="402">
        <v>61.2</v>
      </c>
    </row>
    <row r="150" spans="1:42" ht="13.5" hidden="1" customHeight="1">
      <c r="A150" s="409"/>
      <c r="B150" s="411"/>
      <c r="C150" s="472" t="s">
        <v>569</v>
      </c>
      <c r="D150" s="823">
        <v>100.56680833798582</v>
      </c>
      <c r="E150" s="824">
        <v>1119538</v>
      </c>
      <c r="F150" s="825">
        <v>867487</v>
      </c>
      <c r="G150" s="826">
        <v>68.407571258907367</v>
      </c>
      <c r="H150" s="2571">
        <v>977414.8</v>
      </c>
      <c r="I150" s="828">
        <v>0.49</v>
      </c>
      <c r="J150" s="587">
        <v>237225</v>
      </c>
      <c r="K150" s="829">
        <v>0.97799999999999998</v>
      </c>
      <c r="L150" s="841">
        <v>181623</v>
      </c>
      <c r="M150" s="588"/>
      <c r="N150" s="422"/>
      <c r="O150" s="422"/>
      <c r="P150" s="422"/>
      <c r="Q150" s="422"/>
      <c r="R150" s="422"/>
      <c r="S150" s="422"/>
      <c r="T150" s="422"/>
      <c r="U150" s="422"/>
      <c r="V150" s="422"/>
      <c r="W150" s="422"/>
      <c r="X150" s="595">
        <v>68.407571258907367</v>
      </c>
      <c r="Y150" s="599">
        <v>20947</v>
      </c>
      <c r="Z150" s="965">
        <v>88.3</v>
      </c>
      <c r="AA150" s="600">
        <f t="shared" si="2"/>
        <v>237225</v>
      </c>
      <c r="AB150" s="596">
        <v>103.02199253580866</v>
      </c>
      <c r="AC150" s="971">
        <v>103.6</v>
      </c>
      <c r="AD150" s="975">
        <v>76.900000000000006</v>
      </c>
      <c r="AE150" s="945">
        <v>141.9</v>
      </c>
      <c r="AF150" s="601">
        <f t="shared" si="3"/>
        <v>0.97799999999999998</v>
      </c>
      <c r="AG150" s="550">
        <v>86</v>
      </c>
      <c r="AH150" s="423">
        <v>89.023818707892715</v>
      </c>
      <c r="AI150" s="424">
        <v>91.9</v>
      </c>
      <c r="AP150" s="402">
        <v>64.7</v>
      </c>
    </row>
    <row r="151" spans="1:42" ht="13.5" hidden="1" customHeight="1">
      <c r="A151" s="409"/>
      <c r="B151" s="411"/>
      <c r="C151" s="472" t="s">
        <v>67</v>
      </c>
      <c r="D151" s="823">
        <v>101.12181279901222</v>
      </c>
      <c r="E151" s="824">
        <v>1158680</v>
      </c>
      <c r="F151" s="825">
        <v>925544</v>
      </c>
      <c r="G151" s="826">
        <v>68.301840855106889</v>
      </c>
      <c r="H151" s="2571">
        <v>990543</v>
      </c>
      <c r="I151" s="828">
        <v>0.52</v>
      </c>
      <c r="J151" s="587">
        <v>296704</v>
      </c>
      <c r="K151" s="829">
        <v>0.97099999999999997</v>
      </c>
      <c r="L151" s="841">
        <v>204954</v>
      </c>
      <c r="M151" s="588"/>
      <c r="N151" s="422"/>
      <c r="O151" s="422"/>
      <c r="P151" s="422"/>
      <c r="Q151" s="422"/>
      <c r="R151" s="422"/>
      <c r="S151" s="422"/>
      <c r="T151" s="422"/>
      <c r="U151" s="422"/>
      <c r="V151" s="422"/>
      <c r="W151" s="422"/>
      <c r="X151" s="595">
        <v>68.301840855106889</v>
      </c>
      <c r="Y151" s="599">
        <v>26199</v>
      </c>
      <c r="Z151" s="965">
        <v>88.3</v>
      </c>
      <c r="AA151" s="600">
        <f t="shared" si="2"/>
        <v>296704</v>
      </c>
      <c r="AB151" s="596">
        <v>103.58250392066073</v>
      </c>
      <c r="AC151" s="971">
        <v>103.6</v>
      </c>
      <c r="AD151" s="975">
        <v>77.7</v>
      </c>
      <c r="AE151" s="945">
        <v>142.19999999999999</v>
      </c>
      <c r="AF151" s="601">
        <f t="shared" si="3"/>
        <v>0.97099999999999997</v>
      </c>
      <c r="AG151" s="550">
        <v>85.8</v>
      </c>
      <c r="AH151" s="423">
        <v>88.848747284671674</v>
      </c>
      <c r="AI151" s="424">
        <v>92.4</v>
      </c>
      <c r="AP151" s="402">
        <v>64.599999999999994</v>
      </c>
    </row>
    <row r="152" spans="1:42" ht="13.5" hidden="1" customHeight="1">
      <c r="A152" s="409"/>
      <c r="B152" s="411"/>
      <c r="C152" s="472" t="s">
        <v>68</v>
      </c>
      <c r="D152" s="823">
        <v>104.11883688855485</v>
      </c>
      <c r="E152" s="824">
        <v>1135881</v>
      </c>
      <c r="F152" s="825">
        <v>937047</v>
      </c>
      <c r="G152" s="826">
        <v>70.945100950118771</v>
      </c>
      <c r="H152" s="2571">
        <v>978334</v>
      </c>
      <c r="I152" s="828">
        <v>0.54</v>
      </c>
      <c r="J152" s="587">
        <v>305511</v>
      </c>
      <c r="K152" s="829">
        <v>0.99199999999999999</v>
      </c>
      <c r="L152" s="841">
        <v>185817</v>
      </c>
      <c r="M152" s="588"/>
      <c r="N152" s="422"/>
      <c r="O152" s="422"/>
      <c r="P152" s="422"/>
      <c r="Q152" s="422"/>
      <c r="R152" s="422"/>
      <c r="S152" s="422"/>
      <c r="T152" s="422"/>
      <c r="U152" s="422"/>
      <c r="V152" s="422"/>
      <c r="W152" s="422"/>
      <c r="X152" s="595">
        <v>70.945100950118771</v>
      </c>
      <c r="Y152" s="599">
        <v>26885</v>
      </c>
      <c r="Z152" s="965">
        <v>88</v>
      </c>
      <c r="AA152" s="600">
        <f t="shared" si="2"/>
        <v>305511</v>
      </c>
      <c r="AB152" s="596">
        <v>106.38506084492103</v>
      </c>
      <c r="AC152" s="971">
        <v>103.6</v>
      </c>
      <c r="AD152" s="975">
        <v>78.099999999999994</v>
      </c>
      <c r="AE152" s="945">
        <v>142.30000000000001</v>
      </c>
      <c r="AF152" s="601">
        <f t="shared" si="3"/>
        <v>0.99199999999999999</v>
      </c>
      <c r="AG152" s="550">
        <v>85.6</v>
      </c>
      <c r="AH152" s="423">
        <v>88.586140149840134</v>
      </c>
      <c r="AI152" s="424">
        <v>94.9</v>
      </c>
      <c r="AP152" s="402">
        <v>67.099999999999994</v>
      </c>
    </row>
    <row r="153" spans="1:42" ht="13.5" hidden="1" customHeight="1">
      <c r="A153" s="409"/>
      <c r="B153" s="411"/>
      <c r="C153" s="474" t="s">
        <v>69</v>
      </c>
      <c r="D153" s="823">
        <v>104.67384134958125</v>
      </c>
      <c r="E153" s="824">
        <v>1161014</v>
      </c>
      <c r="F153" s="825">
        <v>791124</v>
      </c>
      <c r="G153" s="826">
        <v>73.165439429928753</v>
      </c>
      <c r="H153" s="2571">
        <v>975096.9</v>
      </c>
      <c r="I153" s="828">
        <v>0.56000000000000005</v>
      </c>
      <c r="J153" s="587">
        <v>542275</v>
      </c>
      <c r="K153" s="829">
        <v>1.0209999999999999</v>
      </c>
      <c r="L153" s="841">
        <v>183764</v>
      </c>
      <c r="M153" s="588"/>
      <c r="N153" s="422"/>
      <c r="O153" s="422"/>
      <c r="P153" s="422"/>
      <c r="Q153" s="422"/>
      <c r="R153" s="422"/>
      <c r="S153" s="422"/>
      <c r="T153" s="422"/>
      <c r="U153" s="422"/>
      <c r="V153" s="422"/>
      <c r="W153" s="422"/>
      <c r="X153" s="597">
        <v>73.165439429928753</v>
      </c>
      <c r="Y153" s="602">
        <v>47666</v>
      </c>
      <c r="Z153" s="966">
        <v>87.9</v>
      </c>
      <c r="AA153" s="603">
        <f t="shared" si="2"/>
        <v>542275</v>
      </c>
      <c r="AB153" s="598">
        <v>109.9723337079742</v>
      </c>
      <c r="AC153" s="972">
        <v>103.6</v>
      </c>
      <c r="AD153" s="976">
        <v>78.599999999999994</v>
      </c>
      <c r="AE153" s="946">
        <v>141.9</v>
      </c>
      <c r="AF153" s="604">
        <f t="shared" si="3"/>
        <v>1.0209999999999999</v>
      </c>
      <c r="AG153" s="550">
        <v>85.3</v>
      </c>
      <c r="AH153" s="423">
        <v>88.323533015008607</v>
      </c>
      <c r="AI153" s="424">
        <v>98.1</v>
      </c>
      <c r="AP153" s="402">
        <v>69.2</v>
      </c>
    </row>
    <row r="154" spans="1:42" ht="13.5" hidden="1" customHeight="1">
      <c r="A154" s="509">
        <v>1988</v>
      </c>
      <c r="B154" s="934" t="s">
        <v>377</v>
      </c>
      <c r="C154" s="473" t="s">
        <v>561</v>
      </c>
      <c r="D154" s="814">
        <v>105.1178449184024</v>
      </c>
      <c r="E154" s="815">
        <v>1122482</v>
      </c>
      <c r="F154" s="816">
        <v>706683</v>
      </c>
      <c r="G154" s="817">
        <v>73.376900237529711</v>
      </c>
      <c r="H154" s="2580">
        <v>995557.4</v>
      </c>
      <c r="I154" s="819">
        <v>0.57999999999999996</v>
      </c>
      <c r="J154" s="820">
        <v>260984</v>
      </c>
      <c r="K154" s="821">
        <v>0.96099999999999997</v>
      </c>
      <c r="L154" s="840">
        <v>188827</v>
      </c>
      <c r="M154" s="588"/>
      <c r="N154" s="422"/>
      <c r="O154" s="422"/>
      <c r="P154" s="422"/>
      <c r="Q154" s="422"/>
      <c r="R154" s="422"/>
      <c r="S154" s="422"/>
      <c r="T154" s="422"/>
      <c r="U154" s="422"/>
      <c r="V154" s="422"/>
      <c r="W154" s="422"/>
      <c r="X154" s="595">
        <v>73.376900237529711</v>
      </c>
      <c r="Y154" s="599">
        <v>22810</v>
      </c>
      <c r="Z154" s="965">
        <v>87.4</v>
      </c>
      <c r="AA154" s="600">
        <f t="shared" si="2"/>
        <v>260984</v>
      </c>
      <c r="AB154" s="596">
        <v>101.00415155034123</v>
      </c>
      <c r="AC154" s="971">
        <v>103.3</v>
      </c>
      <c r="AD154" s="975">
        <v>76.8</v>
      </c>
      <c r="AE154" s="945">
        <v>141.30000000000001</v>
      </c>
      <c r="AF154" s="601">
        <f t="shared" si="3"/>
        <v>0.96099999999999997</v>
      </c>
      <c r="AG154" s="550">
        <v>84.9</v>
      </c>
      <c r="AH154" s="423">
        <v>87.885854456956025</v>
      </c>
      <c r="AI154" s="424">
        <v>90.1</v>
      </c>
      <c r="AP154" s="402">
        <v>69.400000000000006</v>
      </c>
    </row>
    <row r="155" spans="1:42" ht="13.5" hidden="1" customHeight="1">
      <c r="A155" s="409"/>
      <c r="B155" s="411"/>
      <c r="C155" s="472" t="s">
        <v>562</v>
      </c>
      <c r="D155" s="823">
        <v>113.44291183379858</v>
      </c>
      <c r="E155" s="824">
        <v>1108450</v>
      </c>
      <c r="F155" s="825">
        <v>835542</v>
      </c>
      <c r="G155" s="826">
        <v>82.046793349168652</v>
      </c>
      <c r="H155" s="2571">
        <v>978591.9</v>
      </c>
      <c r="I155" s="828">
        <v>0.61</v>
      </c>
      <c r="J155" s="587">
        <v>226644</v>
      </c>
      <c r="K155" s="829">
        <v>1.054</v>
      </c>
      <c r="L155" s="841">
        <v>179207</v>
      </c>
      <c r="M155" s="588"/>
      <c r="N155" s="422"/>
      <c r="O155" s="422"/>
      <c r="P155" s="422"/>
      <c r="Q155" s="422"/>
      <c r="R155" s="422"/>
      <c r="S155" s="422"/>
      <c r="T155" s="422"/>
      <c r="U155" s="422"/>
      <c r="V155" s="422"/>
      <c r="W155" s="422"/>
      <c r="X155" s="595">
        <v>82.046793349168652</v>
      </c>
      <c r="Y155" s="599">
        <v>19786</v>
      </c>
      <c r="Z155" s="965">
        <v>87.3</v>
      </c>
      <c r="AA155" s="600">
        <f t="shared" si="2"/>
        <v>226644</v>
      </c>
      <c r="AB155" s="596">
        <v>113.67170884799782</v>
      </c>
      <c r="AC155" s="971">
        <v>103</v>
      </c>
      <c r="AD155" s="975">
        <v>78.900000000000006</v>
      </c>
      <c r="AE155" s="945">
        <v>140.80000000000001</v>
      </c>
      <c r="AF155" s="601">
        <f t="shared" si="3"/>
        <v>1.054</v>
      </c>
      <c r="AG155" s="550">
        <v>84.9</v>
      </c>
      <c r="AH155" s="423">
        <v>87.798318745345526</v>
      </c>
      <c r="AI155" s="424">
        <v>101.4</v>
      </c>
      <c r="AP155" s="402">
        <v>77.599999999999994</v>
      </c>
    </row>
    <row r="156" spans="1:42" ht="13.5" hidden="1" customHeight="1">
      <c r="A156" s="409"/>
      <c r="B156" s="411"/>
      <c r="C156" s="472" t="s">
        <v>563</v>
      </c>
      <c r="D156" s="823">
        <v>106.89385919368692</v>
      </c>
      <c r="E156" s="824">
        <v>1179835</v>
      </c>
      <c r="F156" s="825">
        <v>910267</v>
      </c>
      <c r="G156" s="826">
        <v>75.4915083135392</v>
      </c>
      <c r="H156" s="2571">
        <v>994739</v>
      </c>
      <c r="I156" s="828">
        <v>0.65</v>
      </c>
      <c r="J156" s="587">
        <v>297283</v>
      </c>
      <c r="K156" s="829">
        <v>1.157</v>
      </c>
      <c r="L156" s="841">
        <v>193514</v>
      </c>
      <c r="M156" s="588"/>
      <c r="N156" s="422"/>
      <c r="O156" s="422"/>
      <c r="P156" s="422"/>
      <c r="Q156" s="422"/>
      <c r="R156" s="422"/>
      <c r="S156" s="422"/>
      <c r="T156" s="422"/>
      <c r="U156" s="422"/>
      <c r="V156" s="422"/>
      <c r="W156" s="422"/>
      <c r="X156" s="595">
        <v>75.4915083135392</v>
      </c>
      <c r="Y156" s="599">
        <v>26042</v>
      </c>
      <c r="Z156" s="965">
        <v>87.6</v>
      </c>
      <c r="AA156" s="600">
        <f t="shared" si="2"/>
        <v>297283</v>
      </c>
      <c r="AB156" s="596">
        <v>124.88193654503901</v>
      </c>
      <c r="AC156" s="971">
        <v>103</v>
      </c>
      <c r="AD156" s="975">
        <v>78.599999999999994</v>
      </c>
      <c r="AE156" s="945">
        <v>141.5</v>
      </c>
      <c r="AF156" s="601">
        <f t="shared" si="3"/>
        <v>1.157</v>
      </c>
      <c r="AG156" s="550">
        <v>85.3</v>
      </c>
      <c r="AH156" s="423">
        <v>88.235997303398094</v>
      </c>
      <c r="AI156" s="424">
        <v>111.4</v>
      </c>
      <c r="AP156" s="402">
        <v>71.400000000000006</v>
      </c>
    </row>
    <row r="157" spans="1:42" ht="13.5" hidden="1" customHeight="1">
      <c r="A157" s="409"/>
      <c r="B157" s="411"/>
      <c r="C157" s="472" t="s">
        <v>564</v>
      </c>
      <c r="D157" s="823">
        <v>108.55887257676613</v>
      </c>
      <c r="E157" s="824">
        <v>1131155</v>
      </c>
      <c r="F157" s="825">
        <v>885273</v>
      </c>
      <c r="G157" s="826">
        <v>77.39465558194776</v>
      </c>
      <c r="H157" s="2571">
        <v>973624.6</v>
      </c>
      <c r="I157" s="828">
        <v>0.68</v>
      </c>
      <c r="J157" s="587">
        <v>296439</v>
      </c>
      <c r="K157" s="829">
        <v>0.97499999999999998</v>
      </c>
      <c r="L157" s="841">
        <v>207064</v>
      </c>
      <c r="M157" s="588"/>
      <c r="N157" s="422"/>
      <c r="O157" s="422"/>
      <c r="P157" s="422"/>
      <c r="Q157" s="422"/>
      <c r="R157" s="422"/>
      <c r="S157" s="422"/>
      <c r="T157" s="422"/>
      <c r="U157" s="422"/>
      <c r="V157" s="422"/>
      <c r="W157" s="422"/>
      <c r="X157" s="595">
        <v>77.39465558194776</v>
      </c>
      <c r="Y157" s="599">
        <v>26057</v>
      </c>
      <c r="Z157" s="965">
        <v>87.9</v>
      </c>
      <c r="AA157" s="600">
        <f t="shared" si="2"/>
        <v>296439</v>
      </c>
      <c r="AB157" s="596">
        <v>108.40290183038844</v>
      </c>
      <c r="AC157" s="971">
        <v>102.5</v>
      </c>
      <c r="AD157" s="975">
        <v>79.400000000000006</v>
      </c>
      <c r="AE157" s="945">
        <v>143.5</v>
      </c>
      <c r="AF157" s="601">
        <f t="shared" si="3"/>
        <v>0.97499999999999998</v>
      </c>
      <c r="AG157" s="550">
        <v>85.7</v>
      </c>
      <c r="AH157" s="423">
        <v>88.673675861450647</v>
      </c>
      <c r="AI157" s="424">
        <v>96.7</v>
      </c>
      <c r="AP157" s="402">
        <v>73.2</v>
      </c>
    </row>
    <row r="158" spans="1:42" ht="13.5" hidden="1" customHeight="1">
      <c r="A158" s="409"/>
      <c r="B158" s="411"/>
      <c r="C158" s="472" t="s">
        <v>565</v>
      </c>
      <c r="D158" s="823">
        <v>104.89584313399183</v>
      </c>
      <c r="E158" s="824">
        <v>1164814</v>
      </c>
      <c r="F158" s="825">
        <v>769936</v>
      </c>
      <c r="G158" s="826">
        <v>73.165439429928753</v>
      </c>
      <c r="H158" s="2571">
        <v>958423.4</v>
      </c>
      <c r="I158" s="828">
        <v>0.71</v>
      </c>
      <c r="J158" s="587">
        <v>283957</v>
      </c>
      <c r="K158" s="829">
        <v>0.89500000000000002</v>
      </c>
      <c r="L158" s="841">
        <v>194783</v>
      </c>
      <c r="M158" s="588"/>
      <c r="N158" s="422"/>
      <c r="O158" s="422"/>
      <c r="P158" s="422"/>
      <c r="Q158" s="422"/>
      <c r="R158" s="422"/>
      <c r="S158" s="422"/>
      <c r="T158" s="422"/>
      <c r="U158" s="422"/>
      <c r="V158" s="422"/>
      <c r="W158" s="422"/>
      <c r="X158" s="595">
        <v>73.165439429928753</v>
      </c>
      <c r="Y158" s="599">
        <v>25045</v>
      </c>
      <c r="Z158" s="965">
        <v>88.2</v>
      </c>
      <c r="AA158" s="600">
        <f t="shared" si="2"/>
        <v>283957</v>
      </c>
      <c r="AB158" s="596">
        <v>98.089492349110529</v>
      </c>
      <c r="AC158" s="971">
        <v>102.5</v>
      </c>
      <c r="AD158" s="975">
        <v>78.900000000000006</v>
      </c>
      <c r="AE158" s="945">
        <v>142.30000000000001</v>
      </c>
      <c r="AF158" s="601">
        <f t="shared" si="3"/>
        <v>0.89500000000000002</v>
      </c>
      <c r="AG158" s="550">
        <v>85.8</v>
      </c>
      <c r="AH158" s="423">
        <v>88.761211573061161</v>
      </c>
      <c r="AI158" s="424">
        <v>87.5</v>
      </c>
      <c r="AP158" s="402">
        <v>69.2</v>
      </c>
    </row>
    <row r="159" spans="1:42" ht="13.5" hidden="1" customHeight="1">
      <c r="A159" s="409"/>
      <c r="B159" s="411"/>
      <c r="C159" s="472" t="s">
        <v>566</v>
      </c>
      <c r="D159" s="823">
        <v>105.33984670281298</v>
      </c>
      <c r="E159" s="824">
        <v>1193188</v>
      </c>
      <c r="F159" s="825">
        <v>963020</v>
      </c>
      <c r="G159" s="826">
        <v>74.011282660332554</v>
      </c>
      <c r="H159" s="2571">
        <v>964282.3</v>
      </c>
      <c r="I159" s="828">
        <v>0.73</v>
      </c>
      <c r="J159" s="587">
        <v>270748</v>
      </c>
      <c r="K159" s="829">
        <v>0.93100000000000005</v>
      </c>
      <c r="L159" s="841">
        <v>205594</v>
      </c>
      <c r="M159" s="588"/>
      <c r="N159" s="422"/>
      <c r="O159" s="422"/>
      <c r="P159" s="422"/>
      <c r="Q159" s="422"/>
      <c r="R159" s="422"/>
      <c r="S159" s="422"/>
      <c r="T159" s="422"/>
      <c r="U159" s="422"/>
      <c r="V159" s="422"/>
      <c r="W159" s="422"/>
      <c r="X159" s="595">
        <v>74.011282660332554</v>
      </c>
      <c r="Y159" s="599">
        <v>23880</v>
      </c>
      <c r="Z159" s="965">
        <v>88.2</v>
      </c>
      <c r="AA159" s="600">
        <f t="shared" si="2"/>
        <v>270748</v>
      </c>
      <c r="AB159" s="596">
        <v>104.14301530551279</v>
      </c>
      <c r="AC159" s="971">
        <v>102.6</v>
      </c>
      <c r="AD159" s="975">
        <v>80.7</v>
      </c>
      <c r="AE159" s="945">
        <v>142.19999999999999</v>
      </c>
      <c r="AF159" s="601">
        <f t="shared" si="3"/>
        <v>0.93100000000000005</v>
      </c>
      <c r="AG159" s="550">
        <v>85.7</v>
      </c>
      <c r="AH159" s="423">
        <v>88.761211573061161</v>
      </c>
      <c r="AI159" s="424">
        <v>92.9</v>
      </c>
      <c r="AP159" s="402">
        <v>70</v>
      </c>
    </row>
    <row r="160" spans="1:42" ht="13.5" hidden="1" customHeight="1">
      <c r="A160" s="409"/>
      <c r="B160" s="411"/>
      <c r="C160" s="472" t="s">
        <v>567</v>
      </c>
      <c r="D160" s="823">
        <v>103.34183064311787</v>
      </c>
      <c r="E160" s="824">
        <v>1250040</v>
      </c>
      <c r="F160" s="825">
        <v>942903</v>
      </c>
      <c r="G160" s="826">
        <v>70.945100950118771</v>
      </c>
      <c r="H160" s="2571">
        <v>971643.3</v>
      </c>
      <c r="I160" s="828">
        <v>0.76</v>
      </c>
      <c r="J160" s="587">
        <v>432815</v>
      </c>
      <c r="K160" s="829">
        <v>0.91600000000000004</v>
      </c>
      <c r="L160" s="841">
        <v>196457</v>
      </c>
      <c r="M160" s="588"/>
      <c r="N160" s="422"/>
      <c r="O160" s="422"/>
      <c r="P160" s="422"/>
      <c r="Q160" s="422"/>
      <c r="R160" s="422"/>
      <c r="S160" s="422"/>
      <c r="T160" s="422"/>
      <c r="U160" s="422"/>
      <c r="V160" s="422"/>
      <c r="W160" s="422"/>
      <c r="X160" s="595">
        <v>70.945100950118771</v>
      </c>
      <c r="Y160" s="599">
        <v>38131</v>
      </c>
      <c r="Z160" s="965">
        <v>88.1</v>
      </c>
      <c r="AA160" s="600">
        <f t="shared" si="2"/>
        <v>432815</v>
      </c>
      <c r="AB160" s="596">
        <v>102.12517432004536</v>
      </c>
      <c r="AC160" s="971">
        <v>102.6</v>
      </c>
      <c r="AD160" s="975">
        <v>80.8</v>
      </c>
      <c r="AE160" s="945">
        <v>141.6</v>
      </c>
      <c r="AF160" s="601">
        <f t="shared" si="3"/>
        <v>0.91600000000000004</v>
      </c>
      <c r="AG160" s="550">
        <v>85.6</v>
      </c>
      <c r="AH160" s="423">
        <v>88.586140149840134</v>
      </c>
      <c r="AI160" s="424">
        <v>91.1</v>
      </c>
      <c r="AP160" s="402">
        <v>67.099999999999994</v>
      </c>
    </row>
    <row r="161" spans="1:42" ht="13.5" hidden="1" customHeight="1">
      <c r="A161" s="409"/>
      <c r="B161" s="411"/>
      <c r="C161" s="472" t="s">
        <v>568</v>
      </c>
      <c r="D161" s="823">
        <v>105.33984670281298</v>
      </c>
      <c r="E161" s="824">
        <v>1192667</v>
      </c>
      <c r="F161" s="825">
        <v>965511</v>
      </c>
      <c r="G161" s="826">
        <v>71.896674584323051</v>
      </c>
      <c r="H161" s="2571">
        <v>985916.3</v>
      </c>
      <c r="I161" s="828">
        <v>0.78</v>
      </c>
      <c r="J161" s="587">
        <v>236100</v>
      </c>
      <c r="K161" s="829">
        <v>0.90100000000000002</v>
      </c>
      <c r="L161" s="841">
        <v>220186</v>
      </c>
      <c r="M161" s="588"/>
      <c r="N161" s="422"/>
      <c r="O161" s="422"/>
      <c r="P161" s="422"/>
      <c r="Q161" s="422"/>
      <c r="R161" s="422"/>
      <c r="S161" s="422"/>
      <c r="T161" s="422"/>
      <c r="U161" s="422"/>
      <c r="V161" s="422"/>
      <c r="W161" s="422"/>
      <c r="X161" s="595">
        <v>71.896674584323051</v>
      </c>
      <c r="Y161" s="599">
        <v>20824</v>
      </c>
      <c r="Z161" s="965">
        <v>88.2</v>
      </c>
      <c r="AA161" s="600">
        <f t="shared" si="2"/>
        <v>236100</v>
      </c>
      <c r="AB161" s="596">
        <v>98.42579918002177</v>
      </c>
      <c r="AC161" s="971">
        <v>102.6</v>
      </c>
      <c r="AD161" s="975">
        <v>79.599999999999994</v>
      </c>
      <c r="AE161" s="945">
        <v>140.80000000000001</v>
      </c>
      <c r="AF161" s="601">
        <f t="shared" si="3"/>
        <v>0.90100000000000002</v>
      </c>
      <c r="AG161" s="550">
        <v>85.9</v>
      </c>
      <c r="AH161" s="423">
        <v>88.936282996282188</v>
      </c>
      <c r="AI161" s="424">
        <v>87.8</v>
      </c>
      <c r="AP161" s="402">
        <v>68</v>
      </c>
    </row>
    <row r="162" spans="1:42" ht="13.5" hidden="1" customHeight="1">
      <c r="A162" s="409"/>
      <c r="B162" s="411"/>
      <c r="C162" s="472" t="s">
        <v>569</v>
      </c>
      <c r="D162" s="823">
        <v>106.00585205604466</v>
      </c>
      <c r="E162" s="824">
        <v>1233269</v>
      </c>
      <c r="F162" s="825">
        <v>1170974</v>
      </c>
      <c r="G162" s="826">
        <v>71.579483372921629</v>
      </c>
      <c r="H162" s="2571">
        <v>968651.3</v>
      </c>
      <c r="I162" s="828">
        <v>0.8</v>
      </c>
      <c r="J162" s="587">
        <v>248478</v>
      </c>
      <c r="K162" s="829">
        <v>1.012</v>
      </c>
      <c r="L162" s="841">
        <v>218028</v>
      </c>
      <c r="M162" s="588"/>
      <c r="N162" s="422"/>
      <c r="O162" s="422"/>
      <c r="P162" s="422"/>
      <c r="Q162" s="422"/>
      <c r="R162" s="422"/>
      <c r="S162" s="422"/>
      <c r="T162" s="422"/>
      <c r="U162" s="422"/>
      <c r="V162" s="422"/>
      <c r="W162" s="422"/>
      <c r="X162" s="595">
        <v>71.579483372921629</v>
      </c>
      <c r="Y162" s="599">
        <v>22040</v>
      </c>
      <c r="Z162" s="965">
        <v>88.7</v>
      </c>
      <c r="AA162" s="600">
        <f t="shared" si="2"/>
        <v>248478</v>
      </c>
      <c r="AB162" s="596">
        <v>111.76597013950081</v>
      </c>
      <c r="AC162" s="971">
        <v>102.8</v>
      </c>
      <c r="AD162" s="975">
        <v>80.7</v>
      </c>
      <c r="AE162" s="945">
        <v>140.69999999999999</v>
      </c>
      <c r="AF162" s="601">
        <f t="shared" si="3"/>
        <v>1.012</v>
      </c>
      <c r="AG162" s="550">
        <v>86.5</v>
      </c>
      <c r="AH162" s="423">
        <v>89.549032977555811</v>
      </c>
      <c r="AI162" s="424">
        <v>99.7</v>
      </c>
      <c r="AP162" s="402">
        <v>67.7</v>
      </c>
    </row>
    <row r="163" spans="1:42" ht="13.5" hidden="1" customHeight="1">
      <c r="A163" s="409"/>
      <c r="B163" s="411"/>
      <c r="C163" s="472" t="s">
        <v>67</v>
      </c>
      <c r="D163" s="823">
        <v>106.33885473266049</v>
      </c>
      <c r="E163" s="824">
        <v>1229010</v>
      </c>
      <c r="F163" s="825">
        <v>918868</v>
      </c>
      <c r="G163" s="826">
        <v>74.328473871733976</v>
      </c>
      <c r="H163" s="2571">
        <v>965307.7</v>
      </c>
      <c r="I163" s="828">
        <v>0.79</v>
      </c>
      <c r="J163" s="587">
        <v>313876</v>
      </c>
      <c r="K163" s="829">
        <v>0.95899999999999996</v>
      </c>
      <c r="L163" s="841">
        <v>216147</v>
      </c>
      <c r="M163" s="588"/>
      <c r="N163" s="422"/>
      <c r="O163" s="422"/>
      <c r="P163" s="422"/>
      <c r="Q163" s="422"/>
      <c r="R163" s="422"/>
      <c r="S163" s="422"/>
      <c r="T163" s="422"/>
      <c r="U163" s="422"/>
      <c r="V163" s="422"/>
      <c r="W163" s="422"/>
      <c r="X163" s="595">
        <v>74.328473871733976</v>
      </c>
      <c r="Y163" s="599">
        <v>27935</v>
      </c>
      <c r="Z163" s="965">
        <v>89</v>
      </c>
      <c r="AA163" s="600">
        <f t="shared" si="2"/>
        <v>313876</v>
      </c>
      <c r="AB163" s="596">
        <v>106.72136767583227</v>
      </c>
      <c r="AC163" s="971">
        <v>102.8</v>
      </c>
      <c r="AD163" s="975">
        <v>81.3</v>
      </c>
      <c r="AE163" s="945">
        <v>140.69999999999999</v>
      </c>
      <c r="AF163" s="601">
        <f t="shared" si="3"/>
        <v>0.95899999999999996</v>
      </c>
      <c r="AG163" s="550">
        <v>86.7</v>
      </c>
      <c r="AH163" s="423">
        <v>89.724104400776824</v>
      </c>
      <c r="AI163" s="424">
        <v>95.2</v>
      </c>
      <c r="AP163" s="402">
        <v>70.3</v>
      </c>
    </row>
    <row r="164" spans="1:42" ht="13.5" hidden="1" customHeight="1">
      <c r="A164" s="409"/>
      <c r="B164" s="411"/>
      <c r="C164" s="472" t="s">
        <v>68</v>
      </c>
      <c r="D164" s="823">
        <v>109.11387703779256</v>
      </c>
      <c r="E164" s="824">
        <v>1198892</v>
      </c>
      <c r="F164" s="825">
        <v>912304</v>
      </c>
      <c r="G164" s="826">
        <v>77.711846793349181</v>
      </c>
      <c r="H164" s="2571">
        <v>975352</v>
      </c>
      <c r="I164" s="828">
        <v>0.83</v>
      </c>
      <c r="J164" s="587">
        <v>315513</v>
      </c>
      <c r="K164" s="829">
        <v>0.995</v>
      </c>
      <c r="L164" s="841">
        <v>210912</v>
      </c>
      <c r="M164" s="588"/>
      <c r="N164" s="422"/>
      <c r="O164" s="422"/>
      <c r="P164" s="422"/>
      <c r="Q164" s="422"/>
      <c r="R164" s="422"/>
      <c r="S164" s="422"/>
      <c r="T164" s="422"/>
      <c r="U164" s="422"/>
      <c r="V164" s="422"/>
      <c r="W164" s="422"/>
      <c r="X164" s="595">
        <v>77.711846793349181</v>
      </c>
      <c r="Y164" s="599">
        <v>27986</v>
      </c>
      <c r="Z164" s="965">
        <v>88.7</v>
      </c>
      <c r="AA164" s="600">
        <f t="shared" si="2"/>
        <v>315513</v>
      </c>
      <c r="AB164" s="596">
        <v>111.54176558555997</v>
      </c>
      <c r="AC164" s="971">
        <v>102.6</v>
      </c>
      <c r="AD164" s="975">
        <v>81.7</v>
      </c>
      <c r="AE164" s="945">
        <v>140.80000000000001</v>
      </c>
      <c r="AF164" s="601">
        <f t="shared" si="3"/>
        <v>0.995</v>
      </c>
      <c r="AG164" s="550">
        <v>86.3</v>
      </c>
      <c r="AH164" s="423">
        <v>89.28642584272427</v>
      </c>
      <c r="AI164" s="424">
        <v>99.5</v>
      </c>
      <c r="AP164" s="402">
        <v>73.5</v>
      </c>
    </row>
    <row r="165" spans="1:42" ht="13.5" hidden="1" customHeight="1">
      <c r="A165" s="415"/>
      <c r="B165" s="935"/>
      <c r="C165" s="474" t="s">
        <v>69</v>
      </c>
      <c r="D165" s="831">
        <v>109.33587882220311</v>
      </c>
      <c r="E165" s="832">
        <v>1228188</v>
      </c>
      <c r="F165" s="833">
        <v>940148</v>
      </c>
      <c r="G165" s="834">
        <v>77.077464370546338</v>
      </c>
      <c r="H165" s="2581">
        <v>972269.7</v>
      </c>
      <c r="I165" s="836">
        <v>0.84</v>
      </c>
      <c r="J165" s="837">
        <v>568292</v>
      </c>
      <c r="K165" s="838">
        <v>1.038</v>
      </c>
      <c r="L165" s="842">
        <v>199914</v>
      </c>
      <c r="M165" s="588"/>
      <c r="N165" s="422"/>
      <c r="O165" s="422"/>
      <c r="P165" s="422"/>
      <c r="Q165" s="422"/>
      <c r="R165" s="422"/>
      <c r="S165" s="422"/>
      <c r="T165" s="422"/>
      <c r="U165" s="422"/>
      <c r="V165" s="422"/>
      <c r="W165" s="422"/>
      <c r="X165" s="595">
        <v>77.077464370546338</v>
      </c>
      <c r="Y165" s="602">
        <v>50237</v>
      </c>
      <c r="Z165" s="966">
        <v>88.4</v>
      </c>
      <c r="AA165" s="603">
        <f t="shared" si="2"/>
        <v>568292</v>
      </c>
      <c r="AB165" s="598">
        <v>116.58636804922853</v>
      </c>
      <c r="AC165" s="972">
        <v>102.6</v>
      </c>
      <c r="AD165" s="976">
        <v>81.900000000000006</v>
      </c>
      <c r="AE165" s="946">
        <v>140.69999999999999</v>
      </c>
      <c r="AF165" s="604">
        <f t="shared" si="3"/>
        <v>1.038</v>
      </c>
      <c r="AG165" s="550">
        <v>86</v>
      </c>
      <c r="AH165" s="423">
        <v>89.023818707892715</v>
      </c>
      <c r="AI165" s="424">
        <v>104</v>
      </c>
      <c r="AP165" s="402">
        <v>72.900000000000006</v>
      </c>
    </row>
    <row r="166" spans="1:42" ht="13.5" hidden="1" customHeight="1">
      <c r="A166" s="409">
        <v>1989</v>
      </c>
      <c r="B166" s="411" t="s">
        <v>378</v>
      </c>
      <c r="C166" s="473" t="s">
        <v>561</v>
      </c>
      <c r="D166" s="823">
        <v>109.00287614558728</v>
      </c>
      <c r="E166" s="824">
        <v>1158159</v>
      </c>
      <c r="F166" s="825">
        <v>699351</v>
      </c>
      <c r="G166" s="826">
        <v>76.231621140142522</v>
      </c>
      <c r="H166" s="2571">
        <v>975466.5</v>
      </c>
      <c r="I166" s="828">
        <v>0.86</v>
      </c>
      <c r="J166" s="587">
        <v>274727</v>
      </c>
      <c r="K166" s="829">
        <v>0.96899999999999997</v>
      </c>
      <c r="L166" s="841">
        <v>207911</v>
      </c>
      <c r="M166" s="588"/>
      <c r="N166" s="422"/>
      <c r="O166" s="422"/>
      <c r="P166" s="422"/>
      <c r="Q166" s="422"/>
      <c r="R166" s="422"/>
      <c r="S166" s="422"/>
      <c r="T166" s="422"/>
      <c r="U166" s="422"/>
      <c r="V166" s="422"/>
      <c r="W166" s="422"/>
      <c r="X166" s="593">
        <v>76.231621140142522</v>
      </c>
      <c r="Y166" s="599">
        <v>24176</v>
      </c>
      <c r="Z166" s="965">
        <v>88</v>
      </c>
      <c r="AA166" s="600">
        <f t="shared" si="2"/>
        <v>274727</v>
      </c>
      <c r="AB166" s="596">
        <v>104.81562896733526</v>
      </c>
      <c r="AC166" s="971">
        <v>102.6</v>
      </c>
      <c r="AD166" s="975">
        <v>79.3</v>
      </c>
      <c r="AE166" s="945">
        <v>140</v>
      </c>
      <c r="AF166" s="601">
        <f t="shared" si="3"/>
        <v>0.96899999999999997</v>
      </c>
      <c r="AG166" s="550">
        <v>85.6</v>
      </c>
      <c r="AH166" s="423">
        <v>88.586140149840134</v>
      </c>
      <c r="AI166" s="424">
        <v>93.5</v>
      </c>
      <c r="AP166" s="402">
        <v>72.099999999999994</v>
      </c>
    </row>
    <row r="167" spans="1:42" ht="13.5" hidden="1" customHeight="1">
      <c r="A167" s="409"/>
      <c r="B167" s="411"/>
      <c r="C167" s="472" t="s">
        <v>562</v>
      </c>
      <c r="D167" s="823">
        <v>108.2258699001503</v>
      </c>
      <c r="E167" s="824">
        <v>1156186</v>
      </c>
      <c r="F167" s="825">
        <v>882043</v>
      </c>
      <c r="G167" s="826">
        <v>75.4915083135392</v>
      </c>
      <c r="H167" s="2571">
        <v>969797.3</v>
      </c>
      <c r="I167" s="828">
        <v>0.88</v>
      </c>
      <c r="J167" s="587">
        <v>235791</v>
      </c>
      <c r="K167" s="829">
        <v>0.97099999999999997</v>
      </c>
      <c r="L167" s="841">
        <v>199103</v>
      </c>
      <c r="M167" s="588"/>
      <c r="N167" s="422"/>
      <c r="O167" s="422"/>
      <c r="P167" s="422"/>
      <c r="Q167" s="422"/>
      <c r="R167" s="422"/>
      <c r="S167" s="422"/>
      <c r="T167" s="422"/>
      <c r="U167" s="422"/>
      <c r="V167" s="422"/>
      <c r="W167" s="422"/>
      <c r="X167" s="595">
        <v>75.4915083135392</v>
      </c>
      <c r="Y167" s="599">
        <v>20726</v>
      </c>
      <c r="Z167" s="965">
        <v>87.9</v>
      </c>
      <c r="AA167" s="600">
        <f t="shared" si="2"/>
        <v>235791</v>
      </c>
      <c r="AB167" s="596">
        <v>108.0665949994772</v>
      </c>
      <c r="AC167" s="971">
        <v>102.8</v>
      </c>
      <c r="AD167" s="975">
        <v>81.900000000000006</v>
      </c>
      <c r="AE167" s="945">
        <v>139.69999999999999</v>
      </c>
      <c r="AF167" s="601">
        <f t="shared" si="3"/>
        <v>0.97099999999999997</v>
      </c>
      <c r="AG167" s="550">
        <v>85.5</v>
      </c>
      <c r="AH167" s="423">
        <v>88.498604438229634</v>
      </c>
      <c r="AI167" s="424">
        <v>96.4</v>
      </c>
      <c r="AP167" s="402">
        <v>71.400000000000006</v>
      </c>
    </row>
    <row r="168" spans="1:42" ht="13.5" hidden="1" customHeight="1">
      <c r="A168" s="409"/>
      <c r="B168" s="411"/>
      <c r="C168" s="472" t="s">
        <v>563</v>
      </c>
      <c r="D168" s="823">
        <v>108.55887257676613</v>
      </c>
      <c r="E168" s="824">
        <v>1294774</v>
      </c>
      <c r="F168" s="825">
        <v>1215048</v>
      </c>
      <c r="G168" s="826">
        <v>75.068586698337299</v>
      </c>
      <c r="H168" s="2571">
        <v>971312.3</v>
      </c>
      <c r="I168" s="828">
        <v>0.88</v>
      </c>
      <c r="J168" s="587">
        <v>409130</v>
      </c>
      <c r="K168" s="829">
        <v>1.1419999999999999</v>
      </c>
      <c r="L168" s="841">
        <v>251707</v>
      </c>
      <c r="M168" s="588"/>
      <c r="N168" s="422"/>
      <c r="O168" s="422"/>
      <c r="P168" s="422"/>
      <c r="Q168" s="422"/>
      <c r="R168" s="422"/>
      <c r="S168" s="422"/>
      <c r="T168" s="422"/>
      <c r="U168" s="422"/>
      <c r="V168" s="422"/>
      <c r="W168" s="422"/>
      <c r="X168" s="595">
        <v>75.068586698337299</v>
      </c>
      <c r="Y168" s="599">
        <v>36208</v>
      </c>
      <c r="Z168" s="965">
        <v>88.5</v>
      </c>
      <c r="AA168" s="600">
        <f t="shared" ref="AA168:AA231" si="4">ROUND(Y168/Z168*1000,0)</f>
        <v>409130</v>
      </c>
      <c r="AB168" s="596">
        <v>126.5634706995952</v>
      </c>
      <c r="AC168" s="971">
        <v>103</v>
      </c>
      <c r="AD168" s="975">
        <v>81.599999999999994</v>
      </c>
      <c r="AE168" s="945">
        <v>139.9</v>
      </c>
      <c r="AF168" s="601">
        <f t="shared" ref="AF168:AF231" si="5">ROUND(AB168*AC168/AD168/AE168,3)</f>
        <v>1.1419999999999999</v>
      </c>
      <c r="AG168" s="550">
        <v>86</v>
      </c>
      <c r="AH168" s="423">
        <v>89.023818707892715</v>
      </c>
      <c r="AI168" s="424">
        <v>112.9</v>
      </c>
      <c r="AP168" s="402">
        <v>71</v>
      </c>
    </row>
    <row r="169" spans="1:42" ht="13.5" hidden="1" customHeight="1">
      <c r="A169" s="409"/>
      <c r="B169" s="411"/>
      <c r="C169" s="472" t="s">
        <v>564</v>
      </c>
      <c r="D169" s="823">
        <v>108.78087436117671</v>
      </c>
      <c r="E169" s="824">
        <v>1208372</v>
      </c>
      <c r="F169" s="825">
        <v>948011</v>
      </c>
      <c r="G169" s="826">
        <v>75.808699524940621</v>
      </c>
      <c r="H169" s="2571">
        <v>997298</v>
      </c>
      <c r="I169" s="828">
        <v>0.93</v>
      </c>
      <c r="J169" s="587">
        <v>289711</v>
      </c>
      <c r="K169" s="829">
        <v>0.95599999999999996</v>
      </c>
      <c r="L169" s="841">
        <v>230175</v>
      </c>
      <c r="M169" s="588"/>
      <c r="N169" s="422"/>
      <c r="O169" s="422"/>
      <c r="P169" s="422"/>
      <c r="Q169" s="422"/>
      <c r="R169" s="422"/>
      <c r="S169" s="422"/>
      <c r="T169" s="422"/>
      <c r="U169" s="422"/>
      <c r="V169" s="422"/>
      <c r="W169" s="422"/>
      <c r="X169" s="595">
        <v>75.808699524940621</v>
      </c>
      <c r="Y169" s="599">
        <v>26074</v>
      </c>
      <c r="Z169" s="965">
        <v>90</v>
      </c>
      <c r="AA169" s="600">
        <f t="shared" si="4"/>
        <v>289711</v>
      </c>
      <c r="AB169" s="596">
        <v>108.62710638432928</v>
      </c>
      <c r="AC169" s="971">
        <v>105</v>
      </c>
      <c r="AD169" s="975">
        <v>83.3</v>
      </c>
      <c r="AE169" s="945">
        <v>143.30000000000001</v>
      </c>
      <c r="AF169" s="601">
        <f t="shared" si="5"/>
        <v>0.95599999999999996</v>
      </c>
      <c r="AG169" s="550">
        <v>87.5</v>
      </c>
      <c r="AH169" s="423">
        <v>90.599461516881973</v>
      </c>
      <c r="AI169" s="424">
        <v>96.9</v>
      </c>
      <c r="AP169" s="402">
        <v>71.7</v>
      </c>
    </row>
    <row r="170" spans="1:42" ht="13.5" hidden="1" customHeight="1">
      <c r="A170" s="409"/>
      <c r="B170" s="411"/>
      <c r="C170" s="472" t="s">
        <v>565</v>
      </c>
      <c r="D170" s="823">
        <v>108.55887257676613</v>
      </c>
      <c r="E170" s="824">
        <v>1233678</v>
      </c>
      <c r="F170" s="825">
        <v>840734</v>
      </c>
      <c r="G170" s="826">
        <v>74.222743467933498</v>
      </c>
      <c r="H170" s="2571">
        <v>976920.6</v>
      </c>
      <c r="I170" s="828">
        <v>0.95</v>
      </c>
      <c r="J170" s="587">
        <v>304647</v>
      </c>
      <c r="K170" s="829">
        <v>0.90400000000000003</v>
      </c>
      <c r="L170" s="841">
        <v>251032</v>
      </c>
      <c r="M170" s="588"/>
      <c r="N170" s="422"/>
      <c r="O170" s="422"/>
      <c r="P170" s="422"/>
      <c r="Q170" s="422"/>
      <c r="R170" s="422"/>
      <c r="S170" s="422"/>
      <c r="T170" s="422"/>
      <c r="U170" s="422"/>
      <c r="V170" s="422"/>
      <c r="W170" s="422"/>
      <c r="X170" s="595">
        <v>74.222743467933498</v>
      </c>
      <c r="Y170" s="599">
        <v>27601</v>
      </c>
      <c r="Z170" s="965">
        <v>90.6</v>
      </c>
      <c r="AA170" s="600">
        <f t="shared" si="4"/>
        <v>304647</v>
      </c>
      <c r="AB170" s="596">
        <v>101.78886748913413</v>
      </c>
      <c r="AC170" s="971">
        <v>105.4</v>
      </c>
      <c r="AD170" s="975">
        <v>82.8</v>
      </c>
      <c r="AE170" s="945">
        <v>143.30000000000001</v>
      </c>
      <c r="AF170" s="601">
        <f t="shared" si="5"/>
        <v>0.90400000000000003</v>
      </c>
      <c r="AG170" s="550">
        <v>87.8</v>
      </c>
      <c r="AH170" s="423">
        <v>90.949604363324013</v>
      </c>
      <c r="AI170" s="424">
        <v>90.8</v>
      </c>
      <c r="AP170" s="402">
        <v>70.2</v>
      </c>
    </row>
    <row r="171" spans="1:42" ht="13.5" hidden="1" customHeight="1">
      <c r="A171" s="409"/>
      <c r="B171" s="411"/>
      <c r="C171" s="472" t="s">
        <v>566</v>
      </c>
      <c r="D171" s="823">
        <v>109.11387703779256</v>
      </c>
      <c r="E171" s="824">
        <v>1258101</v>
      </c>
      <c r="F171" s="825">
        <v>1080288</v>
      </c>
      <c r="G171" s="826">
        <v>74.751395486935877</v>
      </c>
      <c r="H171" s="2571">
        <v>981351.5</v>
      </c>
      <c r="I171" s="828">
        <v>0.95</v>
      </c>
      <c r="J171" s="587">
        <v>301072</v>
      </c>
      <c r="K171" s="829">
        <v>0.94799999999999995</v>
      </c>
      <c r="L171" s="841">
        <v>253244</v>
      </c>
      <c r="M171" s="588"/>
      <c r="N171" s="422"/>
      <c r="O171" s="422"/>
      <c r="P171" s="422"/>
      <c r="Q171" s="422"/>
      <c r="R171" s="422"/>
      <c r="S171" s="422"/>
      <c r="T171" s="422"/>
      <c r="U171" s="422"/>
      <c r="V171" s="422"/>
      <c r="W171" s="422"/>
      <c r="X171" s="595">
        <v>74.751395486935877</v>
      </c>
      <c r="Y171" s="599">
        <v>27247</v>
      </c>
      <c r="Z171" s="965">
        <v>90.5</v>
      </c>
      <c r="AA171" s="600">
        <f t="shared" si="4"/>
        <v>301072</v>
      </c>
      <c r="AB171" s="596">
        <v>108.0665949994772</v>
      </c>
      <c r="AC171" s="971">
        <v>105.5</v>
      </c>
      <c r="AD171" s="975">
        <v>84.2</v>
      </c>
      <c r="AE171" s="945">
        <v>142.9</v>
      </c>
      <c r="AF171" s="601">
        <f t="shared" si="5"/>
        <v>0.94799999999999995</v>
      </c>
      <c r="AG171" s="550">
        <v>87.9</v>
      </c>
      <c r="AH171" s="423">
        <v>90.949604363324013</v>
      </c>
      <c r="AI171" s="424">
        <v>96.4</v>
      </c>
      <c r="AP171" s="402">
        <v>70.7</v>
      </c>
    </row>
    <row r="172" spans="1:42" ht="13.5" hidden="1" customHeight="1">
      <c r="A172" s="409"/>
      <c r="B172" s="411"/>
      <c r="C172" s="472" t="s">
        <v>567</v>
      </c>
      <c r="D172" s="823">
        <v>107.44886365471332</v>
      </c>
      <c r="E172" s="824">
        <v>1308389</v>
      </c>
      <c r="F172" s="825">
        <v>1064553</v>
      </c>
      <c r="G172" s="826">
        <v>74.117013064133019</v>
      </c>
      <c r="H172" s="2571">
        <v>987888.4</v>
      </c>
      <c r="I172" s="828">
        <v>0.97</v>
      </c>
      <c r="J172" s="587">
        <v>480831</v>
      </c>
      <c r="K172" s="829">
        <v>0.94</v>
      </c>
      <c r="L172" s="841">
        <v>252581</v>
      </c>
      <c r="M172" s="588"/>
      <c r="N172" s="422"/>
      <c r="O172" s="422"/>
      <c r="P172" s="422"/>
      <c r="Q172" s="422"/>
      <c r="R172" s="422"/>
      <c r="S172" s="422"/>
      <c r="T172" s="422"/>
      <c r="U172" s="422"/>
      <c r="V172" s="422"/>
      <c r="W172" s="422"/>
      <c r="X172" s="595">
        <v>74.117013064133019</v>
      </c>
      <c r="Y172" s="599">
        <v>43419</v>
      </c>
      <c r="Z172" s="965">
        <v>90.3</v>
      </c>
      <c r="AA172" s="600">
        <f t="shared" si="4"/>
        <v>480831</v>
      </c>
      <c r="AB172" s="596">
        <v>106.49716312189143</v>
      </c>
      <c r="AC172" s="971">
        <v>105.7</v>
      </c>
      <c r="AD172" s="975">
        <v>83.8</v>
      </c>
      <c r="AE172" s="945">
        <v>142.9</v>
      </c>
      <c r="AF172" s="601">
        <f t="shared" si="5"/>
        <v>0.94</v>
      </c>
      <c r="AG172" s="550">
        <v>87.9</v>
      </c>
      <c r="AH172" s="423">
        <v>90.949604363324013</v>
      </c>
      <c r="AI172" s="424">
        <v>95</v>
      </c>
      <c r="AP172" s="402">
        <v>70.099999999999994</v>
      </c>
    </row>
    <row r="173" spans="1:42" ht="13.5" hidden="1" customHeight="1">
      <c r="A173" s="409"/>
      <c r="B173" s="411"/>
      <c r="C173" s="472" t="s">
        <v>568</v>
      </c>
      <c r="D173" s="823">
        <v>108.78087436117671</v>
      </c>
      <c r="E173" s="824">
        <v>1248039</v>
      </c>
      <c r="F173" s="825">
        <v>972369</v>
      </c>
      <c r="G173" s="826">
        <v>76.548812351543958</v>
      </c>
      <c r="H173" s="2571">
        <v>995932.3</v>
      </c>
      <c r="I173" s="828">
        <v>0.97</v>
      </c>
      <c r="J173" s="587">
        <v>260288</v>
      </c>
      <c r="K173" s="829">
        <v>0.92</v>
      </c>
      <c r="L173" s="841">
        <v>261161</v>
      </c>
      <c r="M173" s="588"/>
      <c r="N173" s="422"/>
      <c r="O173" s="422"/>
      <c r="P173" s="422"/>
      <c r="Q173" s="422"/>
      <c r="R173" s="422"/>
      <c r="S173" s="422"/>
      <c r="T173" s="422"/>
      <c r="U173" s="422"/>
      <c r="V173" s="422"/>
      <c r="W173" s="422"/>
      <c r="X173" s="595">
        <v>76.548812351543958</v>
      </c>
      <c r="Y173" s="599">
        <v>23530</v>
      </c>
      <c r="Z173" s="965">
        <v>90.4</v>
      </c>
      <c r="AA173" s="600">
        <f t="shared" si="4"/>
        <v>260288</v>
      </c>
      <c r="AB173" s="596">
        <v>101.78886748913413</v>
      </c>
      <c r="AC173" s="971">
        <v>105.8</v>
      </c>
      <c r="AD173" s="975">
        <v>82.4</v>
      </c>
      <c r="AE173" s="945">
        <v>142.1</v>
      </c>
      <c r="AF173" s="601">
        <f t="shared" si="5"/>
        <v>0.92</v>
      </c>
      <c r="AG173" s="550">
        <v>87.9</v>
      </c>
      <c r="AH173" s="423">
        <v>90.949604363324013</v>
      </c>
      <c r="AI173" s="424">
        <v>90.8</v>
      </c>
      <c r="AP173" s="402">
        <v>72.400000000000006</v>
      </c>
    </row>
    <row r="174" spans="1:42" ht="13.5" hidden="1" customHeight="1">
      <c r="A174" s="409"/>
      <c r="B174" s="411"/>
      <c r="C174" s="472" t="s">
        <v>569</v>
      </c>
      <c r="D174" s="823">
        <v>110.66788952866652</v>
      </c>
      <c r="E174" s="824">
        <v>1269912</v>
      </c>
      <c r="F174" s="825">
        <v>926079</v>
      </c>
      <c r="G174" s="826">
        <v>79.932185273159149</v>
      </c>
      <c r="H174" s="2571">
        <v>989777</v>
      </c>
      <c r="I174" s="828">
        <v>0.97</v>
      </c>
      <c r="J174" s="587">
        <v>300646</v>
      </c>
      <c r="K174" s="829">
        <v>1.044</v>
      </c>
      <c r="L174" s="841">
        <v>265807</v>
      </c>
      <c r="M174" s="588"/>
      <c r="N174" s="422"/>
      <c r="O174" s="422"/>
      <c r="P174" s="422"/>
      <c r="Q174" s="422"/>
      <c r="R174" s="422"/>
      <c r="S174" s="422"/>
      <c r="T174" s="422"/>
      <c r="U174" s="422"/>
      <c r="V174" s="422"/>
      <c r="W174" s="422"/>
      <c r="X174" s="595">
        <v>79.932185273159149</v>
      </c>
      <c r="Y174" s="599">
        <v>27449</v>
      </c>
      <c r="Z174" s="965">
        <v>91.3</v>
      </c>
      <c r="AA174" s="600">
        <f t="shared" si="4"/>
        <v>300646</v>
      </c>
      <c r="AB174" s="596">
        <v>116.81057260316935</v>
      </c>
      <c r="AC174" s="971">
        <v>105.9</v>
      </c>
      <c r="AD174" s="975">
        <v>83.5</v>
      </c>
      <c r="AE174" s="945">
        <v>141.9</v>
      </c>
      <c r="AF174" s="601">
        <f t="shared" si="5"/>
        <v>1.044</v>
      </c>
      <c r="AG174" s="550">
        <v>88.9</v>
      </c>
      <c r="AH174" s="423">
        <v>92.00003290265019</v>
      </c>
      <c r="AI174" s="424">
        <v>104.2</v>
      </c>
      <c r="AP174" s="402">
        <v>75.599999999999994</v>
      </c>
    </row>
    <row r="175" spans="1:42" ht="13.5" hidden="1" customHeight="1">
      <c r="A175" s="409"/>
      <c r="B175" s="411"/>
      <c r="C175" s="472" t="s">
        <v>67</v>
      </c>
      <c r="D175" s="823">
        <v>107.44886365471332</v>
      </c>
      <c r="E175" s="824">
        <v>1262542</v>
      </c>
      <c r="F175" s="825">
        <v>895206</v>
      </c>
      <c r="G175" s="826">
        <v>73.905552256532076</v>
      </c>
      <c r="H175" s="2571">
        <v>985023.7</v>
      </c>
      <c r="I175" s="828">
        <v>1</v>
      </c>
      <c r="J175" s="587">
        <v>371813</v>
      </c>
      <c r="K175" s="829">
        <v>0.95899999999999996</v>
      </c>
      <c r="L175" s="841">
        <v>259505</v>
      </c>
      <c r="M175" s="588"/>
      <c r="N175" s="422"/>
      <c r="O175" s="422"/>
      <c r="P175" s="422"/>
      <c r="Q175" s="422"/>
      <c r="R175" s="422"/>
      <c r="S175" s="422"/>
      <c r="T175" s="422"/>
      <c r="U175" s="422"/>
      <c r="V175" s="422"/>
      <c r="W175" s="422"/>
      <c r="X175" s="595">
        <v>73.905552256532076</v>
      </c>
      <c r="Y175" s="599">
        <v>34244</v>
      </c>
      <c r="Z175" s="965">
        <v>92.1</v>
      </c>
      <c r="AA175" s="600">
        <f t="shared" si="4"/>
        <v>371813</v>
      </c>
      <c r="AB175" s="596">
        <v>107.95449272250679</v>
      </c>
      <c r="AC175" s="971">
        <v>105.7</v>
      </c>
      <c r="AD175" s="975">
        <v>83.7</v>
      </c>
      <c r="AE175" s="945">
        <v>142.1</v>
      </c>
      <c r="AF175" s="601">
        <f t="shared" si="5"/>
        <v>0.95899999999999996</v>
      </c>
      <c r="AG175" s="550">
        <v>89.7</v>
      </c>
      <c r="AH175" s="423">
        <v>92.875390018755326</v>
      </c>
      <c r="AI175" s="424">
        <v>96.3</v>
      </c>
      <c r="AP175" s="402">
        <v>69.900000000000006</v>
      </c>
    </row>
    <row r="176" spans="1:42" ht="13.5" hidden="1" customHeight="1">
      <c r="A176" s="409"/>
      <c r="B176" s="411"/>
      <c r="C176" s="472" t="s">
        <v>68</v>
      </c>
      <c r="D176" s="823">
        <v>108.78087436117671</v>
      </c>
      <c r="E176" s="824">
        <v>1264187</v>
      </c>
      <c r="F176" s="825">
        <v>944106</v>
      </c>
      <c r="G176" s="826">
        <v>76.020160332541579</v>
      </c>
      <c r="H176" s="2571">
        <v>985624.3</v>
      </c>
      <c r="I176" s="828">
        <v>1.01</v>
      </c>
      <c r="J176" s="587">
        <v>363014</v>
      </c>
      <c r="K176" s="829">
        <v>0.97699999999999998</v>
      </c>
      <c r="L176" s="841">
        <v>248653</v>
      </c>
      <c r="M176" s="588"/>
      <c r="N176" s="422"/>
      <c r="O176" s="422"/>
      <c r="P176" s="422"/>
      <c r="Q176" s="422"/>
      <c r="R176" s="422"/>
      <c r="S176" s="422"/>
      <c r="T176" s="422"/>
      <c r="U176" s="422"/>
      <c r="V176" s="422"/>
      <c r="W176" s="422"/>
      <c r="X176" s="595">
        <v>76.020160332541579</v>
      </c>
      <c r="Y176" s="599">
        <v>32998</v>
      </c>
      <c r="Z176" s="965">
        <v>90.9</v>
      </c>
      <c r="AA176" s="600">
        <f t="shared" si="4"/>
        <v>363014</v>
      </c>
      <c r="AB176" s="596">
        <v>111.09335647767831</v>
      </c>
      <c r="AC176" s="971">
        <v>105.6</v>
      </c>
      <c r="AD176" s="975">
        <v>84.4</v>
      </c>
      <c r="AE176" s="945">
        <v>142.19999999999999</v>
      </c>
      <c r="AF176" s="601">
        <f t="shared" si="5"/>
        <v>0.97699999999999998</v>
      </c>
      <c r="AG176" s="550">
        <v>88.3</v>
      </c>
      <c r="AH176" s="423">
        <v>91.474818632987109</v>
      </c>
      <c r="AI176" s="424">
        <v>99.1</v>
      </c>
      <c r="AP176" s="402">
        <v>71.900000000000006</v>
      </c>
    </row>
    <row r="177" spans="1:42" ht="13.5" hidden="1" customHeight="1">
      <c r="A177" s="409"/>
      <c r="B177" s="411"/>
      <c r="C177" s="474" t="s">
        <v>69</v>
      </c>
      <c r="D177" s="823">
        <v>110.00188417543482</v>
      </c>
      <c r="E177" s="824">
        <v>1273417</v>
      </c>
      <c r="F177" s="825">
        <v>921849</v>
      </c>
      <c r="G177" s="826">
        <v>76.86600356294538</v>
      </c>
      <c r="H177" s="2571">
        <v>997349</v>
      </c>
      <c r="I177" s="828">
        <v>1.04</v>
      </c>
      <c r="J177" s="587">
        <v>661925</v>
      </c>
      <c r="K177" s="829">
        <v>1.0289999999999999</v>
      </c>
      <c r="L177" s="841">
        <v>255646</v>
      </c>
      <c r="M177" s="588"/>
      <c r="N177" s="422"/>
      <c r="O177" s="422"/>
      <c r="P177" s="422"/>
      <c r="Q177" s="422"/>
      <c r="R177" s="422"/>
      <c r="S177" s="422"/>
      <c r="T177" s="422"/>
      <c r="U177" s="422"/>
      <c r="V177" s="422"/>
      <c r="W177" s="422"/>
      <c r="X177" s="597">
        <v>76.86600356294538</v>
      </c>
      <c r="Y177" s="602">
        <v>60169</v>
      </c>
      <c r="Z177" s="966">
        <v>90.9</v>
      </c>
      <c r="AA177" s="603">
        <f t="shared" si="4"/>
        <v>661925</v>
      </c>
      <c r="AB177" s="598">
        <v>116.81057260316935</v>
      </c>
      <c r="AC177" s="972">
        <v>105.6</v>
      </c>
      <c r="AD177" s="976">
        <v>84.4</v>
      </c>
      <c r="AE177" s="946">
        <v>142</v>
      </c>
      <c r="AF177" s="604">
        <f t="shared" si="5"/>
        <v>1.0289999999999999</v>
      </c>
      <c r="AG177" s="550">
        <v>88.2</v>
      </c>
      <c r="AH177" s="423">
        <v>91.299747209766068</v>
      </c>
      <c r="AI177" s="424">
        <v>104.2</v>
      </c>
      <c r="AP177" s="402">
        <v>72.7</v>
      </c>
    </row>
    <row r="178" spans="1:42" ht="13.5" hidden="1" customHeight="1">
      <c r="A178" s="509">
        <v>1990</v>
      </c>
      <c r="B178" s="934" t="s">
        <v>57</v>
      </c>
      <c r="C178" s="473" t="s">
        <v>561</v>
      </c>
      <c r="D178" s="814">
        <v>107.33786276250805</v>
      </c>
      <c r="E178" s="815">
        <v>1224087</v>
      </c>
      <c r="F178" s="816">
        <v>825943</v>
      </c>
      <c r="G178" s="817">
        <v>73.905552256532076</v>
      </c>
      <c r="H178" s="2580">
        <v>974954.8</v>
      </c>
      <c r="I178" s="819">
        <v>1.04</v>
      </c>
      <c r="J178" s="820">
        <v>328635</v>
      </c>
      <c r="K178" s="821">
        <v>0.95199999999999996</v>
      </c>
      <c r="L178" s="840">
        <v>260000</v>
      </c>
      <c r="M178" s="588"/>
      <c r="N178" s="422"/>
      <c r="O178" s="422"/>
      <c r="P178" s="422"/>
      <c r="Q178" s="422"/>
      <c r="R178" s="422"/>
      <c r="S178" s="422"/>
      <c r="T178" s="422"/>
      <c r="U178" s="422"/>
      <c r="V178" s="422"/>
      <c r="W178" s="422"/>
      <c r="X178" s="595">
        <v>73.905552256532076</v>
      </c>
      <c r="Y178" s="599">
        <v>30103</v>
      </c>
      <c r="Z178" s="965">
        <v>91.6</v>
      </c>
      <c r="AA178" s="600">
        <f t="shared" si="4"/>
        <v>328635</v>
      </c>
      <c r="AB178" s="596">
        <v>103.02199253580866</v>
      </c>
      <c r="AC178" s="971">
        <v>106.1</v>
      </c>
      <c r="AD178" s="975">
        <v>81.400000000000006</v>
      </c>
      <c r="AE178" s="945">
        <v>141.1</v>
      </c>
      <c r="AF178" s="601">
        <f t="shared" si="5"/>
        <v>0.95199999999999996</v>
      </c>
      <c r="AG178" s="550">
        <v>88.8</v>
      </c>
      <c r="AH178" s="423">
        <v>91.969482939298132</v>
      </c>
      <c r="AI178" s="424">
        <v>91.9</v>
      </c>
      <c r="AP178" s="402">
        <v>69.900000000000006</v>
      </c>
    </row>
    <row r="179" spans="1:42" ht="13.5" hidden="1" customHeight="1">
      <c r="A179" s="409"/>
      <c r="B179" s="411"/>
      <c r="C179" s="472" t="s">
        <v>562</v>
      </c>
      <c r="D179" s="823">
        <v>108.11486900794503</v>
      </c>
      <c r="E179" s="824">
        <v>1195472</v>
      </c>
      <c r="F179" s="825">
        <v>1013622</v>
      </c>
      <c r="G179" s="826">
        <v>75.174317102137763</v>
      </c>
      <c r="H179" s="2571">
        <v>981771.1</v>
      </c>
      <c r="I179" s="828">
        <v>1.06</v>
      </c>
      <c r="J179" s="587">
        <v>280425</v>
      </c>
      <c r="K179" s="829">
        <v>0.97</v>
      </c>
      <c r="L179" s="841">
        <v>230467</v>
      </c>
      <c r="M179" s="588"/>
      <c r="N179" s="422"/>
      <c r="O179" s="422"/>
      <c r="P179" s="422"/>
      <c r="Q179" s="422"/>
      <c r="R179" s="422"/>
      <c r="S179" s="422"/>
      <c r="T179" s="422"/>
      <c r="U179" s="422"/>
      <c r="V179" s="422"/>
      <c r="W179" s="422"/>
      <c r="X179" s="595">
        <v>75.174317102137763</v>
      </c>
      <c r="Y179" s="599">
        <v>25715</v>
      </c>
      <c r="Z179" s="965">
        <v>91.7</v>
      </c>
      <c r="AA179" s="600">
        <f t="shared" si="4"/>
        <v>280425</v>
      </c>
      <c r="AB179" s="596">
        <v>107.84239044553638</v>
      </c>
      <c r="AC179" s="971">
        <v>106</v>
      </c>
      <c r="AD179" s="975">
        <v>83.5</v>
      </c>
      <c r="AE179" s="945">
        <v>141.1</v>
      </c>
      <c r="AF179" s="601">
        <f t="shared" si="5"/>
        <v>0.97</v>
      </c>
      <c r="AG179" s="550">
        <v>89</v>
      </c>
      <c r="AH179" s="423">
        <v>92.156984433567843</v>
      </c>
      <c r="AI179" s="424">
        <v>96.2</v>
      </c>
      <c r="AP179" s="402">
        <v>71.099999999999994</v>
      </c>
    </row>
    <row r="180" spans="1:42" ht="13.5" hidden="1" customHeight="1">
      <c r="A180" s="409"/>
      <c r="B180" s="411"/>
      <c r="C180" s="472" t="s">
        <v>563</v>
      </c>
      <c r="D180" s="823">
        <v>110.33488685205067</v>
      </c>
      <c r="E180" s="824">
        <v>1302850</v>
      </c>
      <c r="F180" s="825">
        <v>1217614</v>
      </c>
      <c r="G180" s="826">
        <v>76.337351543943001</v>
      </c>
      <c r="H180" s="2571">
        <v>971435.9</v>
      </c>
      <c r="I180" s="828">
        <v>1.07</v>
      </c>
      <c r="J180" s="587">
        <v>404388</v>
      </c>
      <c r="K180" s="829">
        <v>1.1579999999999999</v>
      </c>
      <c r="L180" s="841">
        <v>264672</v>
      </c>
      <c r="M180" s="588"/>
      <c r="N180" s="422"/>
      <c r="O180" s="422"/>
      <c r="P180" s="422"/>
      <c r="Q180" s="422"/>
      <c r="R180" s="422"/>
      <c r="S180" s="422"/>
      <c r="T180" s="422"/>
      <c r="U180" s="422"/>
      <c r="V180" s="422"/>
      <c r="W180" s="422"/>
      <c r="X180" s="595">
        <v>76.337351543943001</v>
      </c>
      <c r="Y180" s="599">
        <v>37325</v>
      </c>
      <c r="Z180" s="965">
        <v>92.3</v>
      </c>
      <c r="AA180" s="600">
        <f t="shared" si="4"/>
        <v>404388</v>
      </c>
      <c r="AB180" s="596">
        <v>128.58131168506262</v>
      </c>
      <c r="AC180" s="971">
        <v>106.1</v>
      </c>
      <c r="AD180" s="975">
        <v>83.5</v>
      </c>
      <c r="AE180" s="945">
        <v>141.1</v>
      </c>
      <c r="AF180" s="601">
        <f t="shared" si="5"/>
        <v>1.1579999999999999</v>
      </c>
      <c r="AG180" s="550">
        <v>89.4</v>
      </c>
      <c r="AH180" s="423">
        <v>92.531987422107278</v>
      </c>
      <c r="AI180" s="424">
        <v>114.7</v>
      </c>
      <c r="AP180" s="402">
        <v>72.2</v>
      </c>
    </row>
    <row r="181" spans="1:42" ht="13.5" hidden="1" customHeight="1">
      <c r="A181" s="409"/>
      <c r="B181" s="936" t="s">
        <v>117</v>
      </c>
      <c r="C181" s="472" t="s">
        <v>564</v>
      </c>
      <c r="D181" s="823">
        <v>109.77988239102426</v>
      </c>
      <c r="E181" s="824">
        <v>1245128</v>
      </c>
      <c r="F181" s="825">
        <v>879371</v>
      </c>
      <c r="G181" s="826">
        <v>76.337351543943001</v>
      </c>
      <c r="H181" s="2571">
        <v>970291.3</v>
      </c>
      <c r="I181" s="828">
        <v>1.08</v>
      </c>
      <c r="J181" s="587">
        <v>361315</v>
      </c>
      <c r="K181" s="829">
        <v>0.93500000000000005</v>
      </c>
      <c r="L181" s="841">
        <v>296467</v>
      </c>
      <c r="M181" s="588"/>
      <c r="N181" s="422"/>
      <c r="O181" s="422"/>
      <c r="P181" s="422"/>
      <c r="Q181" s="422"/>
      <c r="R181" s="422"/>
      <c r="S181" s="422"/>
      <c r="T181" s="422"/>
      <c r="U181" s="422"/>
      <c r="V181" s="422"/>
      <c r="W181" s="422"/>
      <c r="X181" s="595">
        <v>76.337351543943001</v>
      </c>
      <c r="Y181" s="599">
        <v>33530</v>
      </c>
      <c r="Z181" s="965">
        <v>92.8</v>
      </c>
      <c r="AA181" s="600">
        <f t="shared" si="4"/>
        <v>361315</v>
      </c>
      <c r="AB181" s="596">
        <v>109.18761776918134</v>
      </c>
      <c r="AC181" s="971">
        <v>106.1</v>
      </c>
      <c r="AD181" s="975">
        <v>85.7</v>
      </c>
      <c r="AE181" s="945">
        <v>144.5</v>
      </c>
      <c r="AF181" s="601">
        <f t="shared" si="5"/>
        <v>0.93500000000000005</v>
      </c>
      <c r="AG181" s="550">
        <v>90.3</v>
      </c>
      <c r="AH181" s="423">
        <v>93.469494893455874</v>
      </c>
      <c r="AI181" s="424">
        <v>97.4</v>
      </c>
      <c r="AP181" s="402">
        <v>72.2</v>
      </c>
    </row>
    <row r="182" spans="1:42" ht="13.5" hidden="1" customHeight="1">
      <c r="A182" s="409"/>
      <c r="B182" s="411"/>
      <c r="C182" s="472" t="s">
        <v>565</v>
      </c>
      <c r="D182" s="823">
        <v>114.66392164805667</v>
      </c>
      <c r="E182" s="824">
        <v>1280462</v>
      </c>
      <c r="F182" s="825">
        <v>1169695</v>
      </c>
      <c r="G182" s="826">
        <v>84.478592636579592</v>
      </c>
      <c r="H182" s="2571">
        <v>959462.9</v>
      </c>
      <c r="I182" s="828">
        <v>1.07</v>
      </c>
      <c r="J182" s="587">
        <v>361115</v>
      </c>
      <c r="K182" s="829">
        <v>0.92700000000000005</v>
      </c>
      <c r="L182" s="841">
        <v>280602</v>
      </c>
      <c r="M182" s="588"/>
      <c r="N182" s="422"/>
      <c r="O182" s="422"/>
      <c r="P182" s="422"/>
      <c r="Q182" s="422"/>
      <c r="R182" s="422"/>
      <c r="S182" s="422"/>
      <c r="T182" s="422"/>
      <c r="U182" s="422"/>
      <c r="V182" s="422"/>
      <c r="W182" s="422"/>
      <c r="X182" s="595">
        <v>84.478592636579592</v>
      </c>
      <c r="Y182" s="599">
        <v>33692</v>
      </c>
      <c r="Z182" s="965">
        <v>93.3</v>
      </c>
      <c r="AA182" s="600">
        <f t="shared" si="4"/>
        <v>361115</v>
      </c>
      <c r="AB182" s="596">
        <v>107.73028816856596</v>
      </c>
      <c r="AC182" s="971">
        <v>106</v>
      </c>
      <c r="AD182" s="975">
        <v>85.4</v>
      </c>
      <c r="AE182" s="945">
        <v>144.19999999999999</v>
      </c>
      <c r="AF182" s="601">
        <f t="shared" si="5"/>
        <v>0.92700000000000005</v>
      </c>
      <c r="AG182" s="550">
        <v>90.6</v>
      </c>
      <c r="AH182" s="423">
        <v>93.844497881995323</v>
      </c>
      <c r="AI182" s="424">
        <v>96.1</v>
      </c>
      <c r="AP182" s="402">
        <v>79.900000000000006</v>
      </c>
    </row>
    <row r="183" spans="1:42" ht="13.5" hidden="1" customHeight="1">
      <c r="A183" s="409"/>
      <c r="B183" s="936"/>
      <c r="C183" s="472" t="s">
        <v>566</v>
      </c>
      <c r="D183" s="823">
        <v>110.00188417543482</v>
      </c>
      <c r="E183" s="824">
        <v>1312561</v>
      </c>
      <c r="F183" s="825">
        <v>1165383</v>
      </c>
      <c r="G183" s="826">
        <v>76.760273159144901</v>
      </c>
      <c r="H183" s="2571">
        <v>973073.5</v>
      </c>
      <c r="I183" s="828">
        <v>1.1000000000000001</v>
      </c>
      <c r="J183" s="587">
        <v>364013</v>
      </c>
      <c r="K183" s="829">
        <v>0.92300000000000004</v>
      </c>
      <c r="L183" s="841">
        <v>254039</v>
      </c>
      <c r="M183" s="588"/>
      <c r="N183" s="422"/>
      <c r="O183" s="422"/>
      <c r="P183" s="422"/>
      <c r="Q183" s="422"/>
      <c r="R183" s="422"/>
      <c r="S183" s="422"/>
      <c r="T183" s="422"/>
      <c r="U183" s="422"/>
      <c r="V183" s="422"/>
      <c r="W183" s="422"/>
      <c r="X183" s="595">
        <v>76.760273159144901</v>
      </c>
      <c r="Y183" s="599">
        <v>33744</v>
      </c>
      <c r="Z183" s="965">
        <v>92.7</v>
      </c>
      <c r="AA183" s="600">
        <f t="shared" si="4"/>
        <v>364013</v>
      </c>
      <c r="AB183" s="596">
        <v>109.41182232312214</v>
      </c>
      <c r="AC183" s="971">
        <v>106.1</v>
      </c>
      <c r="AD183" s="975">
        <v>87.2</v>
      </c>
      <c r="AE183" s="945">
        <v>144.30000000000001</v>
      </c>
      <c r="AF183" s="601">
        <f t="shared" si="5"/>
        <v>0.92300000000000004</v>
      </c>
      <c r="AG183" s="550">
        <v>90</v>
      </c>
      <c r="AH183" s="423">
        <v>93.188242652051315</v>
      </c>
      <c r="AI183" s="424">
        <v>97.6</v>
      </c>
      <c r="AP183" s="402">
        <v>72.599999999999994</v>
      </c>
    </row>
    <row r="184" spans="1:42" ht="13.5" hidden="1" customHeight="1">
      <c r="A184" s="409"/>
      <c r="B184" s="411"/>
      <c r="C184" s="472" t="s">
        <v>567</v>
      </c>
      <c r="D184" s="823">
        <v>112.99890826497744</v>
      </c>
      <c r="E184" s="824">
        <v>1361352</v>
      </c>
      <c r="F184" s="825">
        <v>922555</v>
      </c>
      <c r="G184" s="826">
        <v>82.258254156769596</v>
      </c>
      <c r="H184" s="2571">
        <v>969898.6</v>
      </c>
      <c r="I184" s="828">
        <v>1.1100000000000001</v>
      </c>
      <c r="J184" s="587">
        <v>555901</v>
      </c>
      <c r="K184" s="829">
        <v>0.96199999999999997</v>
      </c>
      <c r="L184" s="841">
        <v>264983</v>
      </c>
      <c r="M184" s="588"/>
      <c r="N184" s="422"/>
      <c r="O184" s="422"/>
      <c r="P184" s="422"/>
      <c r="Q184" s="422"/>
      <c r="R184" s="422"/>
      <c r="S184" s="422"/>
      <c r="T184" s="422"/>
      <c r="U184" s="422"/>
      <c r="V184" s="422"/>
      <c r="W184" s="422"/>
      <c r="X184" s="595">
        <v>82.258254156769596</v>
      </c>
      <c r="Y184" s="599">
        <v>51532</v>
      </c>
      <c r="Z184" s="965">
        <v>92.7</v>
      </c>
      <c r="AA184" s="600">
        <f t="shared" si="4"/>
        <v>555901</v>
      </c>
      <c r="AB184" s="596">
        <v>112.43858380132328</v>
      </c>
      <c r="AC184" s="971">
        <v>106.2</v>
      </c>
      <c r="AD184" s="975">
        <v>86.3</v>
      </c>
      <c r="AE184" s="945">
        <v>143.80000000000001</v>
      </c>
      <c r="AF184" s="601">
        <f t="shared" si="5"/>
        <v>0.96199999999999997</v>
      </c>
      <c r="AG184" s="550">
        <v>90.2</v>
      </c>
      <c r="AH184" s="423">
        <v>93.375744146321026</v>
      </c>
      <c r="AI184" s="424">
        <v>100.3</v>
      </c>
      <c r="AP184" s="402">
        <v>77.8</v>
      </c>
    </row>
    <row r="185" spans="1:42" ht="13.5" hidden="1" customHeight="1">
      <c r="A185" s="409"/>
      <c r="B185" s="411"/>
      <c r="C185" s="472" t="s">
        <v>568</v>
      </c>
      <c r="D185" s="823">
        <v>113.44291183379858</v>
      </c>
      <c r="E185" s="824">
        <v>1329424</v>
      </c>
      <c r="F185" s="825">
        <v>1122275</v>
      </c>
      <c r="G185" s="826">
        <v>79.614994061757727</v>
      </c>
      <c r="H185" s="2571">
        <v>969488.9</v>
      </c>
      <c r="I185" s="828">
        <v>1.1399999999999999</v>
      </c>
      <c r="J185" s="587">
        <v>290634</v>
      </c>
      <c r="K185" s="829">
        <v>0.92600000000000005</v>
      </c>
      <c r="L185" s="841">
        <v>278064</v>
      </c>
      <c r="M185" s="588"/>
      <c r="N185" s="422"/>
      <c r="O185" s="422"/>
      <c r="P185" s="422"/>
      <c r="Q185" s="422"/>
      <c r="R185" s="422"/>
      <c r="S185" s="422"/>
      <c r="T185" s="422"/>
      <c r="U185" s="422"/>
      <c r="V185" s="422"/>
      <c r="W185" s="422"/>
      <c r="X185" s="595">
        <v>79.614994061757727</v>
      </c>
      <c r="Y185" s="599">
        <v>27058</v>
      </c>
      <c r="Z185" s="965">
        <v>93.1</v>
      </c>
      <c r="AA185" s="600">
        <f t="shared" si="4"/>
        <v>290634</v>
      </c>
      <c r="AB185" s="596">
        <v>105.82454946006898</v>
      </c>
      <c r="AC185" s="971">
        <v>106.4</v>
      </c>
      <c r="AD185" s="975">
        <v>85</v>
      </c>
      <c r="AE185" s="945">
        <v>143.1</v>
      </c>
      <c r="AF185" s="601">
        <f t="shared" si="5"/>
        <v>0.92600000000000005</v>
      </c>
      <c r="AG185" s="550">
        <v>90.6</v>
      </c>
      <c r="AH185" s="423">
        <v>93.750747134860475</v>
      </c>
      <c r="AI185" s="424">
        <v>94.4</v>
      </c>
      <c r="AP185" s="402">
        <v>75.3</v>
      </c>
    </row>
    <row r="186" spans="1:42" ht="13.5" hidden="1" customHeight="1">
      <c r="A186" s="409"/>
      <c r="B186" s="411"/>
      <c r="C186" s="472" t="s">
        <v>569</v>
      </c>
      <c r="D186" s="823">
        <v>105.89485116383938</v>
      </c>
      <c r="E186" s="824">
        <v>1336681</v>
      </c>
      <c r="F186" s="825">
        <v>959160</v>
      </c>
      <c r="G186" s="826">
        <v>71.896674584323051</v>
      </c>
      <c r="H186" s="2571">
        <v>974604.1</v>
      </c>
      <c r="I186" s="828">
        <v>1.1100000000000001</v>
      </c>
      <c r="J186" s="587">
        <v>340234</v>
      </c>
      <c r="K186" s="829">
        <v>0.96299999999999997</v>
      </c>
      <c r="L186" s="841">
        <v>251727</v>
      </c>
      <c r="M186" s="588"/>
      <c r="N186" s="422"/>
      <c r="O186" s="422"/>
      <c r="P186" s="422"/>
      <c r="Q186" s="422"/>
      <c r="R186" s="422"/>
      <c r="S186" s="422"/>
      <c r="T186" s="422"/>
      <c r="U186" s="422"/>
      <c r="V186" s="422"/>
      <c r="W186" s="422"/>
      <c r="X186" s="595">
        <v>71.896674584323051</v>
      </c>
      <c r="Y186" s="599">
        <v>31982</v>
      </c>
      <c r="Z186" s="965">
        <v>94</v>
      </c>
      <c r="AA186" s="600">
        <f t="shared" si="4"/>
        <v>340234</v>
      </c>
      <c r="AB186" s="596">
        <v>111.76597013950081</v>
      </c>
      <c r="AC186" s="971">
        <v>106.8</v>
      </c>
      <c r="AD186" s="975">
        <v>86.6</v>
      </c>
      <c r="AE186" s="945">
        <v>143.1</v>
      </c>
      <c r="AF186" s="601">
        <f t="shared" si="5"/>
        <v>0.96299999999999997</v>
      </c>
      <c r="AG186" s="550">
        <v>91.2</v>
      </c>
      <c r="AH186" s="423">
        <v>94.407002364804498</v>
      </c>
      <c r="AI186" s="424">
        <v>99.7</v>
      </c>
      <c r="AP186" s="402">
        <v>68</v>
      </c>
    </row>
    <row r="187" spans="1:42" ht="13.5" hidden="1" customHeight="1">
      <c r="A187" s="409"/>
      <c r="B187" s="411"/>
      <c r="C187" s="472" t="s">
        <v>67</v>
      </c>
      <c r="D187" s="823">
        <v>113.22091004938801</v>
      </c>
      <c r="E187" s="824">
        <v>1342395</v>
      </c>
      <c r="F187" s="825">
        <v>961955</v>
      </c>
      <c r="G187" s="826">
        <v>79.932185273159149</v>
      </c>
      <c r="H187" s="2571">
        <v>969235.7</v>
      </c>
      <c r="I187" s="828">
        <v>1.1000000000000001</v>
      </c>
      <c r="J187" s="587">
        <v>383887</v>
      </c>
      <c r="K187" s="829">
        <v>0.98799999999999999</v>
      </c>
      <c r="L187" s="841">
        <v>278288</v>
      </c>
      <c r="M187" s="588"/>
      <c r="N187" s="422"/>
      <c r="O187" s="422"/>
      <c r="P187" s="422"/>
      <c r="Q187" s="422"/>
      <c r="R187" s="422"/>
      <c r="S187" s="422"/>
      <c r="T187" s="422"/>
      <c r="U187" s="422"/>
      <c r="V187" s="422"/>
      <c r="W187" s="422"/>
      <c r="X187" s="595">
        <v>79.932185273159149</v>
      </c>
      <c r="Y187" s="599">
        <v>36546</v>
      </c>
      <c r="Z187" s="965">
        <v>95.2</v>
      </c>
      <c r="AA187" s="600">
        <f t="shared" si="4"/>
        <v>383887</v>
      </c>
      <c r="AB187" s="596">
        <v>114.12011795587946</v>
      </c>
      <c r="AC187" s="971">
        <v>107.3</v>
      </c>
      <c r="AD187" s="975">
        <v>86.6</v>
      </c>
      <c r="AE187" s="945">
        <v>143.1</v>
      </c>
      <c r="AF187" s="601">
        <f t="shared" si="5"/>
        <v>0.98799999999999999</v>
      </c>
      <c r="AG187" s="550">
        <v>92.7</v>
      </c>
      <c r="AH187" s="423">
        <v>95.907014318962254</v>
      </c>
      <c r="AI187" s="424">
        <v>101.8</v>
      </c>
      <c r="AP187" s="402">
        <v>75.599999999999994</v>
      </c>
    </row>
    <row r="188" spans="1:42" ht="13.5" hidden="1" customHeight="1">
      <c r="A188" s="409"/>
      <c r="B188" s="411"/>
      <c r="C188" s="472" t="s">
        <v>68</v>
      </c>
      <c r="D188" s="823">
        <v>112.44390380395102</v>
      </c>
      <c r="E188" s="824">
        <v>1288644</v>
      </c>
      <c r="F188" s="825">
        <v>800496</v>
      </c>
      <c r="G188" s="826">
        <v>79.932185273159149</v>
      </c>
      <c r="H188" s="2571">
        <v>967323</v>
      </c>
      <c r="I188" s="828">
        <v>1.1000000000000001</v>
      </c>
      <c r="J188" s="587">
        <v>396558</v>
      </c>
      <c r="K188" s="829">
        <v>0.98599999999999999</v>
      </c>
      <c r="L188" s="841">
        <v>265662</v>
      </c>
      <c r="M188" s="588"/>
      <c r="N188" s="422"/>
      <c r="O188" s="422"/>
      <c r="P188" s="422"/>
      <c r="Q188" s="422"/>
      <c r="R188" s="422"/>
      <c r="S188" s="422"/>
      <c r="T188" s="422"/>
      <c r="U188" s="422"/>
      <c r="V188" s="422"/>
      <c r="W188" s="422"/>
      <c r="X188" s="595">
        <v>79.932185273159149</v>
      </c>
      <c r="Y188" s="599">
        <v>37554</v>
      </c>
      <c r="Z188" s="965">
        <v>94.7</v>
      </c>
      <c r="AA188" s="600">
        <f t="shared" si="4"/>
        <v>396558</v>
      </c>
      <c r="AB188" s="596">
        <v>114.34432250982027</v>
      </c>
      <c r="AC188" s="971">
        <v>107.7</v>
      </c>
      <c r="AD188" s="975">
        <v>87.3</v>
      </c>
      <c r="AE188" s="945">
        <v>143.1</v>
      </c>
      <c r="AF188" s="601">
        <f t="shared" si="5"/>
        <v>0.98599999999999999</v>
      </c>
      <c r="AG188" s="550">
        <v>92.1</v>
      </c>
      <c r="AH188" s="423">
        <v>95.344509836153094</v>
      </c>
      <c r="AI188" s="424">
        <v>102</v>
      </c>
      <c r="AP188" s="402">
        <v>75.599999999999994</v>
      </c>
    </row>
    <row r="189" spans="1:42" ht="13.5" hidden="1" customHeight="1">
      <c r="A189" s="415"/>
      <c r="B189" s="935"/>
      <c r="C189" s="474" t="s">
        <v>69</v>
      </c>
      <c r="D189" s="831">
        <v>111.22289398969293</v>
      </c>
      <c r="E189" s="832">
        <v>1274325</v>
      </c>
      <c r="F189" s="833">
        <v>993901</v>
      </c>
      <c r="G189" s="834">
        <v>78.980611638954883</v>
      </c>
      <c r="H189" s="2581">
        <v>971774.6</v>
      </c>
      <c r="I189" s="836">
        <v>1.1200000000000001</v>
      </c>
      <c r="J189" s="837">
        <v>699767</v>
      </c>
      <c r="K189" s="838">
        <v>1.01</v>
      </c>
      <c r="L189" s="842">
        <v>261179</v>
      </c>
      <c r="M189" s="588"/>
      <c r="N189" s="422"/>
      <c r="O189" s="422"/>
      <c r="P189" s="422"/>
      <c r="Q189" s="422"/>
      <c r="R189" s="422"/>
      <c r="S189" s="422"/>
      <c r="T189" s="422"/>
      <c r="U189" s="422"/>
      <c r="V189" s="422"/>
      <c r="W189" s="422"/>
      <c r="X189" s="595">
        <v>78.980611638954883</v>
      </c>
      <c r="Y189" s="602">
        <v>65988</v>
      </c>
      <c r="Z189" s="966">
        <v>94.3</v>
      </c>
      <c r="AA189" s="603">
        <f t="shared" si="4"/>
        <v>699767</v>
      </c>
      <c r="AB189" s="598">
        <v>117.70739081893264</v>
      </c>
      <c r="AC189" s="972">
        <v>107.8</v>
      </c>
      <c r="AD189" s="976">
        <v>87.8</v>
      </c>
      <c r="AE189" s="946">
        <v>143.1</v>
      </c>
      <c r="AF189" s="604">
        <f t="shared" si="5"/>
        <v>1.01</v>
      </c>
      <c r="AG189" s="550">
        <v>91.8</v>
      </c>
      <c r="AH189" s="423">
        <v>94.969506847613644</v>
      </c>
      <c r="AI189" s="424">
        <v>105</v>
      </c>
      <c r="AP189" s="402">
        <v>74.7</v>
      </c>
    </row>
    <row r="190" spans="1:42" ht="13.5" hidden="1" customHeight="1">
      <c r="A190" s="409">
        <v>1991</v>
      </c>
      <c r="B190" s="411" t="s">
        <v>70</v>
      </c>
      <c r="C190" s="473" t="s">
        <v>561</v>
      </c>
      <c r="D190" s="823">
        <v>113.33191094159328</v>
      </c>
      <c r="E190" s="824">
        <v>1236471</v>
      </c>
      <c r="F190" s="825">
        <v>704854</v>
      </c>
      <c r="G190" s="826">
        <v>80.883758907363429</v>
      </c>
      <c r="H190" s="2571">
        <v>946399.1</v>
      </c>
      <c r="I190" s="828">
        <v>1.1100000000000001</v>
      </c>
      <c r="J190" s="827">
        <v>11.6</v>
      </c>
      <c r="K190" s="829">
        <v>0.97899999999999998</v>
      </c>
      <c r="L190" s="841">
        <v>273548</v>
      </c>
      <c r="M190" s="588"/>
      <c r="N190" s="422"/>
      <c r="O190" s="422"/>
      <c r="P190" s="422"/>
      <c r="Q190" s="422"/>
      <c r="R190" s="422"/>
      <c r="S190" s="422"/>
      <c r="T190" s="422"/>
      <c r="U190" s="422"/>
      <c r="V190" s="422"/>
      <c r="W190" s="422"/>
      <c r="X190" s="593">
        <v>80.883758907363429</v>
      </c>
      <c r="Y190" s="599">
        <v>34404</v>
      </c>
      <c r="Z190" s="965">
        <v>95</v>
      </c>
      <c r="AA190" s="600">
        <f t="shared" si="4"/>
        <v>362147</v>
      </c>
      <c r="AB190" s="596">
        <v>108.62710638432928</v>
      </c>
      <c r="AC190" s="971">
        <v>108</v>
      </c>
      <c r="AD190" s="975">
        <v>84.3</v>
      </c>
      <c r="AE190" s="945">
        <v>142.19999999999999</v>
      </c>
      <c r="AF190" s="601">
        <f t="shared" si="5"/>
        <v>0.97899999999999998</v>
      </c>
      <c r="AG190" s="550">
        <v>92.4</v>
      </c>
      <c r="AH190" s="423">
        <v>95.625762077557667</v>
      </c>
      <c r="AI190" s="424">
        <v>96.9</v>
      </c>
      <c r="AP190" s="402">
        <v>76.5</v>
      </c>
    </row>
    <row r="191" spans="1:42" ht="13.5" hidden="1" customHeight="1">
      <c r="A191" s="409"/>
      <c r="B191" s="411"/>
      <c r="C191" s="472" t="s">
        <v>562</v>
      </c>
      <c r="D191" s="823">
        <v>114.66392164805667</v>
      </c>
      <c r="E191" s="824">
        <v>1223172</v>
      </c>
      <c r="F191" s="825">
        <v>862404</v>
      </c>
      <c r="G191" s="826">
        <v>82.363984560570088</v>
      </c>
      <c r="H191" s="2571">
        <v>985502.6</v>
      </c>
      <c r="I191" s="828">
        <v>1.1200000000000001</v>
      </c>
      <c r="J191" s="827">
        <v>8.3000000000000007</v>
      </c>
      <c r="K191" s="829">
        <v>1.004</v>
      </c>
      <c r="L191" s="841">
        <v>244569</v>
      </c>
      <c r="M191" s="588"/>
      <c r="N191" s="422"/>
      <c r="O191" s="422"/>
      <c r="P191" s="422"/>
      <c r="Q191" s="422"/>
      <c r="R191" s="420"/>
      <c r="S191" s="420"/>
      <c r="T191" s="420"/>
      <c r="U191" s="420"/>
      <c r="V191" s="420"/>
      <c r="W191" s="420"/>
      <c r="X191" s="595">
        <v>82.363984560570088</v>
      </c>
      <c r="Y191" s="599">
        <v>28088</v>
      </c>
      <c r="Z191" s="965">
        <v>94.7</v>
      </c>
      <c r="AA191" s="600">
        <f t="shared" si="4"/>
        <v>296600</v>
      </c>
      <c r="AB191" s="596">
        <v>114.12011795587946</v>
      </c>
      <c r="AC191" s="971">
        <v>108</v>
      </c>
      <c r="AD191" s="975">
        <v>86.3</v>
      </c>
      <c r="AE191" s="945">
        <v>142.19999999999999</v>
      </c>
      <c r="AF191" s="601">
        <f t="shared" si="5"/>
        <v>1.004</v>
      </c>
      <c r="AG191" s="550">
        <v>92.1</v>
      </c>
      <c r="AH191" s="423">
        <v>95.250759089018217</v>
      </c>
      <c r="AI191" s="424">
        <v>101.8</v>
      </c>
      <c r="AP191" s="402">
        <v>77.900000000000006</v>
      </c>
    </row>
    <row r="192" spans="1:42" ht="13.5" hidden="1" customHeight="1">
      <c r="A192" s="409"/>
      <c r="B192" s="411"/>
      <c r="C192" s="472" t="s">
        <v>563</v>
      </c>
      <c r="D192" s="823">
        <v>112.6659055883616</v>
      </c>
      <c r="E192" s="824">
        <v>1348355</v>
      </c>
      <c r="F192" s="825">
        <v>846717</v>
      </c>
      <c r="G192" s="826">
        <v>80.460837292161528</v>
      </c>
      <c r="H192" s="2571">
        <v>967694.1</v>
      </c>
      <c r="I192" s="828">
        <v>1.1200000000000001</v>
      </c>
      <c r="J192" s="827">
        <v>9.6999999999999993</v>
      </c>
      <c r="K192" s="829">
        <v>1.1579999999999999</v>
      </c>
      <c r="L192" s="841">
        <v>260032</v>
      </c>
      <c r="M192" s="588"/>
      <c r="N192" s="422"/>
      <c r="O192" s="422"/>
      <c r="P192" s="422"/>
      <c r="Q192" s="422"/>
      <c r="R192" s="420"/>
      <c r="S192" s="420"/>
      <c r="T192" s="420"/>
      <c r="U192" s="420"/>
      <c r="V192" s="420"/>
      <c r="W192" s="420"/>
      <c r="X192" s="595">
        <v>80.460837292161528</v>
      </c>
      <c r="Y192" s="599">
        <v>41296</v>
      </c>
      <c r="Z192" s="965">
        <v>95.1</v>
      </c>
      <c r="AA192" s="600">
        <f t="shared" si="4"/>
        <v>434238</v>
      </c>
      <c r="AB192" s="596">
        <v>131.49597088629332</v>
      </c>
      <c r="AC192" s="971">
        <v>108</v>
      </c>
      <c r="AD192" s="975">
        <v>85.9</v>
      </c>
      <c r="AE192" s="945">
        <v>142.80000000000001</v>
      </c>
      <c r="AF192" s="601">
        <f t="shared" si="5"/>
        <v>1.1579999999999999</v>
      </c>
      <c r="AG192" s="550">
        <v>92.5</v>
      </c>
      <c r="AH192" s="423">
        <v>95.719512824692544</v>
      </c>
      <c r="AI192" s="424">
        <v>117.3</v>
      </c>
      <c r="AP192" s="402">
        <v>76.099999999999994</v>
      </c>
    </row>
    <row r="193" spans="1:42" ht="13.5" hidden="1" customHeight="1">
      <c r="A193" s="409"/>
      <c r="B193" s="411"/>
      <c r="C193" s="472" t="s">
        <v>564</v>
      </c>
      <c r="D193" s="823">
        <v>113.66491361820914</v>
      </c>
      <c r="E193" s="824">
        <v>1298037</v>
      </c>
      <c r="F193" s="825">
        <v>1073074</v>
      </c>
      <c r="G193" s="826">
        <v>81.72960213776723</v>
      </c>
      <c r="H193" s="2571">
        <v>978600.8</v>
      </c>
      <c r="I193" s="828">
        <v>1.1100000000000001</v>
      </c>
      <c r="J193" s="827">
        <v>6.1</v>
      </c>
      <c r="K193" s="829">
        <v>0.93300000000000005</v>
      </c>
      <c r="L193" s="841">
        <v>247402</v>
      </c>
      <c r="M193" s="588"/>
      <c r="N193" s="422"/>
      <c r="O193" s="422"/>
      <c r="P193" s="422"/>
      <c r="Q193" s="422"/>
      <c r="R193" s="420"/>
      <c r="S193" s="420"/>
      <c r="T193" s="420"/>
      <c r="U193" s="420"/>
      <c r="V193" s="420"/>
      <c r="W193" s="420"/>
      <c r="X193" s="595">
        <v>81.72960213776723</v>
      </c>
      <c r="Y193" s="599">
        <v>36863</v>
      </c>
      <c r="Z193" s="965">
        <v>95.6</v>
      </c>
      <c r="AA193" s="600">
        <f t="shared" si="4"/>
        <v>385596</v>
      </c>
      <c r="AB193" s="596">
        <v>112.88699290920492</v>
      </c>
      <c r="AC193" s="971">
        <v>107.9</v>
      </c>
      <c r="AD193" s="975">
        <v>88.4</v>
      </c>
      <c r="AE193" s="945">
        <v>147.69999999999999</v>
      </c>
      <c r="AF193" s="601">
        <f t="shared" si="5"/>
        <v>0.93300000000000005</v>
      </c>
      <c r="AG193" s="550">
        <v>93.1</v>
      </c>
      <c r="AH193" s="423">
        <v>96.375768054636552</v>
      </c>
      <c r="AI193" s="424">
        <v>100.7</v>
      </c>
      <c r="AP193" s="402">
        <v>77.3</v>
      </c>
    </row>
    <row r="194" spans="1:42" ht="13.5" hidden="1" customHeight="1">
      <c r="A194" s="409"/>
      <c r="B194" s="411"/>
      <c r="C194" s="472" t="s">
        <v>565</v>
      </c>
      <c r="D194" s="823">
        <v>113.88691540261969</v>
      </c>
      <c r="E194" s="824">
        <v>1344824</v>
      </c>
      <c r="F194" s="825">
        <v>758825</v>
      </c>
      <c r="G194" s="826">
        <v>82.152523752969131</v>
      </c>
      <c r="H194" s="2571">
        <v>982274.2</v>
      </c>
      <c r="I194" s="828">
        <v>1.1000000000000001</v>
      </c>
      <c r="J194" s="827">
        <v>5.0999999999999996</v>
      </c>
      <c r="K194" s="829">
        <v>0.89200000000000002</v>
      </c>
      <c r="L194" s="841">
        <v>284508</v>
      </c>
      <c r="M194" s="588"/>
      <c r="N194" s="422"/>
      <c r="O194" s="422"/>
      <c r="P194" s="422"/>
      <c r="Q194" s="422"/>
      <c r="R194" s="420"/>
      <c r="S194" s="420"/>
      <c r="T194" s="420"/>
      <c r="U194" s="420"/>
      <c r="V194" s="420"/>
      <c r="W194" s="420"/>
      <c r="X194" s="595">
        <v>82.152523752969131</v>
      </c>
      <c r="Y194" s="599">
        <v>35896</v>
      </c>
      <c r="Z194" s="965">
        <v>96.1</v>
      </c>
      <c r="AA194" s="600">
        <f t="shared" si="4"/>
        <v>373528</v>
      </c>
      <c r="AB194" s="596">
        <v>107.0576745067435</v>
      </c>
      <c r="AC194" s="971">
        <v>107.9</v>
      </c>
      <c r="AD194" s="975">
        <v>87.7</v>
      </c>
      <c r="AE194" s="945">
        <v>147.6</v>
      </c>
      <c r="AF194" s="601">
        <f t="shared" si="5"/>
        <v>0.89200000000000002</v>
      </c>
      <c r="AG194" s="550">
        <v>93.4</v>
      </c>
      <c r="AH194" s="423">
        <v>96.657020296041139</v>
      </c>
      <c r="AI194" s="424">
        <v>95.5</v>
      </c>
      <c r="AP194" s="402">
        <v>77.7</v>
      </c>
    </row>
    <row r="195" spans="1:42" ht="13.5" hidden="1" customHeight="1">
      <c r="A195" s="409"/>
      <c r="B195" s="411"/>
      <c r="C195" s="472" t="s">
        <v>566</v>
      </c>
      <c r="D195" s="823">
        <v>113.33191094159328</v>
      </c>
      <c r="E195" s="824">
        <v>1351817</v>
      </c>
      <c r="F195" s="825">
        <v>940266</v>
      </c>
      <c r="G195" s="826">
        <v>82.575445368171017</v>
      </c>
      <c r="H195" s="2571">
        <v>979312</v>
      </c>
      <c r="I195" s="828">
        <v>1.1100000000000001</v>
      </c>
      <c r="J195" s="827">
        <v>8.9</v>
      </c>
      <c r="K195" s="829">
        <v>0.92800000000000005</v>
      </c>
      <c r="L195" s="841">
        <v>244360</v>
      </c>
      <c r="M195" s="588"/>
      <c r="N195" s="422"/>
      <c r="O195" s="422"/>
      <c r="P195" s="422"/>
      <c r="Q195" s="422"/>
      <c r="R195" s="420"/>
      <c r="S195" s="420"/>
      <c r="T195" s="420"/>
      <c r="U195" s="420"/>
      <c r="V195" s="420"/>
      <c r="W195" s="420"/>
      <c r="X195" s="595">
        <v>82.575445368171017</v>
      </c>
      <c r="Y195" s="599">
        <v>37230</v>
      </c>
      <c r="Z195" s="965">
        <v>95.7</v>
      </c>
      <c r="AA195" s="600">
        <f t="shared" si="4"/>
        <v>389028</v>
      </c>
      <c r="AB195" s="596">
        <v>112.88699290920492</v>
      </c>
      <c r="AC195" s="971">
        <v>107.9</v>
      </c>
      <c r="AD195" s="975">
        <v>89.1</v>
      </c>
      <c r="AE195" s="945">
        <v>147.30000000000001</v>
      </c>
      <c r="AF195" s="601">
        <f t="shared" si="5"/>
        <v>0.92800000000000005</v>
      </c>
      <c r="AG195" s="550">
        <v>93.2</v>
      </c>
      <c r="AH195" s="423">
        <v>96.469518801771414</v>
      </c>
      <c r="AI195" s="424">
        <v>100.7</v>
      </c>
      <c r="AP195" s="402">
        <v>78.099999999999994</v>
      </c>
    </row>
    <row r="196" spans="1:42" ht="13.5" hidden="1" customHeight="1">
      <c r="A196" s="409"/>
      <c r="B196" s="411"/>
      <c r="C196" s="472" t="s">
        <v>567</v>
      </c>
      <c r="D196" s="823">
        <v>112.11090112733518</v>
      </c>
      <c r="E196" s="824">
        <v>1399485</v>
      </c>
      <c r="F196" s="825">
        <v>1003927</v>
      </c>
      <c r="G196" s="826">
        <v>80.35510688836105</v>
      </c>
      <c r="H196" s="2571">
        <v>973428.4</v>
      </c>
      <c r="I196" s="828">
        <v>1.0900000000000001</v>
      </c>
      <c r="J196" s="827">
        <v>-0.4</v>
      </c>
      <c r="K196" s="829">
        <v>0.92500000000000004</v>
      </c>
      <c r="L196" s="841">
        <v>272932</v>
      </c>
      <c r="M196" s="588"/>
      <c r="N196" s="422"/>
      <c r="O196" s="422"/>
      <c r="P196" s="422"/>
      <c r="Q196" s="422"/>
      <c r="R196" s="420"/>
      <c r="S196" s="420"/>
      <c r="T196" s="420"/>
      <c r="U196" s="420"/>
      <c r="V196" s="420"/>
      <c r="W196" s="420"/>
      <c r="X196" s="595">
        <v>80.35510688836105</v>
      </c>
      <c r="Y196" s="599">
        <v>52943</v>
      </c>
      <c r="Z196" s="965">
        <v>95.9</v>
      </c>
      <c r="AA196" s="600">
        <f t="shared" si="4"/>
        <v>552065</v>
      </c>
      <c r="AB196" s="596">
        <v>111.87807241647121</v>
      </c>
      <c r="AC196" s="971">
        <v>107.7</v>
      </c>
      <c r="AD196" s="975">
        <v>88.7</v>
      </c>
      <c r="AE196" s="945">
        <v>146.80000000000001</v>
      </c>
      <c r="AF196" s="601">
        <f t="shared" si="5"/>
        <v>0.92500000000000004</v>
      </c>
      <c r="AG196" s="550">
        <v>93.4</v>
      </c>
      <c r="AH196" s="423">
        <v>96.657020296041139</v>
      </c>
      <c r="AI196" s="424">
        <v>99.8</v>
      </c>
      <c r="AP196" s="402">
        <v>76</v>
      </c>
    </row>
    <row r="197" spans="1:42" ht="13.5" hidden="1" customHeight="1">
      <c r="A197" s="409"/>
      <c r="B197" s="411"/>
      <c r="C197" s="472" t="s">
        <v>568</v>
      </c>
      <c r="D197" s="823">
        <v>110.66788952866652</v>
      </c>
      <c r="E197" s="824">
        <v>1307581</v>
      </c>
      <c r="F197" s="825">
        <v>817105</v>
      </c>
      <c r="G197" s="826">
        <v>78.980611638954883</v>
      </c>
      <c r="H197" s="2571">
        <v>951830.5</v>
      </c>
      <c r="I197" s="828">
        <v>1.05</v>
      </c>
      <c r="J197" s="827">
        <v>3.5</v>
      </c>
      <c r="K197" s="829">
        <v>0.87</v>
      </c>
      <c r="L197" s="841">
        <v>261781</v>
      </c>
      <c r="M197" s="588"/>
      <c r="N197" s="422"/>
      <c r="O197" s="422"/>
      <c r="P197" s="422"/>
      <c r="Q197" s="422"/>
      <c r="R197" s="420"/>
      <c r="S197" s="420"/>
      <c r="T197" s="420"/>
      <c r="U197" s="420"/>
      <c r="V197" s="420"/>
      <c r="W197" s="420"/>
      <c r="X197" s="595">
        <v>78.980611638954883</v>
      </c>
      <c r="Y197" s="599">
        <v>30323</v>
      </c>
      <c r="Z197" s="965">
        <v>95.9</v>
      </c>
      <c r="AA197" s="600">
        <f t="shared" si="4"/>
        <v>316194</v>
      </c>
      <c r="AB197" s="596">
        <v>103.02199253580866</v>
      </c>
      <c r="AC197" s="971">
        <v>107.7</v>
      </c>
      <c r="AD197" s="975">
        <v>87.5</v>
      </c>
      <c r="AE197" s="945">
        <v>145.69999999999999</v>
      </c>
      <c r="AF197" s="601">
        <f t="shared" si="5"/>
        <v>0.87</v>
      </c>
      <c r="AG197" s="550">
        <v>93.5</v>
      </c>
      <c r="AH197" s="423">
        <v>96.750771043175988</v>
      </c>
      <c r="AI197" s="424">
        <v>91.9</v>
      </c>
      <c r="AP197" s="402">
        <v>74.7</v>
      </c>
    </row>
    <row r="198" spans="1:42" ht="13.5" hidden="1" customHeight="1">
      <c r="A198" s="409"/>
      <c r="B198" s="411"/>
      <c r="C198" s="472" t="s">
        <v>569</v>
      </c>
      <c r="D198" s="823">
        <v>108.66987346897143</v>
      </c>
      <c r="E198" s="824">
        <v>1320450</v>
      </c>
      <c r="F198" s="825">
        <v>979737</v>
      </c>
      <c r="G198" s="826">
        <v>76.337351543943001</v>
      </c>
      <c r="H198" s="2571">
        <v>964686.2</v>
      </c>
      <c r="I198" s="828">
        <v>1</v>
      </c>
      <c r="J198" s="827">
        <v>-0.2</v>
      </c>
      <c r="K198" s="829">
        <v>0.96199999999999997</v>
      </c>
      <c r="L198" s="841">
        <v>246053</v>
      </c>
      <c r="M198" s="588"/>
      <c r="N198" s="422"/>
      <c r="O198" s="422"/>
      <c r="P198" s="422"/>
      <c r="Q198" s="422"/>
      <c r="R198" s="420"/>
      <c r="S198" s="420"/>
      <c r="T198" s="420"/>
      <c r="U198" s="420"/>
      <c r="V198" s="420"/>
      <c r="W198" s="420"/>
      <c r="X198" s="595">
        <v>76.337351543943001</v>
      </c>
      <c r="Y198" s="599">
        <v>33577</v>
      </c>
      <c r="Z198" s="965">
        <v>96.3</v>
      </c>
      <c r="AA198" s="600">
        <f t="shared" si="4"/>
        <v>348671</v>
      </c>
      <c r="AB198" s="596">
        <v>115.01693617164274</v>
      </c>
      <c r="AC198" s="971">
        <v>107.6</v>
      </c>
      <c r="AD198" s="975">
        <v>88.3</v>
      </c>
      <c r="AE198" s="945">
        <v>145.69999999999999</v>
      </c>
      <c r="AF198" s="601">
        <f t="shared" si="5"/>
        <v>0.96199999999999997</v>
      </c>
      <c r="AG198" s="550">
        <v>93.8</v>
      </c>
      <c r="AH198" s="423">
        <v>97.032023284580589</v>
      </c>
      <c r="AI198" s="424">
        <v>102.6</v>
      </c>
      <c r="AP198" s="402">
        <v>72.2</v>
      </c>
    </row>
    <row r="199" spans="1:42" ht="13.5" hidden="1" customHeight="1">
      <c r="A199" s="409"/>
      <c r="B199" s="411"/>
      <c r="C199" s="472" t="s">
        <v>67</v>
      </c>
      <c r="D199" s="823">
        <v>108.33687079235558</v>
      </c>
      <c r="E199" s="824">
        <v>1320721</v>
      </c>
      <c r="F199" s="825">
        <v>844386</v>
      </c>
      <c r="G199" s="826">
        <v>74.962856294536834</v>
      </c>
      <c r="H199" s="2571">
        <v>966954.9</v>
      </c>
      <c r="I199" s="828">
        <v>0.99</v>
      </c>
      <c r="J199" s="827">
        <v>0.7</v>
      </c>
      <c r="K199" s="829">
        <v>0.91300000000000003</v>
      </c>
      <c r="L199" s="841">
        <v>280765</v>
      </c>
      <c r="M199" s="588"/>
      <c r="N199" s="422"/>
      <c r="O199" s="422"/>
      <c r="P199" s="422"/>
      <c r="Q199" s="422"/>
      <c r="R199" s="420"/>
      <c r="S199" s="420"/>
      <c r="T199" s="420"/>
      <c r="U199" s="420"/>
      <c r="V199" s="420"/>
      <c r="W199" s="420"/>
      <c r="X199" s="595">
        <v>74.962856294536834</v>
      </c>
      <c r="Y199" s="599">
        <v>38414</v>
      </c>
      <c r="Z199" s="965">
        <v>97.1</v>
      </c>
      <c r="AA199" s="600">
        <f t="shared" si="4"/>
        <v>395613</v>
      </c>
      <c r="AB199" s="596">
        <v>109.63602687706297</v>
      </c>
      <c r="AC199" s="971">
        <v>107.6</v>
      </c>
      <c r="AD199" s="975">
        <v>88.7</v>
      </c>
      <c r="AE199" s="945">
        <v>145.69999999999999</v>
      </c>
      <c r="AF199" s="601">
        <f t="shared" si="5"/>
        <v>0.91300000000000003</v>
      </c>
      <c r="AG199" s="550">
        <v>94.6</v>
      </c>
      <c r="AH199" s="423">
        <v>97.969530755929185</v>
      </c>
      <c r="AI199" s="424">
        <v>97.8</v>
      </c>
      <c r="AP199" s="402">
        <v>70.900000000000006</v>
      </c>
    </row>
    <row r="200" spans="1:42" ht="13.5" hidden="1" customHeight="1">
      <c r="A200" s="409"/>
      <c r="B200" s="411"/>
      <c r="C200" s="472" t="s">
        <v>68</v>
      </c>
      <c r="D200" s="823">
        <v>107.6708654391239</v>
      </c>
      <c r="E200" s="824">
        <v>1272625</v>
      </c>
      <c r="F200" s="825">
        <v>783312</v>
      </c>
      <c r="G200" s="826">
        <v>74.222743467933498</v>
      </c>
      <c r="H200" s="2571">
        <v>980570.1</v>
      </c>
      <c r="I200" s="828">
        <v>0.99</v>
      </c>
      <c r="J200" s="827">
        <v>1.5</v>
      </c>
      <c r="K200" s="829">
        <v>0.90100000000000002</v>
      </c>
      <c r="L200" s="841">
        <v>260305</v>
      </c>
      <c r="M200" s="588"/>
      <c r="N200" s="422"/>
      <c r="O200" s="422"/>
      <c r="P200" s="422"/>
      <c r="Q200" s="422"/>
      <c r="R200" s="420"/>
      <c r="S200" s="420"/>
      <c r="T200" s="420"/>
      <c r="U200" s="420"/>
      <c r="V200" s="420"/>
      <c r="W200" s="420"/>
      <c r="X200" s="595">
        <v>74.222743467933498</v>
      </c>
      <c r="Y200" s="599">
        <v>39035</v>
      </c>
      <c r="Z200" s="965">
        <v>97.6</v>
      </c>
      <c r="AA200" s="600">
        <f t="shared" si="4"/>
        <v>399949</v>
      </c>
      <c r="AB200" s="596">
        <v>109.29972004615173</v>
      </c>
      <c r="AC200" s="971">
        <v>107.4</v>
      </c>
      <c r="AD200" s="975">
        <v>89.1</v>
      </c>
      <c r="AE200" s="945">
        <v>146.19999999999999</v>
      </c>
      <c r="AF200" s="601">
        <f t="shared" si="5"/>
        <v>0.90100000000000002</v>
      </c>
      <c r="AG200" s="550">
        <v>95</v>
      </c>
      <c r="AH200" s="423">
        <v>98.250782997333772</v>
      </c>
      <c r="AI200" s="424">
        <v>97.5</v>
      </c>
      <c r="AP200" s="402">
        <v>70.2</v>
      </c>
    </row>
    <row r="201" spans="1:42" ht="13.5" hidden="1" customHeight="1">
      <c r="A201" s="409"/>
      <c r="B201" s="411"/>
      <c r="C201" s="474" t="s">
        <v>69</v>
      </c>
      <c r="D201" s="823">
        <v>106.44985562486579</v>
      </c>
      <c r="E201" s="824">
        <v>1266958</v>
      </c>
      <c r="F201" s="825">
        <v>783985</v>
      </c>
      <c r="G201" s="826">
        <v>73.059709026128274</v>
      </c>
      <c r="H201" s="2571">
        <v>961691.6</v>
      </c>
      <c r="I201" s="828">
        <v>0.98</v>
      </c>
      <c r="J201" s="827">
        <v>-0.1</v>
      </c>
      <c r="K201" s="829">
        <v>0.92700000000000005</v>
      </c>
      <c r="L201" s="841">
        <v>233811</v>
      </c>
      <c r="M201" s="588"/>
      <c r="N201" s="422"/>
      <c r="O201" s="422"/>
      <c r="P201" s="422"/>
      <c r="Q201" s="422"/>
      <c r="R201" s="420"/>
      <c r="S201" s="420"/>
      <c r="T201" s="420"/>
      <c r="U201" s="420"/>
      <c r="V201" s="420"/>
      <c r="W201" s="420"/>
      <c r="X201" s="597">
        <v>73.059709026128274</v>
      </c>
      <c r="Y201" s="602">
        <v>66252</v>
      </c>
      <c r="Z201" s="966">
        <v>97.1</v>
      </c>
      <c r="AA201" s="603">
        <f t="shared" si="4"/>
        <v>682307</v>
      </c>
      <c r="AB201" s="598">
        <v>112.10227697041205</v>
      </c>
      <c r="AC201" s="972">
        <v>107.4</v>
      </c>
      <c r="AD201" s="976">
        <v>89.1</v>
      </c>
      <c r="AE201" s="946">
        <v>145.80000000000001</v>
      </c>
      <c r="AF201" s="604">
        <f t="shared" si="5"/>
        <v>0.92700000000000005</v>
      </c>
      <c r="AG201" s="550">
        <v>94.4</v>
      </c>
      <c r="AH201" s="423">
        <v>97.688278514524598</v>
      </c>
      <c r="AI201" s="424">
        <v>100</v>
      </c>
      <c r="AP201" s="402">
        <v>69.099999999999994</v>
      </c>
    </row>
    <row r="202" spans="1:42" ht="13.5" hidden="1" customHeight="1">
      <c r="A202" s="509">
        <v>1992</v>
      </c>
      <c r="B202" s="934" t="s">
        <v>71</v>
      </c>
      <c r="C202" s="473" t="s">
        <v>561</v>
      </c>
      <c r="D202" s="814">
        <v>105.67284937942881</v>
      </c>
      <c r="E202" s="815">
        <v>1208262</v>
      </c>
      <c r="F202" s="816">
        <v>837177</v>
      </c>
      <c r="G202" s="817">
        <v>72.108135391923994</v>
      </c>
      <c r="H202" s="2580">
        <v>936460.2</v>
      </c>
      <c r="I202" s="819">
        <v>0.95</v>
      </c>
      <c r="J202" s="818">
        <v>-0.7</v>
      </c>
      <c r="K202" s="821">
        <v>0.86299999999999999</v>
      </c>
      <c r="L202" s="840">
        <v>255964</v>
      </c>
      <c r="M202" s="588"/>
      <c r="N202" s="422"/>
      <c r="O202" s="422"/>
      <c r="P202" s="422"/>
      <c r="Q202" s="422"/>
      <c r="R202" s="420"/>
      <c r="S202" s="420"/>
      <c r="T202" s="420"/>
      <c r="U202" s="420"/>
      <c r="V202" s="420"/>
      <c r="W202" s="420"/>
      <c r="X202" s="595">
        <v>72.108135391923994</v>
      </c>
      <c r="Y202" s="599">
        <v>35381</v>
      </c>
      <c r="Z202" s="965">
        <v>96.7</v>
      </c>
      <c r="AA202" s="600">
        <f t="shared" si="4"/>
        <v>365884</v>
      </c>
      <c r="AB202" s="596">
        <v>101.34045838125249</v>
      </c>
      <c r="AC202" s="971">
        <v>107.2</v>
      </c>
      <c r="AD202" s="975">
        <v>87</v>
      </c>
      <c r="AE202" s="945">
        <v>144.69999999999999</v>
      </c>
      <c r="AF202" s="601">
        <f t="shared" si="5"/>
        <v>0.86299999999999999</v>
      </c>
      <c r="AG202" s="550">
        <v>94.1</v>
      </c>
      <c r="AH202" s="423">
        <v>97.407026273120039</v>
      </c>
      <c r="AI202" s="424">
        <v>90.4</v>
      </c>
      <c r="AP202" s="402">
        <v>68.2</v>
      </c>
    </row>
    <row r="203" spans="1:42" ht="13.5" hidden="1" customHeight="1">
      <c r="A203" s="409"/>
      <c r="B203" s="411"/>
      <c r="C203" s="472" t="s">
        <v>562</v>
      </c>
      <c r="D203" s="823">
        <v>104.78484224178655</v>
      </c>
      <c r="E203" s="824">
        <v>1216932</v>
      </c>
      <c r="F203" s="825">
        <v>945276</v>
      </c>
      <c r="G203" s="826">
        <v>70.204988123515449</v>
      </c>
      <c r="H203" s="2571">
        <v>952780.5</v>
      </c>
      <c r="I203" s="828">
        <v>0.91</v>
      </c>
      <c r="J203" s="827">
        <v>1.8</v>
      </c>
      <c r="K203" s="829">
        <v>0.875</v>
      </c>
      <c r="L203" s="841">
        <v>208385</v>
      </c>
      <c r="M203" s="588"/>
      <c r="N203" s="422"/>
      <c r="O203" s="422"/>
      <c r="P203" s="422"/>
      <c r="Q203" s="422"/>
      <c r="R203" s="420"/>
      <c r="S203" s="420"/>
      <c r="T203" s="420"/>
      <c r="U203" s="420"/>
      <c r="V203" s="420"/>
      <c r="W203" s="420"/>
      <c r="X203" s="595">
        <v>70.204988123515449</v>
      </c>
      <c r="Y203" s="599">
        <v>29518</v>
      </c>
      <c r="Z203" s="965">
        <v>96.9</v>
      </c>
      <c r="AA203" s="600">
        <f t="shared" si="4"/>
        <v>304623</v>
      </c>
      <c r="AB203" s="596">
        <v>104.25511758248321</v>
      </c>
      <c r="AC203" s="971">
        <v>107.1</v>
      </c>
      <c r="AD203" s="975">
        <v>88.6</v>
      </c>
      <c r="AE203" s="945">
        <v>144</v>
      </c>
      <c r="AF203" s="601">
        <f t="shared" si="5"/>
        <v>0.875</v>
      </c>
      <c r="AG203" s="550">
        <v>94.2</v>
      </c>
      <c r="AH203" s="423">
        <v>97.500777020254887</v>
      </c>
      <c r="AI203" s="424">
        <v>93</v>
      </c>
      <c r="AP203" s="402">
        <v>66.400000000000006</v>
      </c>
    </row>
    <row r="204" spans="1:42" ht="13.5" hidden="1" customHeight="1">
      <c r="A204" s="409"/>
      <c r="B204" s="411"/>
      <c r="C204" s="472" t="s">
        <v>563</v>
      </c>
      <c r="D204" s="823">
        <v>105.22884581060768</v>
      </c>
      <c r="E204" s="824">
        <v>1263608</v>
      </c>
      <c r="F204" s="825">
        <v>901025</v>
      </c>
      <c r="G204" s="826">
        <v>76.337351543943001</v>
      </c>
      <c r="H204" s="2571">
        <v>954111.1</v>
      </c>
      <c r="I204" s="828">
        <v>0.86</v>
      </c>
      <c r="J204" s="827">
        <v>-2.4</v>
      </c>
      <c r="K204" s="829">
        <v>1.03</v>
      </c>
      <c r="L204" s="841">
        <v>248497</v>
      </c>
      <c r="M204" s="588"/>
      <c r="N204" s="422"/>
      <c r="O204" s="422"/>
      <c r="P204" s="422"/>
      <c r="Q204" s="422"/>
      <c r="R204" s="420"/>
      <c r="S204" s="420"/>
      <c r="T204" s="420"/>
      <c r="U204" s="420"/>
      <c r="V204" s="420"/>
      <c r="W204" s="420"/>
      <c r="X204" s="595">
        <v>76.337351543943001</v>
      </c>
      <c r="Y204" s="599">
        <v>39914</v>
      </c>
      <c r="Z204" s="965">
        <v>97.2</v>
      </c>
      <c r="AA204" s="600">
        <f t="shared" si="4"/>
        <v>410638</v>
      </c>
      <c r="AB204" s="596">
        <v>122.75199328260118</v>
      </c>
      <c r="AC204" s="971">
        <v>107.1</v>
      </c>
      <c r="AD204" s="975">
        <v>89.1</v>
      </c>
      <c r="AE204" s="945">
        <v>143.30000000000001</v>
      </c>
      <c r="AF204" s="601">
        <f t="shared" si="5"/>
        <v>1.03</v>
      </c>
      <c r="AG204" s="550">
        <v>94.5</v>
      </c>
      <c r="AH204" s="423">
        <v>97.875780008794322</v>
      </c>
      <c r="AI204" s="424">
        <v>109.5</v>
      </c>
      <c r="AP204" s="402">
        <v>72.2</v>
      </c>
    </row>
    <row r="205" spans="1:42" ht="13.5" hidden="1" customHeight="1">
      <c r="A205" s="409"/>
      <c r="B205" s="411"/>
      <c r="C205" s="472" t="s">
        <v>564</v>
      </c>
      <c r="D205" s="823">
        <v>103.23082975091259</v>
      </c>
      <c r="E205" s="824">
        <v>1248569</v>
      </c>
      <c r="F205" s="825">
        <v>1002642</v>
      </c>
      <c r="G205" s="826">
        <v>67.244536817102144</v>
      </c>
      <c r="H205" s="2571">
        <v>945663.9</v>
      </c>
      <c r="I205" s="828">
        <v>0.84</v>
      </c>
      <c r="J205" s="827">
        <v>-1.1000000000000001</v>
      </c>
      <c r="K205" s="829">
        <v>0.81899999999999995</v>
      </c>
      <c r="L205" s="841">
        <v>270151</v>
      </c>
      <c r="M205" s="588"/>
      <c r="N205" s="422"/>
      <c r="O205" s="422"/>
      <c r="P205" s="422"/>
      <c r="Q205" s="422"/>
      <c r="R205" s="420"/>
      <c r="S205" s="420"/>
      <c r="T205" s="420"/>
      <c r="U205" s="420"/>
      <c r="V205" s="420"/>
      <c r="W205" s="420"/>
      <c r="X205" s="595">
        <v>67.244536817102144</v>
      </c>
      <c r="Y205" s="599">
        <v>36390</v>
      </c>
      <c r="Z205" s="965">
        <v>98.5</v>
      </c>
      <c r="AA205" s="600">
        <f t="shared" si="4"/>
        <v>369442</v>
      </c>
      <c r="AB205" s="596">
        <v>102.23727659701579</v>
      </c>
      <c r="AC205" s="971">
        <v>106.9</v>
      </c>
      <c r="AD205" s="975">
        <v>90.4</v>
      </c>
      <c r="AE205" s="945">
        <v>147.6</v>
      </c>
      <c r="AF205" s="601">
        <f t="shared" si="5"/>
        <v>0.81899999999999995</v>
      </c>
      <c r="AG205" s="550">
        <v>95.9</v>
      </c>
      <c r="AH205" s="423">
        <v>99.188290468682382</v>
      </c>
      <c r="AI205" s="424">
        <v>91.2</v>
      </c>
      <c r="AP205" s="402">
        <v>63.6</v>
      </c>
    </row>
    <row r="206" spans="1:42" ht="13.5" hidden="1" customHeight="1">
      <c r="A206" s="409"/>
      <c r="B206" s="411"/>
      <c r="C206" s="472" t="s">
        <v>565</v>
      </c>
      <c r="D206" s="823">
        <v>101.67681726003863</v>
      </c>
      <c r="E206" s="824">
        <v>1246670</v>
      </c>
      <c r="F206" s="825">
        <v>828217</v>
      </c>
      <c r="G206" s="826">
        <v>67.667458432304045</v>
      </c>
      <c r="H206" s="2571">
        <v>954428.5</v>
      </c>
      <c r="I206" s="828">
        <v>0.8</v>
      </c>
      <c r="J206" s="827">
        <v>1</v>
      </c>
      <c r="K206" s="829">
        <v>0.77300000000000002</v>
      </c>
      <c r="L206" s="841">
        <v>235783</v>
      </c>
      <c r="M206" s="588"/>
      <c r="N206" s="422"/>
      <c r="O206" s="422"/>
      <c r="P206" s="422"/>
      <c r="Q206" s="422"/>
      <c r="R206" s="420"/>
      <c r="S206" s="420"/>
      <c r="T206" s="420"/>
      <c r="U206" s="420"/>
      <c r="V206" s="420"/>
      <c r="W206" s="420"/>
      <c r="X206" s="595">
        <v>67.667458432304045</v>
      </c>
      <c r="Y206" s="599">
        <v>36469</v>
      </c>
      <c r="Z206" s="965">
        <v>98.3</v>
      </c>
      <c r="AA206" s="600">
        <f t="shared" si="4"/>
        <v>370997</v>
      </c>
      <c r="AB206" s="596">
        <v>95.511139978791064</v>
      </c>
      <c r="AC206" s="971">
        <v>106.9</v>
      </c>
      <c r="AD206" s="975">
        <v>89.4</v>
      </c>
      <c r="AE206" s="945">
        <v>147.69999999999999</v>
      </c>
      <c r="AF206" s="601">
        <f t="shared" si="5"/>
        <v>0.77300000000000002</v>
      </c>
      <c r="AG206" s="550">
        <v>95.6</v>
      </c>
      <c r="AH206" s="423">
        <v>99.000788974412657</v>
      </c>
      <c r="AI206" s="424">
        <v>85.2</v>
      </c>
      <c r="AP206" s="402">
        <v>64</v>
      </c>
    </row>
    <row r="207" spans="1:42" ht="13.5" hidden="1" customHeight="1">
      <c r="A207" s="409"/>
      <c r="B207" s="411"/>
      <c r="C207" s="472" t="s">
        <v>566</v>
      </c>
      <c r="D207" s="823">
        <v>103.11982885870731</v>
      </c>
      <c r="E207" s="824">
        <v>1292054</v>
      </c>
      <c r="F207" s="825">
        <v>874922</v>
      </c>
      <c r="G207" s="826">
        <v>70.09925771971497</v>
      </c>
      <c r="H207" s="2571">
        <v>942245.1</v>
      </c>
      <c r="I207" s="828">
        <v>0.79</v>
      </c>
      <c r="J207" s="827">
        <v>-5.7</v>
      </c>
      <c r="K207" s="829">
        <v>0.82299999999999995</v>
      </c>
      <c r="L207" s="841">
        <v>238790</v>
      </c>
      <c r="M207" s="588"/>
      <c r="N207" s="422"/>
      <c r="O207" s="422"/>
      <c r="P207" s="422"/>
      <c r="Q207" s="422"/>
      <c r="R207" s="420"/>
      <c r="S207" s="420"/>
      <c r="T207" s="420"/>
      <c r="U207" s="420"/>
      <c r="V207" s="420"/>
      <c r="W207" s="420"/>
      <c r="X207" s="595">
        <v>70.09925771971497</v>
      </c>
      <c r="Y207" s="599">
        <v>35889</v>
      </c>
      <c r="Z207" s="965">
        <v>98.3</v>
      </c>
      <c r="AA207" s="600">
        <f t="shared" si="4"/>
        <v>365097</v>
      </c>
      <c r="AB207" s="596">
        <v>103.02199253580866</v>
      </c>
      <c r="AC207" s="971">
        <v>106.8</v>
      </c>
      <c r="AD207" s="975">
        <v>90.8</v>
      </c>
      <c r="AE207" s="945">
        <v>147.30000000000001</v>
      </c>
      <c r="AF207" s="601">
        <f t="shared" si="5"/>
        <v>0.82299999999999995</v>
      </c>
      <c r="AG207" s="550">
        <v>95.5</v>
      </c>
      <c r="AH207" s="423">
        <v>98.907038227277809</v>
      </c>
      <c r="AI207" s="424">
        <v>91.9</v>
      </c>
      <c r="AP207" s="402">
        <v>66.3</v>
      </c>
    </row>
    <row r="208" spans="1:42" ht="13.5" hidden="1" customHeight="1">
      <c r="A208" s="409"/>
      <c r="B208" s="411"/>
      <c r="C208" s="472" t="s">
        <v>567</v>
      </c>
      <c r="D208" s="823">
        <v>101.78781815224393</v>
      </c>
      <c r="E208" s="824">
        <v>1361199</v>
      </c>
      <c r="F208" s="825">
        <v>930878</v>
      </c>
      <c r="G208" s="826">
        <v>67.033076009501187</v>
      </c>
      <c r="H208" s="2571">
        <v>937075.7</v>
      </c>
      <c r="I208" s="828">
        <v>0.75</v>
      </c>
      <c r="J208" s="827">
        <v>1.1000000000000001</v>
      </c>
      <c r="K208" s="829">
        <v>0.81899999999999995</v>
      </c>
      <c r="L208" s="841">
        <v>246009</v>
      </c>
      <c r="M208" s="588"/>
      <c r="N208" s="422"/>
      <c r="O208" s="422"/>
      <c r="P208" s="422"/>
      <c r="Q208" s="422"/>
      <c r="R208" s="420"/>
      <c r="S208" s="420"/>
      <c r="T208" s="420"/>
      <c r="U208" s="420"/>
      <c r="V208" s="420"/>
      <c r="W208" s="420"/>
      <c r="X208" s="595">
        <v>67.033076009501187</v>
      </c>
      <c r="Y208" s="599">
        <v>53378</v>
      </c>
      <c r="Z208" s="965">
        <v>97.6</v>
      </c>
      <c r="AA208" s="600">
        <f t="shared" si="4"/>
        <v>546906</v>
      </c>
      <c r="AB208" s="596">
        <v>101.90096976610455</v>
      </c>
      <c r="AC208" s="971">
        <v>106.8</v>
      </c>
      <c r="AD208" s="975">
        <v>90.5</v>
      </c>
      <c r="AE208" s="945">
        <v>146.80000000000001</v>
      </c>
      <c r="AF208" s="601">
        <f t="shared" si="5"/>
        <v>0.81899999999999995</v>
      </c>
      <c r="AG208" s="550">
        <v>94.8</v>
      </c>
      <c r="AH208" s="423">
        <v>98.157032250198895</v>
      </c>
      <c r="AI208" s="424">
        <v>90.9</v>
      </c>
      <c r="AP208" s="402">
        <v>63.4</v>
      </c>
    </row>
    <row r="209" spans="1:42" ht="13.5" hidden="1" customHeight="1">
      <c r="A209" s="409"/>
      <c r="B209" s="411"/>
      <c r="C209" s="472" t="s">
        <v>568</v>
      </c>
      <c r="D209" s="823">
        <v>98.901794954906578</v>
      </c>
      <c r="E209" s="824">
        <v>1273631</v>
      </c>
      <c r="F209" s="825">
        <v>826230</v>
      </c>
      <c r="G209" s="826">
        <v>65.975771971496442</v>
      </c>
      <c r="H209" s="2571">
        <v>926029.2</v>
      </c>
      <c r="I209" s="828">
        <v>0.74</v>
      </c>
      <c r="J209" s="827">
        <v>1.2</v>
      </c>
      <c r="K209" s="829">
        <v>0.75600000000000001</v>
      </c>
      <c r="L209" s="841">
        <v>245842</v>
      </c>
      <c r="M209" s="588"/>
      <c r="N209" s="422"/>
      <c r="O209" s="422"/>
      <c r="P209" s="422"/>
      <c r="Q209" s="422"/>
      <c r="R209" s="420"/>
      <c r="S209" s="420"/>
      <c r="T209" s="420"/>
      <c r="U209" s="420"/>
      <c r="V209" s="420"/>
      <c r="W209" s="420"/>
      <c r="X209" s="595">
        <v>65.975771971496442</v>
      </c>
      <c r="Y209" s="599">
        <v>30233</v>
      </c>
      <c r="Z209" s="965">
        <v>98</v>
      </c>
      <c r="AA209" s="600">
        <f t="shared" si="4"/>
        <v>308500</v>
      </c>
      <c r="AB209" s="596">
        <v>92.035969392708282</v>
      </c>
      <c r="AC209" s="971">
        <v>106.7</v>
      </c>
      <c r="AD209" s="975">
        <v>89.3</v>
      </c>
      <c r="AE209" s="945">
        <v>145.4</v>
      </c>
      <c r="AF209" s="601">
        <f t="shared" si="5"/>
        <v>0.75600000000000001</v>
      </c>
      <c r="AG209" s="550">
        <v>95.3</v>
      </c>
      <c r="AH209" s="423">
        <v>98.625785985873193</v>
      </c>
      <c r="AI209" s="424">
        <v>82.1</v>
      </c>
      <c r="AP209" s="402">
        <v>62.4</v>
      </c>
    </row>
    <row r="210" spans="1:42" ht="13.5" hidden="1" customHeight="1">
      <c r="A210" s="409"/>
      <c r="B210" s="411"/>
      <c r="C210" s="472" t="s">
        <v>569</v>
      </c>
      <c r="D210" s="823">
        <v>104.22983778076014</v>
      </c>
      <c r="E210" s="824">
        <v>1311213</v>
      </c>
      <c r="F210" s="825">
        <v>995207</v>
      </c>
      <c r="G210" s="826">
        <v>71.896674584323051</v>
      </c>
      <c r="H210" s="2571">
        <v>920236.7</v>
      </c>
      <c r="I210" s="828">
        <v>0.72</v>
      </c>
      <c r="J210" s="827">
        <v>-1.4</v>
      </c>
      <c r="K210" s="829">
        <v>0.90100000000000002</v>
      </c>
      <c r="L210" s="841">
        <v>263997</v>
      </c>
      <c r="M210" s="588"/>
      <c r="N210" s="422"/>
      <c r="O210" s="422"/>
      <c r="P210" s="422"/>
      <c r="Q210" s="422"/>
      <c r="R210" s="420"/>
      <c r="S210" s="420"/>
      <c r="T210" s="420"/>
      <c r="U210" s="420"/>
      <c r="V210" s="420"/>
      <c r="W210" s="420"/>
      <c r="X210" s="595">
        <v>71.896674584323051</v>
      </c>
      <c r="Y210" s="599">
        <v>31923</v>
      </c>
      <c r="Z210" s="965">
        <v>98.1</v>
      </c>
      <c r="AA210" s="600">
        <f t="shared" si="4"/>
        <v>325413</v>
      </c>
      <c r="AB210" s="596">
        <v>110.19653826191504</v>
      </c>
      <c r="AC210" s="971">
        <v>106.6</v>
      </c>
      <c r="AD210" s="975">
        <v>90</v>
      </c>
      <c r="AE210" s="945">
        <v>144.80000000000001</v>
      </c>
      <c r="AF210" s="601">
        <f t="shared" si="5"/>
        <v>0.90100000000000002</v>
      </c>
      <c r="AG210" s="550">
        <v>95.6</v>
      </c>
      <c r="AH210" s="423">
        <v>99.000788974412657</v>
      </c>
      <c r="AI210" s="424">
        <v>98.3</v>
      </c>
      <c r="AP210" s="402">
        <v>68</v>
      </c>
    </row>
    <row r="211" spans="1:42" ht="13.5" hidden="1" customHeight="1">
      <c r="A211" s="409"/>
      <c r="B211" s="411"/>
      <c r="C211" s="472" t="s">
        <v>67</v>
      </c>
      <c r="D211" s="823">
        <v>101.8988190444492</v>
      </c>
      <c r="E211" s="824">
        <v>1317647</v>
      </c>
      <c r="F211" s="825">
        <v>755607</v>
      </c>
      <c r="G211" s="826">
        <v>68.196110451306424</v>
      </c>
      <c r="H211" s="2571">
        <v>935275.4</v>
      </c>
      <c r="I211" s="828">
        <v>0.7</v>
      </c>
      <c r="J211" s="827">
        <v>1.8</v>
      </c>
      <c r="K211" s="829">
        <v>0.84</v>
      </c>
      <c r="L211" s="841">
        <v>257085</v>
      </c>
      <c r="M211" s="588"/>
      <c r="N211" s="422"/>
      <c r="O211" s="422"/>
      <c r="P211" s="422"/>
      <c r="Q211" s="422"/>
      <c r="R211" s="420"/>
      <c r="S211" s="420"/>
      <c r="T211" s="420"/>
      <c r="U211" s="420"/>
      <c r="V211" s="420"/>
      <c r="W211" s="420"/>
      <c r="X211" s="595">
        <v>68.196110451306424</v>
      </c>
      <c r="Y211" s="599">
        <v>38986</v>
      </c>
      <c r="Z211" s="965">
        <v>98.1</v>
      </c>
      <c r="AA211" s="600">
        <f t="shared" si="4"/>
        <v>397411</v>
      </c>
      <c r="AB211" s="596">
        <v>103.3582993667199</v>
      </c>
      <c r="AC211" s="971">
        <v>106.4</v>
      </c>
      <c r="AD211" s="975">
        <v>90.5</v>
      </c>
      <c r="AE211" s="945">
        <v>144.69999999999999</v>
      </c>
      <c r="AF211" s="601">
        <f t="shared" si="5"/>
        <v>0.84</v>
      </c>
      <c r="AG211" s="550">
        <v>95.6</v>
      </c>
      <c r="AH211" s="423">
        <v>98.907038227277809</v>
      </c>
      <c r="AI211" s="424">
        <v>92.2</v>
      </c>
      <c r="AP211" s="402">
        <v>64.5</v>
      </c>
    </row>
    <row r="212" spans="1:42" ht="13.5" hidden="1" customHeight="1">
      <c r="A212" s="409"/>
      <c r="B212" s="411"/>
      <c r="C212" s="472" t="s">
        <v>68</v>
      </c>
      <c r="D212" s="823">
        <v>99.678801200343557</v>
      </c>
      <c r="E212" s="824">
        <v>1258484</v>
      </c>
      <c r="F212" s="825">
        <v>716377</v>
      </c>
      <c r="G212" s="826">
        <v>64.389815914489319</v>
      </c>
      <c r="H212" s="2571">
        <v>915966.3</v>
      </c>
      <c r="I212" s="828">
        <v>0.67</v>
      </c>
      <c r="J212" s="827">
        <v>2.7</v>
      </c>
      <c r="K212" s="829">
        <v>0.82199999999999995</v>
      </c>
      <c r="L212" s="841">
        <v>228379</v>
      </c>
      <c r="M212" s="588"/>
      <c r="N212" s="422"/>
      <c r="O212" s="422"/>
      <c r="P212" s="422"/>
      <c r="Q212" s="422"/>
      <c r="R212" s="420"/>
      <c r="S212" s="420"/>
      <c r="T212" s="420"/>
      <c r="U212" s="420"/>
      <c r="V212" s="420"/>
      <c r="W212" s="420"/>
      <c r="X212" s="595">
        <v>64.389815914489319</v>
      </c>
      <c r="Y212" s="599">
        <v>39420</v>
      </c>
      <c r="Z212" s="965">
        <v>98</v>
      </c>
      <c r="AA212" s="600">
        <f t="shared" si="4"/>
        <v>402245</v>
      </c>
      <c r="AB212" s="596">
        <v>100.77994699640044</v>
      </c>
      <c r="AC212" s="971">
        <v>106.2</v>
      </c>
      <c r="AD212" s="975">
        <v>90.1</v>
      </c>
      <c r="AE212" s="945">
        <v>144.5</v>
      </c>
      <c r="AF212" s="601">
        <f t="shared" si="5"/>
        <v>0.82199999999999995</v>
      </c>
      <c r="AG212" s="550">
        <v>95.4</v>
      </c>
      <c r="AH212" s="423">
        <v>98.813287480142918</v>
      </c>
      <c r="AI212" s="424">
        <v>89.9</v>
      </c>
      <c r="AP212" s="402">
        <v>60.9</v>
      </c>
    </row>
    <row r="213" spans="1:42" ht="13.5" hidden="1" customHeight="1">
      <c r="A213" s="415"/>
      <c r="B213" s="935"/>
      <c r="C213" s="474" t="s">
        <v>69</v>
      </c>
      <c r="D213" s="831">
        <v>100.45580744578054</v>
      </c>
      <c r="E213" s="832">
        <v>1283671</v>
      </c>
      <c r="F213" s="833">
        <v>793269</v>
      </c>
      <c r="G213" s="834">
        <v>66.292963182897878</v>
      </c>
      <c r="H213" s="2581">
        <v>905992</v>
      </c>
      <c r="I213" s="836">
        <v>0.64</v>
      </c>
      <c r="J213" s="835">
        <v>-0.6</v>
      </c>
      <c r="K213" s="838">
        <v>0.85899999999999999</v>
      </c>
      <c r="L213" s="842">
        <v>224372</v>
      </c>
      <c r="M213" s="588"/>
      <c r="N213" s="422"/>
      <c r="O213" s="422"/>
      <c r="P213" s="422"/>
      <c r="Q213" s="422"/>
      <c r="R213" s="420"/>
      <c r="S213" s="420"/>
      <c r="T213" s="420"/>
      <c r="U213" s="420"/>
      <c r="V213" s="420"/>
      <c r="W213" s="420"/>
      <c r="X213" s="595">
        <v>66.292963182897878</v>
      </c>
      <c r="Y213" s="602">
        <v>64385</v>
      </c>
      <c r="Z213" s="966">
        <v>98</v>
      </c>
      <c r="AA213" s="603">
        <f t="shared" si="4"/>
        <v>656990</v>
      </c>
      <c r="AB213" s="598">
        <v>105.60034490612814</v>
      </c>
      <c r="AC213" s="972">
        <v>106.1</v>
      </c>
      <c r="AD213" s="976">
        <v>90.6</v>
      </c>
      <c r="AE213" s="946">
        <v>144</v>
      </c>
      <c r="AF213" s="604">
        <f t="shared" si="5"/>
        <v>0.85899999999999999</v>
      </c>
      <c r="AG213" s="550">
        <v>95.4</v>
      </c>
      <c r="AH213" s="423">
        <v>98.719536733008042</v>
      </c>
      <c r="AI213" s="424">
        <v>94.2</v>
      </c>
      <c r="AP213" s="402">
        <v>62.7</v>
      </c>
    </row>
    <row r="214" spans="1:42" ht="13.5" hidden="1" customHeight="1">
      <c r="A214" s="409">
        <v>1993</v>
      </c>
      <c r="B214" s="411" t="s">
        <v>72</v>
      </c>
      <c r="C214" s="473" t="s">
        <v>561</v>
      </c>
      <c r="D214" s="823">
        <v>99.789802092548854</v>
      </c>
      <c r="E214" s="824">
        <v>1221589</v>
      </c>
      <c r="F214" s="825">
        <v>779296</v>
      </c>
      <c r="G214" s="826">
        <v>66.6101543942993</v>
      </c>
      <c r="H214" s="2571">
        <v>911637.2</v>
      </c>
      <c r="I214" s="828">
        <v>0.62</v>
      </c>
      <c r="J214" s="827">
        <v>2.7</v>
      </c>
      <c r="K214" s="829">
        <v>0.77700000000000002</v>
      </c>
      <c r="L214" s="841">
        <v>246105</v>
      </c>
      <c r="M214" s="588"/>
      <c r="N214" s="422"/>
      <c r="O214" s="422"/>
      <c r="P214" s="422"/>
      <c r="Q214" s="422"/>
      <c r="R214" s="420"/>
      <c r="S214" s="420"/>
      <c r="T214" s="420"/>
      <c r="U214" s="420"/>
      <c r="V214" s="420"/>
      <c r="W214" s="420"/>
      <c r="X214" s="593">
        <v>66.6101543942993</v>
      </c>
      <c r="Y214" s="599">
        <v>36298</v>
      </c>
      <c r="Z214" s="965">
        <v>97.8</v>
      </c>
      <c r="AA214" s="600">
        <f t="shared" si="4"/>
        <v>371145</v>
      </c>
      <c r="AB214" s="596">
        <v>92.372276223619536</v>
      </c>
      <c r="AC214" s="971">
        <v>106</v>
      </c>
      <c r="AD214" s="975">
        <v>88.6</v>
      </c>
      <c r="AE214" s="945">
        <v>142.19999999999999</v>
      </c>
      <c r="AF214" s="601">
        <f t="shared" si="5"/>
        <v>0.77700000000000002</v>
      </c>
      <c r="AG214" s="550">
        <v>95.3</v>
      </c>
      <c r="AH214" s="423">
        <v>98.625785985873193</v>
      </c>
      <c r="AI214" s="424">
        <v>82.4</v>
      </c>
      <c r="AP214" s="402">
        <v>63</v>
      </c>
    </row>
    <row r="215" spans="1:42" ht="13.5" hidden="1" customHeight="1">
      <c r="A215" s="409"/>
      <c r="B215" s="411"/>
      <c r="C215" s="472" t="s">
        <v>562</v>
      </c>
      <c r="D215" s="823">
        <v>100.23380566136997</v>
      </c>
      <c r="E215" s="824">
        <v>1212893</v>
      </c>
      <c r="F215" s="825">
        <v>705581</v>
      </c>
      <c r="G215" s="826">
        <v>64.918467933491698</v>
      </c>
      <c r="H215" s="2571">
        <v>964883.9</v>
      </c>
      <c r="I215" s="828">
        <v>0.61</v>
      </c>
      <c r="J215" s="827">
        <v>-1.1000000000000001</v>
      </c>
      <c r="K215" s="829">
        <v>0.81899999999999995</v>
      </c>
      <c r="L215" s="841">
        <v>196339</v>
      </c>
      <c r="M215" s="588"/>
      <c r="N215" s="422"/>
      <c r="O215" s="422"/>
      <c r="P215" s="422"/>
      <c r="Q215" s="422"/>
      <c r="R215" s="420"/>
      <c r="S215" s="420"/>
      <c r="T215" s="420"/>
      <c r="U215" s="420"/>
      <c r="V215" s="420"/>
      <c r="W215" s="420"/>
      <c r="X215" s="595">
        <v>64.918467933491698</v>
      </c>
      <c r="Y215" s="599">
        <v>28893</v>
      </c>
      <c r="Z215" s="965">
        <v>98.1</v>
      </c>
      <c r="AA215" s="600">
        <f t="shared" si="4"/>
        <v>294526</v>
      </c>
      <c r="AB215" s="596">
        <v>97.977390072140125</v>
      </c>
      <c r="AC215" s="971">
        <v>106</v>
      </c>
      <c r="AD215" s="975">
        <v>89.7</v>
      </c>
      <c r="AE215" s="945">
        <v>141.4</v>
      </c>
      <c r="AF215" s="601">
        <f t="shared" si="5"/>
        <v>0.81899999999999995</v>
      </c>
      <c r="AG215" s="550">
        <v>95.6</v>
      </c>
      <c r="AH215" s="423">
        <v>98.907038227277809</v>
      </c>
      <c r="AI215" s="424">
        <v>87.4</v>
      </c>
      <c r="AP215" s="402">
        <v>61.4</v>
      </c>
    </row>
    <row r="216" spans="1:42" ht="13.5" hidden="1" customHeight="1">
      <c r="A216" s="409"/>
      <c r="B216" s="411"/>
      <c r="C216" s="472" t="s">
        <v>563</v>
      </c>
      <c r="D216" s="823">
        <v>98.679793170496026</v>
      </c>
      <c r="E216" s="824">
        <v>1324263</v>
      </c>
      <c r="F216" s="825">
        <v>704166</v>
      </c>
      <c r="G216" s="826">
        <v>55.402731591448934</v>
      </c>
      <c r="H216" s="2571">
        <v>979799.4</v>
      </c>
      <c r="I216" s="828">
        <v>0.6</v>
      </c>
      <c r="J216" s="827">
        <v>-3.5</v>
      </c>
      <c r="K216" s="829">
        <v>0.996</v>
      </c>
      <c r="L216" s="841">
        <v>247579</v>
      </c>
      <c r="M216" s="588"/>
      <c r="N216" s="422"/>
      <c r="O216" s="422"/>
      <c r="P216" s="422"/>
      <c r="Q216" s="422"/>
      <c r="R216" s="420"/>
      <c r="S216" s="420"/>
      <c r="T216" s="420"/>
      <c r="U216" s="420"/>
      <c r="V216" s="420"/>
      <c r="W216" s="420"/>
      <c r="X216" s="595">
        <v>55.402731591448934</v>
      </c>
      <c r="Y216" s="599">
        <v>38055</v>
      </c>
      <c r="Z216" s="965">
        <v>98.3</v>
      </c>
      <c r="AA216" s="600">
        <f t="shared" si="4"/>
        <v>387131</v>
      </c>
      <c r="AB216" s="596">
        <v>119.50102725045922</v>
      </c>
      <c r="AC216" s="971">
        <v>105.7</v>
      </c>
      <c r="AD216" s="975">
        <v>90.1</v>
      </c>
      <c r="AE216" s="945">
        <v>140.69999999999999</v>
      </c>
      <c r="AF216" s="601">
        <f t="shared" si="5"/>
        <v>0.996</v>
      </c>
      <c r="AG216" s="550">
        <v>95.8</v>
      </c>
      <c r="AH216" s="423">
        <v>99.188290468682382</v>
      </c>
      <c r="AI216" s="424">
        <v>106.6</v>
      </c>
      <c r="AP216" s="402">
        <v>52.4</v>
      </c>
    </row>
    <row r="217" spans="1:42" ht="13.5" hidden="1" customHeight="1">
      <c r="A217" s="409"/>
      <c r="B217" s="411"/>
      <c r="C217" s="472" t="s">
        <v>564</v>
      </c>
      <c r="D217" s="823">
        <v>99.678801200343557</v>
      </c>
      <c r="E217" s="824">
        <v>1237009</v>
      </c>
      <c r="F217" s="825">
        <v>963508</v>
      </c>
      <c r="G217" s="826">
        <v>68.301840855106889</v>
      </c>
      <c r="H217" s="2571">
        <v>975583.5</v>
      </c>
      <c r="I217" s="828">
        <v>0.59</v>
      </c>
      <c r="J217" s="827">
        <v>2.7</v>
      </c>
      <c r="K217" s="829">
        <v>0.79700000000000004</v>
      </c>
      <c r="L217" s="841">
        <v>229643</v>
      </c>
      <c r="M217" s="588"/>
      <c r="N217" s="422"/>
      <c r="O217" s="422"/>
      <c r="P217" s="422"/>
      <c r="Q217" s="422"/>
      <c r="R217" s="420"/>
      <c r="S217" s="420"/>
      <c r="T217" s="420"/>
      <c r="U217" s="420"/>
      <c r="V217" s="420"/>
      <c r="W217" s="420"/>
      <c r="X217" s="595">
        <v>68.301840855106889</v>
      </c>
      <c r="Y217" s="599">
        <v>37049</v>
      </c>
      <c r="Z217" s="965">
        <v>98.9</v>
      </c>
      <c r="AA217" s="600">
        <f t="shared" si="4"/>
        <v>374611</v>
      </c>
      <c r="AB217" s="596">
        <v>99.771026503666718</v>
      </c>
      <c r="AC217" s="971">
        <v>105.5</v>
      </c>
      <c r="AD217" s="975">
        <v>91.7</v>
      </c>
      <c r="AE217" s="945">
        <v>144</v>
      </c>
      <c r="AF217" s="601">
        <f t="shared" si="5"/>
        <v>0.79700000000000004</v>
      </c>
      <c r="AG217" s="550">
        <v>96.5</v>
      </c>
      <c r="AH217" s="423">
        <v>99.844545698626405</v>
      </c>
      <c r="AI217" s="424">
        <v>89</v>
      </c>
      <c r="AP217" s="402">
        <v>64.599999999999994</v>
      </c>
    </row>
    <row r="218" spans="1:42" ht="13.5" hidden="1" customHeight="1">
      <c r="A218" s="409"/>
      <c r="B218" s="411"/>
      <c r="C218" s="472" t="s">
        <v>565</v>
      </c>
      <c r="D218" s="823">
        <v>97.347782464032633</v>
      </c>
      <c r="E218" s="824">
        <v>1246563</v>
      </c>
      <c r="F218" s="825">
        <v>713970</v>
      </c>
      <c r="G218" s="826">
        <v>61.852286223277915</v>
      </c>
      <c r="H218" s="2571">
        <v>963637.8</v>
      </c>
      <c r="I218" s="828">
        <v>0.56999999999999995</v>
      </c>
      <c r="J218" s="827">
        <v>2.2000000000000002</v>
      </c>
      <c r="K218" s="829">
        <v>0.73199999999999998</v>
      </c>
      <c r="L218" s="841">
        <v>199170</v>
      </c>
      <c r="M218" s="588"/>
      <c r="N218" s="422"/>
      <c r="O218" s="422"/>
      <c r="P218" s="422"/>
      <c r="Q218" s="422"/>
      <c r="R218" s="420"/>
      <c r="S218" s="420"/>
      <c r="T218" s="420"/>
      <c r="U218" s="420"/>
      <c r="V218" s="420"/>
      <c r="W218" s="420"/>
      <c r="X218" s="595">
        <v>61.852286223277915</v>
      </c>
      <c r="Y218" s="599">
        <v>37260</v>
      </c>
      <c r="Z218" s="965">
        <v>99.1</v>
      </c>
      <c r="AA218" s="600">
        <f t="shared" si="4"/>
        <v>375984</v>
      </c>
      <c r="AB218" s="596">
        <v>91.251253453915396</v>
      </c>
      <c r="AC218" s="971">
        <v>105.2</v>
      </c>
      <c r="AD218" s="975">
        <v>91.3</v>
      </c>
      <c r="AE218" s="945">
        <v>143.69999999999999</v>
      </c>
      <c r="AF218" s="601">
        <f t="shared" si="5"/>
        <v>0.73199999999999998</v>
      </c>
      <c r="AG218" s="550">
        <v>96.5</v>
      </c>
      <c r="AH218" s="423">
        <v>99.844545698626405</v>
      </c>
      <c r="AI218" s="424">
        <v>81.400000000000006</v>
      </c>
      <c r="AP218" s="402">
        <v>58.5</v>
      </c>
    </row>
    <row r="219" spans="1:42" ht="13.5" hidden="1" customHeight="1">
      <c r="A219" s="409"/>
      <c r="B219" s="411"/>
      <c r="C219" s="472" t="s">
        <v>566</v>
      </c>
      <c r="D219" s="823">
        <v>97.458783356237916</v>
      </c>
      <c r="E219" s="824">
        <v>1292082</v>
      </c>
      <c r="F219" s="825">
        <v>880241</v>
      </c>
      <c r="G219" s="826">
        <v>70.522179334916871</v>
      </c>
      <c r="H219" s="2571">
        <v>953407.7</v>
      </c>
      <c r="I219" s="828">
        <v>0.54</v>
      </c>
      <c r="J219" s="827">
        <v>0.4</v>
      </c>
      <c r="K219" s="829">
        <v>0.79800000000000004</v>
      </c>
      <c r="L219" s="841">
        <v>200183</v>
      </c>
      <c r="M219" s="588"/>
      <c r="N219" s="422"/>
      <c r="O219" s="422"/>
      <c r="P219" s="422"/>
      <c r="Q219" s="422"/>
      <c r="R219" s="420"/>
      <c r="S219" s="420"/>
      <c r="T219" s="420"/>
      <c r="U219" s="420"/>
      <c r="V219" s="420"/>
      <c r="W219" s="420"/>
      <c r="X219" s="595">
        <v>70.522179334916871</v>
      </c>
      <c r="Y219" s="599">
        <v>34335</v>
      </c>
      <c r="Z219" s="965">
        <v>99</v>
      </c>
      <c r="AA219" s="600">
        <f t="shared" si="4"/>
        <v>346818</v>
      </c>
      <c r="AB219" s="596">
        <v>99.210515118814669</v>
      </c>
      <c r="AC219" s="971">
        <v>105.1</v>
      </c>
      <c r="AD219" s="975">
        <v>90.9</v>
      </c>
      <c r="AE219" s="945">
        <v>143.69999999999999</v>
      </c>
      <c r="AF219" s="601">
        <f t="shared" si="5"/>
        <v>0.79800000000000004</v>
      </c>
      <c r="AG219" s="550">
        <v>96.5</v>
      </c>
      <c r="AH219" s="423">
        <v>99.844545698626405</v>
      </c>
      <c r="AI219" s="424">
        <v>88.5</v>
      </c>
      <c r="AP219" s="402">
        <v>66.7</v>
      </c>
    </row>
    <row r="220" spans="1:42" ht="13.5" hidden="1" customHeight="1">
      <c r="A220" s="409"/>
      <c r="B220" s="411"/>
      <c r="C220" s="472" t="s">
        <v>567</v>
      </c>
      <c r="D220" s="823">
        <v>99.012795847111875</v>
      </c>
      <c r="E220" s="824">
        <v>1336069</v>
      </c>
      <c r="F220" s="825">
        <v>867119</v>
      </c>
      <c r="G220" s="826">
        <v>69.464875296912126</v>
      </c>
      <c r="H220" s="2571">
        <v>956739</v>
      </c>
      <c r="I220" s="828">
        <v>0.53</v>
      </c>
      <c r="J220" s="827">
        <v>0.1</v>
      </c>
      <c r="K220" s="829">
        <v>0.82299999999999995</v>
      </c>
      <c r="L220" s="841">
        <v>220609</v>
      </c>
      <c r="M220" s="588"/>
      <c r="N220" s="422"/>
      <c r="O220" s="422"/>
      <c r="P220" s="422"/>
      <c r="Q220" s="422"/>
      <c r="R220" s="420"/>
      <c r="S220" s="420"/>
      <c r="T220" s="420"/>
      <c r="U220" s="420"/>
      <c r="V220" s="420"/>
      <c r="W220" s="420"/>
      <c r="X220" s="595">
        <v>69.464875296912126</v>
      </c>
      <c r="Y220" s="599">
        <v>54181</v>
      </c>
      <c r="Z220" s="965">
        <v>99.3</v>
      </c>
      <c r="AA220" s="600">
        <f t="shared" si="4"/>
        <v>545629</v>
      </c>
      <c r="AB220" s="596">
        <v>100.77994699640044</v>
      </c>
      <c r="AC220" s="971">
        <v>104.9</v>
      </c>
      <c r="AD220" s="975">
        <v>89.9</v>
      </c>
      <c r="AE220" s="945">
        <v>142.9</v>
      </c>
      <c r="AF220" s="601">
        <f t="shared" si="5"/>
        <v>0.82299999999999995</v>
      </c>
      <c r="AG220" s="550">
        <v>96.8</v>
      </c>
      <c r="AH220" s="423">
        <v>100.21954868716583</v>
      </c>
      <c r="AI220" s="424">
        <v>89.9</v>
      </c>
      <c r="AP220" s="402">
        <v>65.7</v>
      </c>
    </row>
    <row r="221" spans="1:42" ht="13.5" hidden="1" customHeight="1">
      <c r="A221" s="409"/>
      <c r="B221" s="411"/>
      <c r="C221" s="472" t="s">
        <v>568</v>
      </c>
      <c r="D221" s="823">
        <v>94.350758374490013</v>
      </c>
      <c r="E221" s="824">
        <v>1269967</v>
      </c>
      <c r="F221" s="825">
        <v>760007</v>
      </c>
      <c r="G221" s="826">
        <v>63.649703087885996</v>
      </c>
      <c r="H221" s="2571">
        <v>959014.40000000002</v>
      </c>
      <c r="I221" s="828">
        <v>0.51</v>
      </c>
      <c r="J221" s="827">
        <v>1.5</v>
      </c>
      <c r="K221" s="829">
        <v>0.72499999999999998</v>
      </c>
      <c r="L221" s="841">
        <v>221465</v>
      </c>
      <c r="M221" s="588"/>
      <c r="N221" s="422"/>
      <c r="O221" s="422"/>
      <c r="P221" s="422"/>
      <c r="Q221" s="422"/>
      <c r="R221" s="420"/>
      <c r="S221" s="420"/>
      <c r="T221" s="420"/>
      <c r="U221" s="420"/>
      <c r="V221" s="420"/>
      <c r="W221" s="420"/>
      <c r="X221" s="595">
        <v>63.649703087885996</v>
      </c>
      <c r="Y221" s="599">
        <v>31687</v>
      </c>
      <c r="Z221" s="965">
        <v>99.6</v>
      </c>
      <c r="AA221" s="600">
        <f t="shared" si="4"/>
        <v>318143</v>
      </c>
      <c r="AB221" s="596">
        <v>87.439776036921401</v>
      </c>
      <c r="AC221" s="971">
        <v>104.7</v>
      </c>
      <c r="AD221" s="975">
        <v>89</v>
      </c>
      <c r="AE221" s="945">
        <v>141.9</v>
      </c>
      <c r="AF221" s="601">
        <f t="shared" si="5"/>
        <v>0.72499999999999998</v>
      </c>
      <c r="AG221" s="550">
        <v>97.4</v>
      </c>
      <c r="AH221" s="423">
        <v>100.782053169975</v>
      </c>
      <c r="AI221" s="424">
        <v>78</v>
      </c>
      <c r="AP221" s="402">
        <v>60.2</v>
      </c>
    </row>
    <row r="222" spans="1:42" ht="13.5" hidden="1" customHeight="1">
      <c r="A222" s="409"/>
      <c r="B222" s="411"/>
      <c r="C222" s="472" t="s">
        <v>569</v>
      </c>
      <c r="D222" s="823">
        <v>93.573752129053034</v>
      </c>
      <c r="E222" s="824">
        <v>1269645</v>
      </c>
      <c r="F222" s="825">
        <v>786400</v>
      </c>
      <c r="G222" s="826">
        <v>62.380938242280294</v>
      </c>
      <c r="H222" s="2571">
        <v>958673.1</v>
      </c>
      <c r="I222" s="828">
        <v>0.5</v>
      </c>
      <c r="J222" s="827">
        <v>2.4</v>
      </c>
      <c r="K222" s="829">
        <v>0.82399999999999995</v>
      </c>
      <c r="L222" s="841">
        <v>224114</v>
      </c>
      <c r="M222" s="588"/>
      <c r="N222" s="422"/>
      <c r="O222" s="422"/>
      <c r="P222" s="422"/>
      <c r="Q222" s="422"/>
      <c r="R222" s="420"/>
      <c r="S222" s="420"/>
      <c r="T222" s="420"/>
      <c r="U222" s="420"/>
      <c r="V222" s="420"/>
      <c r="W222" s="420"/>
      <c r="X222" s="595">
        <v>62.380938242280294</v>
      </c>
      <c r="Y222" s="599">
        <v>32604</v>
      </c>
      <c r="Z222" s="965">
        <v>99.6</v>
      </c>
      <c r="AA222" s="600">
        <f t="shared" si="4"/>
        <v>327349</v>
      </c>
      <c r="AB222" s="596">
        <v>100.21943561154838</v>
      </c>
      <c r="AC222" s="971">
        <v>104.5</v>
      </c>
      <c r="AD222" s="975">
        <v>90</v>
      </c>
      <c r="AE222" s="945">
        <v>141.19999999999999</v>
      </c>
      <c r="AF222" s="601">
        <f t="shared" si="5"/>
        <v>0.82399999999999995</v>
      </c>
      <c r="AG222" s="550">
        <v>97.4</v>
      </c>
      <c r="AH222" s="423">
        <v>100.782053169975</v>
      </c>
      <c r="AI222" s="424">
        <v>89.4</v>
      </c>
      <c r="AP222" s="402">
        <v>59</v>
      </c>
    </row>
    <row r="223" spans="1:42" ht="13.5" hidden="1" customHeight="1">
      <c r="A223" s="409"/>
      <c r="B223" s="411"/>
      <c r="C223" s="472" t="s">
        <v>67</v>
      </c>
      <c r="D223" s="823">
        <v>94.017755697874151</v>
      </c>
      <c r="E223" s="824">
        <v>1287262</v>
      </c>
      <c r="F223" s="825">
        <v>847742</v>
      </c>
      <c r="G223" s="826">
        <v>65.23565914489312</v>
      </c>
      <c r="H223" s="2571">
        <v>953859</v>
      </c>
      <c r="I223" s="828">
        <v>0.49</v>
      </c>
      <c r="J223" s="827">
        <v>-0.2</v>
      </c>
      <c r="K223" s="829">
        <v>0.76600000000000001</v>
      </c>
      <c r="L223" s="841">
        <v>226558</v>
      </c>
      <c r="M223" s="588"/>
      <c r="N223" s="422"/>
      <c r="O223" s="422"/>
      <c r="P223" s="422"/>
      <c r="Q223" s="422"/>
      <c r="R223" s="420"/>
      <c r="S223" s="420"/>
      <c r="T223" s="420"/>
      <c r="U223" s="420"/>
      <c r="V223" s="420"/>
      <c r="W223" s="420"/>
      <c r="X223" s="595">
        <v>65.23565914489312</v>
      </c>
      <c r="Y223" s="599">
        <v>38542</v>
      </c>
      <c r="Z223" s="965">
        <v>99.6</v>
      </c>
      <c r="AA223" s="600">
        <f t="shared" si="4"/>
        <v>386968</v>
      </c>
      <c r="AB223" s="596">
        <v>93.044889885441989</v>
      </c>
      <c r="AC223" s="971">
        <v>104.2</v>
      </c>
      <c r="AD223" s="975">
        <v>90</v>
      </c>
      <c r="AE223" s="945">
        <v>140.6</v>
      </c>
      <c r="AF223" s="601">
        <f t="shared" si="5"/>
        <v>0.76600000000000001</v>
      </c>
      <c r="AG223" s="550">
        <v>97.1</v>
      </c>
      <c r="AH223" s="423">
        <v>100.50080092857041</v>
      </c>
      <c r="AI223" s="424">
        <v>83</v>
      </c>
      <c r="AP223" s="402">
        <v>61.7</v>
      </c>
    </row>
    <row r="224" spans="1:42" ht="13.5" hidden="1" customHeight="1">
      <c r="A224" s="409"/>
      <c r="B224" s="411"/>
      <c r="C224" s="472" t="s">
        <v>68</v>
      </c>
      <c r="D224" s="823">
        <v>95.016763727721695</v>
      </c>
      <c r="E224" s="824">
        <v>1236177</v>
      </c>
      <c r="F224" s="825">
        <v>765124</v>
      </c>
      <c r="G224" s="826">
        <v>65.341389548693584</v>
      </c>
      <c r="H224" s="2571">
        <v>947902.3</v>
      </c>
      <c r="I224" s="828">
        <v>0.48</v>
      </c>
      <c r="J224" s="827">
        <v>-6</v>
      </c>
      <c r="K224" s="829">
        <v>0.78200000000000003</v>
      </c>
      <c r="L224" s="841">
        <v>225957</v>
      </c>
      <c r="M224" s="588"/>
      <c r="N224" s="422"/>
      <c r="O224" s="422"/>
      <c r="P224" s="422"/>
      <c r="Q224" s="422"/>
      <c r="R224" s="420"/>
      <c r="S224" s="420"/>
      <c r="T224" s="420"/>
      <c r="U224" s="420"/>
      <c r="V224" s="420"/>
      <c r="W224" s="420"/>
      <c r="X224" s="595">
        <v>65.341389548693584</v>
      </c>
      <c r="Y224" s="599">
        <v>37319</v>
      </c>
      <c r="Z224" s="965">
        <v>98.8</v>
      </c>
      <c r="AA224" s="600">
        <f t="shared" si="4"/>
        <v>377723</v>
      </c>
      <c r="AB224" s="596">
        <v>95.174833147879824</v>
      </c>
      <c r="AC224" s="971">
        <v>104.1</v>
      </c>
      <c r="AD224" s="975">
        <v>90.4</v>
      </c>
      <c r="AE224" s="945">
        <v>140.1</v>
      </c>
      <c r="AF224" s="601">
        <f t="shared" si="5"/>
        <v>0.78200000000000003</v>
      </c>
      <c r="AG224" s="550">
        <v>96.5</v>
      </c>
      <c r="AH224" s="423">
        <v>99.938296445761253</v>
      </c>
      <c r="AI224" s="424">
        <v>84.9</v>
      </c>
      <c r="AP224" s="402">
        <v>61.8</v>
      </c>
    </row>
    <row r="225" spans="1:42" ht="13.5" hidden="1" customHeight="1">
      <c r="A225" s="409"/>
      <c r="B225" s="411"/>
      <c r="C225" s="474" t="s">
        <v>69</v>
      </c>
      <c r="D225" s="823">
        <v>94.017755697874151</v>
      </c>
      <c r="E225" s="824">
        <v>1233943</v>
      </c>
      <c r="F225" s="825">
        <v>811185</v>
      </c>
      <c r="G225" s="826">
        <v>67.033076009501187</v>
      </c>
      <c r="H225" s="2571">
        <v>939214</v>
      </c>
      <c r="I225" s="828">
        <v>0.47</v>
      </c>
      <c r="J225" s="827">
        <v>-2.6</v>
      </c>
      <c r="K225" s="829">
        <v>0.80700000000000005</v>
      </c>
      <c r="L225" s="841">
        <v>206866</v>
      </c>
      <c r="M225" s="588"/>
      <c r="N225" s="422"/>
      <c r="O225" s="422"/>
      <c r="P225" s="422"/>
      <c r="Q225" s="422"/>
      <c r="R225" s="420"/>
      <c r="S225" s="420"/>
      <c r="T225" s="420"/>
      <c r="U225" s="420"/>
      <c r="V225" s="420"/>
      <c r="W225" s="420"/>
      <c r="X225" s="597">
        <v>67.033076009501187</v>
      </c>
      <c r="Y225" s="602">
        <v>62378</v>
      </c>
      <c r="Z225" s="966">
        <v>99</v>
      </c>
      <c r="AA225" s="603">
        <f t="shared" si="4"/>
        <v>630081</v>
      </c>
      <c r="AB225" s="598">
        <v>97.865287795169706</v>
      </c>
      <c r="AC225" s="972">
        <v>103.9</v>
      </c>
      <c r="AD225" s="976">
        <v>90.1</v>
      </c>
      <c r="AE225" s="946">
        <v>139.80000000000001</v>
      </c>
      <c r="AF225" s="604">
        <f t="shared" si="5"/>
        <v>0.80700000000000005</v>
      </c>
      <c r="AG225" s="550">
        <v>96.6</v>
      </c>
      <c r="AH225" s="423">
        <v>99.938296445761253</v>
      </c>
      <c r="AI225" s="424">
        <v>87.3</v>
      </c>
      <c r="AP225" s="402">
        <v>63.4</v>
      </c>
    </row>
    <row r="226" spans="1:42" ht="13.5" hidden="1" customHeight="1">
      <c r="A226" s="509">
        <v>1994</v>
      </c>
      <c r="B226" s="934" t="s">
        <v>73</v>
      </c>
      <c r="C226" s="473" t="s">
        <v>561</v>
      </c>
      <c r="D226" s="814">
        <v>96.570776218595654</v>
      </c>
      <c r="E226" s="815">
        <v>1165966</v>
      </c>
      <c r="F226" s="816">
        <v>704383</v>
      </c>
      <c r="G226" s="817">
        <v>64.178355106888375</v>
      </c>
      <c r="H226" s="2580">
        <v>962941.4</v>
      </c>
      <c r="I226" s="819">
        <v>0.46</v>
      </c>
      <c r="J226" s="818">
        <v>-0.7</v>
      </c>
      <c r="K226" s="821">
        <v>0.751</v>
      </c>
      <c r="L226" s="840">
        <v>226081</v>
      </c>
      <c r="M226" s="588"/>
      <c r="N226" s="422"/>
      <c r="O226" s="422"/>
      <c r="P226" s="422"/>
      <c r="Q226" s="422"/>
      <c r="R226" s="420"/>
      <c r="S226" s="420"/>
      <c r="T226" s="420"/>
      <c r="U226" s="420"/>
      <c r="V226" s="420"/>
      <c r="W226" s="420"/>
      <c r="X226" s="595">
        <v>64.178355106888375</v>
      </c>
      <c r="Y226" s="599">
        <v>36484</v>
      </c>
      <c r="Z226" s="965">
        <v>99</v>
      </c>
      <c r="AA226" s="600">
        <f t="shared" si="4"/>
        <v>368525</v>
      </c>
      <c r="AB226" s="596">
        <v>89.345514745418399</v>
      </c>
      <c r="AC226" s="971">
        <v>103.9</v>
      </c>
      <c r="AD226" s="975">
        <v>89.2</v>
      </c>
      <c r="AE226" s="945">
        <v>138.5</v>
      </c>
      <c r="AF226" s="601">
        <f t="shared" si="5"/>
        <v>0.751</v>
      </c>
      <c r="AG226" s="550">
        <v>96.4</v>
      </c>
      <c r="AH226" s="423">
        <v>99.750794951491528</v>
      </c>
      <c r="AI226" s="424">
        <v>79.7</v>
      </c>
      <c r="AP226" s="402">
        <v>60.7</v>
      </c>
    </row>
    <row r="227" spans="1:42" ht="13.5" hidden="1" customHeight="1">
      <c r="A227" s="409"/>
      <c r="B227" s="411"/>
      <c r="C227" s="472" t="s">
        <v>562</v>
      </c>
      <c r="D227" s="823">
        <v>95.127764619926992</v>
      </c>
      <c r="E227" s="824">
        <v>1164714</v>
      </c>
      <c r="F227" s="825">
        <v>671335</v>
      </c>
      <c r="G227" s="826">
        <v>61.746555819477436</v>
      </c>
      <c r="H227" s="2571">
        <v>941640.7</v>
      </c>
      <c r="I227" s="828">
        <v>0.45</v>
      </c>
      <c r="J227" s="827">
        <v>0.1</v>
      </c>
      <c r="K227" s="829">
        <v>0.77400000000000002</v>
      </c>
      <c r="L227" s="841">
        <v>207170</v>
      </c>
      <c r="M227" s="588"/>
      <c r="N227" s="422"/>
      <c r="O227" s="422"/>
      <c r="P227" s="422"/>
      <c r="Q227" s="422"/>
      <c r="R227" s="420"/>
      <c r="S227" s="420"/>
      <c r="T227" s="420"/>
      <c r="U227" s="420"/>
      <c r="V227" s="420"/>
      <c r="W227" s="420"/>
      <c r="X227" s="595">
        <v>61.746555819477436</v>
      </c>
      <c r="Y227" s="599">
        <v>29246</v>
      </c>
      <c r="Z227" s="965">
        <v>99.1</v>
      </c>
      <c r="AA227" s="600">
        <f t="shared" si="4"/>
        <v>295116</v>
      </c>
      <c r="AB227" s="596">
        <v>93.156992162412394</v>
      </c>
      <c r="AC227" s="971">
        <v>103.7</v>
      </c>
      <c r="AD227" s="975">
        <v>90.6</v>
      </c>
      <c r="AE227" s="945">
        <v>137.80000000000001</v>
      </c>
      <c r="AF227" s="601">
        <f t="shared" si="5"/>
        <v>0.77400000000000002</v>
      </c>
      <c r="AG227" s="550">
        <v>96.5</v>
      </c>
      <c r="AH227" s="423">
        <v>99.938296445761253</v>
      </c>
      <c r="AI227" s="424">
        <v>83.1</v>
      </c>
      <c r="AP227" s="402">
        <v>58.4</v>
      </c>
    </row>
    <row r="228" spans="1:42" ht="13.5" hidden="1" customHeight="1">
      <c r="A228" s="409"/>
      <c r="B228" s="411"/>
      <c r="C228" s="472" t="s">
        <v>563</v>
      </c>
      <c r="D228" s="823">
        <v>110.33488685205067</v>
      </c>
      <c r="E228" s="824">
        <v>1254859</v>
      </c>
      <c r="F228" s="825">
        <v>661341</v>
      </c>
      <c r="G228" s="826">
        <v>99.2808491686461</v>
      </c>
      <c r="H228" s="2571">
        <v>936198.4</v>
      </c>
      <c r="I228" s="828">
        <v>0.44</v>
      </c>
      <c r="J228" s="827">
        <v>-0.8</v>
      </c>
      <c r="K228" s="829">
        <v>1.107</v>
      </c>
      <c r="L228" s="841">
        <v>227385</v>
      </c>
      <c r="M228" s="588"/>
      <c r="N228" s="422"/>
      <c r="O228" s="422"/>
      <c r="P228" s="422"/>
      <c r="Q228" s="422"/>
      <c r="R228" s="420"/>
      <c r="S228" s="420"/>
      <c r="T228" s="420"/>
      <c r="U228" s="420"/>
      <c r="V228" s="420"/>
      <c r="W228" s="420"/>
      <c r="X228" s="595">
        <v>99.2808491686461</v>
      </c>
      <c r="Y228" s="599">
        <v>37644</v>
      </c>
      <c r="Z228" s="965">
        <v>99.4</v>
      </c>
      <c r="AA228" s="600">
        <f t="shared" si="4"/>
        <v>378712</v>
      </c>
      <c r="AB228" s="596">
        <v>134.07432325661279</v>
      </c>
      <c r="AC228" s="971">
        <v>103.5</v>
      </c>
      <c r="AD228" s="975">
        <v>91.2</v>
      </c>
      <c r="AE228" s="945">
        <v>137.4</v>
      </c>
      <c r="AF228" s="601">
        <f t="shared" si="5"/>
        <v>1.107</v>
      </c>
      <c r="AG228" s="550">
        <v>96.9</v>
      </c>
      <c r="AH228" s="423">
        <v>100.21954868716583</v>
      </c>
      <c r="AI228" s="424">
        <v>119.6</v>
      </c>
      <c r="AP228" s="402">
        <v>93.9</v>
      </c>
    </row>
    <row r="229" spans="1:42" ht="13.5" hidden="1" customHeight="1">
      <c r="A229" s="409"/>
      <c r="B229" s="411"/>
      <c r="C229" s="472" t="s">
        <v>564</v>
      </c>
      <c r="D229" s="823">
        <v>95.016763727721695</v>
      </c>
      <c r="E229" s="824">
        <v>1199119</v>
      </c>
      <c r="F229" s="825">
        <v>803640</v>
      </c>
      <c r="G229" s="826">
        <v>63.861163895486939</v>
      </c>
      <c r="H229" s="2571">
        <v>929329.5</v>
      </c>
      <c r="I229" s="828">
        <v>0.44</v>
      </c>
      <c r="J229" s="827">
        <v>-3.7</v>
      </c>
      <c r="K229" s="829">
        <v>0.75800000000000001</v>
      </c>
      <c r="L229" s="841">
        <v>231584</v>
      </c>
      <c r="M229" s="588"/>
      <c r="N229" s="422"/>
      <c r="O229" s="422"/>
      <c r="P229" s="422"/>
      <c r="Q229" s="422"/>
      <c r="R229" s="420"/>
      <c r="S229" s="420"/>
      <c r="T229" s="420"/>
      <c r="U229" s="420"/>
      <c r="V229" s="420"/>
      <c r="W229" s="420"/>
      <c r="X229" s="595">
        <v>63.861163895486939</v>
      </c>
      <c r="Y229" s="599">
        <v>37077</v>
      </c>
      <c r="Z229" s="965">
        <v>99.5</v>
      </c>
      <c r="AA229" s="600">
        <f t="shared" si="4"/>
        <v>372633</v>
      </c>
      <c r="AB229" s="596">
        <v>94.950628593939001</v>
      </c>
      <c r="AC229" s="971">
        <v>103.3</v>
      </c>
      <c r="AD229" s="975">
        <v>92.6</v>
      </c>
      <c r="AE229" s="945">
        <v>139.80000000000001</v>
      </c>
      <c r="AF229" s="601">
        <f t="shared" si="5"/>
        <v>0.75800000000000001</v>
      </c>
      <c r="AG229" s="550">
        <v>97</v>
      </c>
      <c r="AH229" s="423">
        <v>100.40705018143555</v>
      </c>
      <c r="AI229" s="424">
        <v>84.7</v>
      </c>
      <c r="AP229" s="402">
        <v>60.4</v>
      </c>
    </row>
    <row r="230" spans="1:42" ht="13.5" hidden="1" customHeight="1">
      <c r="A230" s="409"/>
      <c r="B230" s="411"/>
      <c r="C230" s="472" t="s">
        <v>565</v>
      </c>
      <c r="D230" s="823">
        <v>94.683761051105861</v>
      </c>
      <c r="E230" s="824">
        <v>1237314</v>
      </c>
      <c r="F230" s="825">
        <v>839920</v>
      </c>
      <c r="G230" s="826">
        <v>59.737678147268412</v>
      </c>
      <c r="H230" s="2571">
        <v>926219.8</v>
      </c>
      <c r="I230" s="828">
        <v>0.44</v>
      </c>
      <c r="J230" s="827">
        <v>-2.4</v>
      </c>
      <c r="K230" s="829">
        <v>0.72499999999999998</v>
      </c>
      <c r="L230" s="841">
        <v>222102</v>
      </c>
      <c r="M230" s="588"/>
      <c r="N230" s="422"/>
      <c r="O230" s="422"/>
      <c r="P230" s="422"/>
      <c r="Q230" s="422"/>
      <c r="R230" s="420"/>
      <c r="S230" s="420"/>
      <c r="T230" s="420"/>
      <c r="U230" s="420"/>
      <c r="V230" s="420"/>
      <c r="W230" s="420"/>
      <c r="X230" s="595">
        <v>59.737678147268412</v>
      </c>
      <c r="Y230" s="599">
        <v>37857</v>
      </c>
      <c r="Z230" s="965">
        <v>99.7</v>
      </c>
      <c r="AA230" s="600">
        <f t="shared" si="4"/>
        <v>379709</v>
      </c>
      <c r="AB230" s="596">
        <v>89.233412468447966</v>
      </c>
      <c r="AC230" s="971">
        <v>103.3</v>
      </c>
      <c r="AD230" s="975">
        <v>91.4</v>
      </c>
      <c r="AE230" s="945">
        <v>139.1</v>
      </c>
      <c r="AF230" s="601">
        <f t="shared" si="5"/>
        <v>0.72499999999999998</v>
      </c>
      <c r="AG230" s="550">
        <v>97.2</v>
      </c>
      <c r="AH230" s="423">
        <v>100.68830242284012</v>
      </c>
      <c r="AI230" s="424">
        <v>79.599999999999994</v>
      </c>
      <c r="AP230" s="402">
        <v>56.5</v>
      </c>
    </row>
    <row r="231" spans="1:42" ht="13.5" hidden="1" customHeight="1">
      <c r="A231" s="409"/>
      <c r="B231" s="411"/>
      <c r="C231" s="472" t="s">
        <v>566</v>
      </c>
      <c r="D231" s="823">
        <v>96.681777110800937</v>
      </c>
      <c r="E231" s="824">
        <v>1293922</v>
      </c>
      <c r="F231" s="825">
        <v>860050</v>
      </c>
      <c r="G231" s="826">
        <v>64.495546318289797</v>
      </c>
      <c r="H231" s="2571">
        <v>932161.6</v>
      </c>
      <c r="I231" s="828">
        <v>0.45</v>
      </c>
      <c r="J231" s="827">
        <v>0.9</v>
      </c>
      <c r="K231" s="829">
        <v>0.79300000000000004</v>
      </c>
      <c r="L231" s="841">
        <v>225451</v>
      </c>
      <c r="M231" s="588"/>
      <c r="N231" s="422"/>
      <c r="O231" s="422"/>
      <c r="P231" s="422"/>
      <c r="Q231" s="422"/>
      <c r="R231" s="420"/>
      <c r="S231" s="420"/>
      <c r="T231" s="420"/>
      <c r="U231" s="420"/>
      <c r="V231" s="420"/>
      <c r="W231" s="420"/>
      <c r="X231" s="595">
        <v>64.495546318289797</v>
      </c>
      <c r="Y231" s="599">
        <v>36082</v>
      </c>
      <c r="Z231" s="965">
        <v>99.5</v>
      </c>
      <c r="AA231" s="600">
        <f t="shared" si="4"/>
        <v>362633</v>
      </c>
      <c r="AB231" s="596">
        <v>97.977390072140125</v>
      </c>
      <c r="AC231" s="971">
        <v>103.3</v>
      </c>
      <c r="AD231" s="975">
        <v>92.2</v>
      </c>
      <c r="AE231" s="945">
        <v>138.5</v>
      </c>
      <c r="AF231" s="601">
        <f t="shared" si="5"/>
        <v>0.79300000000000004</v>
      </c>
      <c r="AG231" s="550">
        <v>97</v>
      </c>
      <c r="AH231" s="423">
        <v>100.40705018143555</v>
      </c>
      <c r="AI231" s="424">
        <v>87.4</v>
      </c>
      <c r="AP231" s="402">
        <v>61</v>
      </c>
    </row>
    <row r="232" spans="1:42" ht="13.5" hidden="1" customHeight="1">
      <c r="A232" s="409"/>
      <c r="B232" s="411"/>
      <c r="C232" s="472" t="s">
        <v>567</v>
      </c>
      <c r="D232" s="823">
        <v>94.461759266695282</v>
      </c>
      <c r="E232" s="824">
        <v>1385932</v>
      </c>
      <c r="F232" s="825">
        <v>921041</v>
      </c>
      <c r="G232" s="826">
        <v>56.777226840855114</v>
      </c>
      <c r="H232" s="2571">
        <v>927527.4</v>
      </c>
      <c r="I232" s="828">
        <v>0.45</v>
      </c>
      <c r="J232" s="827">
        <v>6.6</v>
      </c>
      <c r="K232" s="829">
        <v>0.77400000000000002</v>
      </c>
      <c r="L232" s="841">
        <v>218123</v>
      </c>
      <c r="M232" s="588"/>
      <c r="N232" s="422"/>
      <c r="O232" s="422"/>
      <c r="P232" s="422"/>
      <c r="Q232" s="422"/>
      <c r="R232" s="420"/>
      <c r="S232" s="420"/>
      <c r="T232" s="420"/>
      <c r="U232" s="420"/>
      <c r="V232" s="420"/>
      <c r="W232" s="420"/>
      <c r="X232" s="595">
        <v>56.777226840855114</v>
      </c>
      <c r="Y232" s="599">
        <v>54745</v>
      </c>
      <c r="Z232" s="965">
        <v>99.3</v>
      </c>
      <c r="AA232" s="600">
        <f t="shared" ref="AA232:AA295" si="6">ROUND(Y232/Z232*1000,0)</f>
        <v>551309</v>
      </c>
      <c r="AB232" s="596">
        <v>95.959549086672695</v>
      </c>
      <c r="AC232" s="971">
        <v>103.2</v>
      </c>
      <c r="AD232" s="975">
        <v>92.9</v>
      </c>
      <c r="AE232" s="945">
        <v>137.69999999999999</v>
      </c>
      <c r="AF232" s="601">
        <f t="shared" ref="AF232:AF295" si="7">ROUND(AB232*AC232/AD232/AE232,3)</f>
        <v>0.77400000000000002</v>
      </c>
      <c r="AG232" s="550">
        <v>96.8</v>
      </c>
      <c r="AH232" s="423">
        <v>100.21954868716583</v>
      </c>
      <c r="AI232" s="424">
        <v>85.6</v>
      </c>
      <c r="AP232" s="402">
        <v>53.7</v>
      </c>
    </row>
    <row r="233" spans="1:42" ht="13.5" hidden="1" customHeight="1">
      <c r="A233" s="409"/>
      <c r="B233" s="411"/>
      <c r="C233" s="472" t="s">
        <v>568</v>
      </c>
      <c r="D233" s="823">
        <v>99.123796739317143</v>
      </c>
      <c r="E233" s="824">
        <v>1338115</v>
      </c>
      <c r="F233" s="825">
        <v>914185</v>
      </c>
      <c r="G233" s="826">
        <v>69.570605700712591</v>
      </c>
      <c r="H233" s="2571">
        <v>929839.5</v>
      </c>
      <c r="I233" s="828">
        <v>0.46</v>
      </c>
      <c r="J233" s="827">
        <v>6</v>
      </c>
      <c r="K233" s="829">
        <v>0.748</v>
      </c>
      <c r="L233" s="841">
        <v>250720</v>
      </c>
      <c r="M233" s="588"/>
      <c r="N233" s="422"/>
      <c r="O233" s="422"/>
      <c r="P233" s="422"/>
      <c r="Q233" s="422"/>
      <c r="R233" s="420"/>
      <c r="S233" s="420"/>
      <c r="T233" s="420"/>
      <c r="U233" s="420"/>
      <c r="V233" s="420"/>
      <c r="W233" s="420"/>
      <c r="X233" s="595">
        <v>69.570605700712591</v>
      </c>
      <c r="Y233" s="599">
        <v>31959</v>
      </c>
      <c r="Z233" s="965">
        <v>99.7</v>
      </c>
      <c r="AA233" s="600">
        <f t="shared" si="6"/>
        <v>320552</v>
      </c>
      <c r="AB233" s="596">
        <v>91.475458007856219</v>
      </c>
      <c r="AC233" s="971">
        <v>103</v>
      </c>
      <c r="AD233" s="975">
        <v>91.8</v>
      </c>
      <c r="AE233" s="945">
        <v>137.30000000000001</v>
      </c>
      <c r="AF233" s="601">
        <f t="shared" si="7"/>
        <v>0.748</v>
      </c>
      <c r="AG233" s="550">
        <v>97.3</v>
      </c>
      <c r="AH233" s="423">
        <v>100.68830242284012</v>
      </c>
      <c r="AI233" s="424">
        <v>81.599999999999994</v>
      </c>
      <c r="AP233" s="402">
        <v>65.8</v>
      </c>
    </row>
    <row r="234" spans="1:42" ht="13.5" hidden="1" customHeight="1">
      <c r="A234" s="409"/>
      <c r="B234" s="411"/>
      <c r="C234" s="472" t="s">
        <v>569</v>
      </c>
      <c r="D234" s="823">
        <v>97.458783356237916</v>
      </c>
      <c r="E234" s="824">
        <v>1350914</v>
      </c>
      <c r="F234" s="825">
        <v>882040</v>
      </c>
      <c r="G234" s="826">
        <v>64.812737529691219</v>
      </c>
      <c r="H234" s="2571">
        <v>925955.7</v>
      </c>
      <c r="I234" s="828">
        <v>0.47</v>
      </c>
      <c r="J234" s="827">
        <v>2.5</v>
      </c>
      <c r="K234" s="829">
        <v>0.83899999999999997</v>
      </c>
      <c r="L234" s="841">
        <v>252811</v>
      </c>
      <c r="M234" s="588"/>
      <c r="N234" s="422"/>
      <c r="O234" s="422"/>
      <c r="P234" s="422"/>
      <c r="Q234" s="422"/>
      <c r="R234" s="420"/>
      <c r="S234" s="420"/>
      <c r="T234" s="420"/>
      <c r="U234" s="420"/>
      <c r="V234" s="420"/>
      <c r="W234" s="420"/>
      <c r="X234" s="595">
        <v>64.812737529691219</v>
      </c>
      <c r="Y234" s="599">
        <v>32596</v>
      </c>
      <c r="Z234" s="965">
        <v>99.9</v>
      </c>
      <c r="AA234" s="600">
        <f t="shared" si="6"/>
        <v>326286</v>
      </c>
      <c r="AB234" s="596">
        <v>104.03091302854237</v>
      </c>
      <c r="AC234" s="971">
        <v>102.9</v>
      </c>
      <c r="AD234" s="975">
        <v>93.1</v>
      </c>
      <c r="AE234" s="945">
        <v>137.1</v>
      </c>
      <c r="AF234" s="601">
        <f t="shared" si="7"/>
        <v>0.83899999999999997</v>
      </c>
      <c r="AG234" s="550">
        <v>97.7</v>
      </c>
      <c r="AH234" s="423">
        <v>101.15705615851445</v>
      </c>
      <c r="AI234" s="424">
        <v>92.8</v>
      </c>
      <c r="AP234" s="402">
        <v>61.3</v>
      </c>
    </row>
    <row r="235" spans="1:42" ht="13.5" hidden="1" customHeight="1">
      <c r="A235" s="409"/>
      <c r="B235" s="411"/>
      <c r="C235" s="472" t="s">
        <v>67</v>
      </c>
      <c r="D235" s="823">
        <v>97.458783356237916</v>
      </c>
      <c r="E235" s="824">
        <v>1349481</v>
      </c>
      <c r="F235" s="825">
        <v>739302</v>
      </c>
      <c r="G235" s="826">
        <v>64.28408551068884</v>
      </c>
      <c r="H235" s="2571">
        <v>922499.1</v>
      </c>
      <c r="I235" s="828">
        <v>0.46</v>
      </c>
      <c r="J235" s="827">
        <v>2.2000000000000002</v>
      </c>
      <c r="K235" s="829">
        <v>0.77600000000000002</v>
      </c>
      <c r="L235" s="841">
        <v>260659</v>
      </c>
      <c r="M235" s="588"/>
      <c r="N235" s="422"/>
      <c r="O235" s="422"/>
      <c r="P235" s="422"/>
      <c r="Q235" s="422"/>
      <c r="R235" s="420"/>
      <c r="S235" s="420"/>
      <c r="T235" s="420"/>
      <c r="U235" s="420"/>
      <c r="V235" s="420"/>
      <c r="W235" s="420"/>
      <c r="X235" s="595">
        <v>64.28408551068884</v>
      </c>
      <c r="Y235" s="599">
        <v>38196</v>
      </c>
      <c r="Z235" s="965">
        <v>100.5</v>
      </c>
      <c r="AA235" s="600">
        <f t="shared" si="6"/>
        <v>380060</v>
      </c>
      <c r="AB235" s="596">
        <v>96.632162748495176</v>
      </c>
      <c r="AC235" s="971">
        <v>102.9</v>
      </c>
      <c r="AD235" s="975">
        <v>93.7</v>
      </c>
      <c r="AE235" s="945">
        <v>136.80000000000001</v>
      </c>
      <c r="AF235" s="601">
        <f t="shared" si="7"/>
        <v>0.77600000000000002</v>
      </c>
      <c r="AG235" s="550">
        <v>98</v>
      </c>
      <c r="AH235" s="423">
        <v>101.43830839991904</v>
      </c>
      <c r="AI235" s="424">
        <v>86.2</v>
      </c>
      <c r="AP235" s="402">
        <v>60.8</v>
      </c>
    </row>
    <row r="236" spans="1:42" ht="13.5" hidden="1" customHeight="1">
      <c r="A236" s="409"/>
      <c r="B236" s="411"/>
      <c r="C236" s="472" t="s">
        <v>68</v>
      </c>
      <c r="D236" s="823">
        <v>102.00981993665449</v>
      </c>
      <c r="E236" s="824">
        <v>1311125</v>
      </c>
      <c r="F236" s="825">
        <v>976983</v>
      </c>
      <c r="G236" s="826">
        <v>68.724762470308789</v>
      </c>
      <c r="H236" s="2571">
        <v>922183.6</v>
      </c>
      <c r="I236" s="828">
        <v>0.46</v>
      </c>
      <c r="J236" s="827">
        <v>6</v>
      </c>
      <c r="K236" s="829">
        <v>0.82399999999999995</v>
      </c>
      <c r="L236" s="841">
        <v>244833</v>
      </c>
      <c r="M236" s="588"/>
      <c r="N236" s="422"/>
      <c r="O236" s="422"/>
      <c r="P236" s="422"/>
      <c r="Q236" s="422"/>
      <c r="R236" s="420"/>
      <c r="S236" s="420"/>
      <c r="T236" s="420"/>
      <c r="U236" s="420"/>
      <c r="V236" s="420"/>
      <c r="W236" s="420"/>
      <c r="X236" s="595">
        <v>68.724762470308789</v>
      </c>
      <c r="Y236" s="599">
        <v>38006</v>
      </c>
      <c r="Z236" s="965">
        <v>100.2</v>
      </c>
      <c r="AA236" s="600">
        <f t="shared" si="6"/>
        <v>379301</v>
      </c>
      <c r="AB236" s="596">
        <v>102.57358342792702</v>
      </c>
      <c r="AC236" s="971">
        <v>102.8</v>
      </c>
      <c r="AD236" s="975">
        <v>93.9</v>
      </c>
      <c r="AE236" s="945">
        <v>136.30000000000001</v>
      </c>
      <c r="AF236" s="601">
        <f t="shared" si="7"/>
        <v>0.82399999999999995</v>
      </c>
      <c r="AG236" s="550">
        <v>97.9</v>
      </c>
      <c r="AH236" s="423">
        <v>101.34455765278416</v>
      </c>
      <c r="AI236" s="424">
        <v>91.5</v>
      </c>
      <c r="AP236" s="402">
        <v>65</v>
      </c>
    </row>
    <row r="237" spans="1:42" ht="13.5" hidden="1" customHeight="1">
      <c r="A237" s="415"/>
      <c r="B237" s="935"/>
      <c r="C237" s="474" t="s">
        <v>69</v>
      </c>
      <c r="D237" s="831">
        <v>97.79178603285375</v>
      </c>
      <c r="E237" s="832">
        <v>1296647</v>
      </c>
      <c r="F237" s="833">
        <v>897566</v>
      </c>
      <c r="G237" s="834">
        <v>64.389815914489319</v>
      </c>
      <c r="H237" s="2581">
        <v>923095.8</v>
      </c>
      <c r="I237" s="836">
        <v>0.45</v>
      </c>
      <c r="J237" s="835">
        <v>2.1</v>
      </c>
      <c r="K237" s="838">
        <v>0.81399999999999995</v>
      </c>
      <c r="L237" s="842">
        <v>236388</v>
      </c>
      <c r="M237" s="588"/>
      <c r="N237" s="422"/>
      <c r="O237" s="422"/>
      <c r="P237" s="422"/>
      <c r="Q237" s="422"/>
      <c r="R237" s="420"/>
      <c r="S237" s="420"/>
      <c r="T237" s="420"/>
      <c r="U237" s="420"/>
      <c r="V237" s="420"/>
      <c r="W237" s="420"/>
      <c r="X237" s="595">
        <v>64.389815914489319</v>
      </c>
      <c r="Y237" s="602">
        <v>63573</v>
      </c>
      <c r="Z237" s="966">
        <v>99.9</v>
      </c>
      <c r="AA237" s="603">
        <f t="shared" si="6"/>
        <v>636366</v>
      </c>
      <c r="AB237" s="598">
        <v>101.67676521216372</v>
      </c>
      <c r="AC237" s="972">
        <v>102.9</v>
      </c>
      <c r="AD237" s="976">
        <v>94.3</v>
      </c>
      <c r="AE237" s="946">
        <v>136.30000000000001</v>
      </c>
      <c r="AF237" s="604">
        <f t="shared" si="7"/>
        <v>0.81399999999999995</v>
      </c>
      <c r="AG237" s="550">
        <v>97.5</v>
      </c>
      <c r="AH237" s="423">
        <v>100.96955466424473</v>
      </c>
      <c r="AI237" s="424">
        <v>90.7</v>
      </c>
      <c r="AP237" s="402">
        <v>60.9</v>
      </c>
    </row>
    <row r="238" spans="1:42" ht="13.5" hidden="1" customHeight="1">
      <c r="A238" s="409">
        <v>1995</v>
      </c>
      <c r="B238" s="411" t="s">
        <v>445</v>
      </c>
      <c r="C238" s="473" t="s">
        <v>561</v>
      </c>
      <c r="D238" s="823">
        <v>89.355718225252289</v>
      </c>
      <c r="E238" s="824">
        <v>1091114</v>
      </c>
      <c r="F238" s="825">
        <v>537385</v>
      </c>
      <c r="G238" s="826">
        <v>70.204988123515449</v>
      </c>
      <c r="H238" s="2571">
        <v>910592.8</v>
      </c>
      <c r="I238" s="828">
        <v>0.45</v>
      </c>
      <c r="J238" s="827">
        <v>-14.3</v>
      </c>
      <c r="K238" s="829">
        <v>0.69199999999999995</v>
      </c>
      <c r="L238" s="841">
        <v>148404</v>
      </c>
      <c r="M238" s="588"/>
      <c r="N238" s="422"/>
      <c r="O238" s="422"/>
      <c r="P238" s="422"/>
      <c r="Q238" s="422"/>
      <c r="R238" s="420"/>
      <c r="S238" s="420"/>
      <c r="T238" s="420"/>
      <c r="U238" s="420"/>
      <c r="V238" s="420"/>
      <c r="W238" s="420"/>
      <c r="X238" s="595">
        <v>70.204988123515449</v>
      </c>
      <c r="Y238" s="599">
        <v>25561</v>
      </c>
      <c r="Z238" s="965">
        <v>99.7</v>
      </c>
      <c r="AA238" s="600">
        <f t="shared" si="6"/>
        <v>256379</v>
      </c>
      <c r="AB238" s="596">
        <v>82.731480404164074</v>
      </c>
      <c r="AC238" s="971">
        <v>103.3</v>
      </c>
      <c r="AD238" s="975">
        <v>91.3</v>
      </c>
      <c r="AE238" s="945">
        <v>135.30000000000001</v>
      </c>
      <c r="AF238" s="601">
        <f t="shared" si="7"/>
        <v>0.69199999999999995</v>
      </c>
      <c r="AG238" s="550">
        <v>97.4</v>
      </c>
      <c r="AH238" s="423">
        <v>100.90908543234272</v>
      </c>
      <c r="AI238" s="424">
        <v>73.8</v>
      </c>
      <c r="AP238" s="402">
        <v>66.400000000000006</v>
      </c>
    </row>
    <row r="239" spans="1:42" ht="13.5" hidden="1" customHeight="1">
      <c r="A239" s="409"/>
      <c r="B239" s="411"/>
      <c r="C239" s="472" t="s">
        <v>562</v>
      </c>
      <c r="D239" s="823">
        <v>91.79773785376851</v>
      </c>
      <c r="E239" s="824">
        <v>1135373</v>
      </c>
      <c r="F239" s="825">
        <v>597686</v>
      </c>
      <c r="G239" s="826">
        <v>71.05083135391925</v>
      </c>
      <c r="H239" s="2571">
        <v>884133.6</v>
      </c>
      <c r="I239" s="828">
        <v>0.5</v>
      </c>
      <c r="J239" s="827">
        <v>-14</v>
      </c>
      <c r="K239" s="829">
        <v>0.752</v>
      </c>
      <c r="L239" s="841">
        <v>67310</v>
      </c>
      <c r="M239" s="588"/>
      <c r="N239" s="422"/>
      <c r="O239" s="422"/>
      <c r="P239" s="422"/>
      <c r="Q239" s="422"/>
      <c r="R239" s="420"/>
      <c r="S239" s="420"/>
      <c r="T239" s="420"/>
      <c r="U239" s="420"/>
      <c r="V239" s="420"/>
      <c r="W239" s="420"/>
      <c r="X239" s="595">
        <v>71.05083135391925</v>
      </c>
      <c r="Y239" s="599">
        <v>16364</v>
      </c>
      <c r="Z239" s="965">
        <v>98.3</v>
      </c>
      <c r="AA239" s="600">
        <f t="shared" si="6"/>
        <v>166470</v>
      </c>
      <c r="AB239" s="596">
        <v>90.018128407240866</v>
      </c>
      <c r="AC239" s="971">
        <v>103.3</v>
      </c>
      <c r="AD239" s="975">
        <v>92.2</v>
      </c>
      <c r="AE239" s="945">
        <v>134.19999999999999</v>
      </c>
      <c r="AF239" s="601">
        <f t="shared" si="7"/>
        <v>0.752</v>
      </c>
      <c r="AG239" s="550">
        <v>95.5</v>
      </c>
      <c r="AH239" s="423">
        <v>98.900944428714027</v>
      </c>
      <c r="AI239" s="424">
        <v>80.3</v>
      </c>
      <c r="AP239" s="402">
        <v>67.2</v>
      </c>
    </row>
    <row r="240" spans="1:42" ht="13.5" hidden="1" customHeight="1">
      <c r="A240" s="409"/>
      <c r="B240" s="411"/>
      <c r="C240" s="472" t="s">
        <v>563</v>
      </c>
      <c r="D240" s="823">
        <v>95.460767296542826</v>
      </c>
      <c r="E240" s="824">
        <v>1291086</v>
      </c>
      <c r="F240" s="825">
        <v>755490</v>
      </c>
      <c r="G240" s="826">
        <v>72.213865795724473</v>
      </c>
      <c r="H240" s="2571">
        <v>901478.9</v>
      </c>
      <c r="I240" s="828">
        <v>0.48</v>
      </c>
      <c r="J240" s="827">
        <v>-14.9</v>
      </c>
      <c r="K240" s="829">
        <v>0.96799999999999997</v>
      </c>
      <c r="L240" s="841">
        <v>75016</v>
      </c>
      <c r="M240" s="588"/>
      <c r="N240" s="422"/>
      <c r="O240" s="422"/>
      <c r="P240" s="422"/>
      <c r="Q240" s="422"/>
      <c r="R240" s="420"/>
      <c r="S240" s="420"/>
      <c r="T240" s="420"/>
      <c r="U240" s="420"/>
      <c r="V240" s="420"/>
      <c r="W240" s="420"/>
      <c r="X240" s="595">
        <v>72.213865795724473</v>
      </c>
      <c r="Y240" s="599">
        <v>23188</v>
      </c>
      <c r="Z240" s="965">
        <v>97.9</v>
      </c>
      <c r="AA240" s="600">
        <f t="shared" si="6"/>
        <v>236854</v>
      </c>
      <c r="AB240" s="596">
        <v>116.47426577225811</v>
      </c>
      <c r="AC240" s="971">
        <v>103</v>
      </c>
      <c r="AD240" s="975">
        <v>92.6</v>
      </c>
      <c r="AE240" s="945">
        <v>133.9</v>
      </c>
      <c r="AF240" s="601">
        <f t="shared" si="7"/>
        <v>0.96799999999999997</v>
      </c>
      <c r="AG240" s="550">
        <v>95.5</v>
      </c>
      <c r="AH240" s="423">
        <v>98.900944428714027</v>
      </c>
      <c r="AI240" s="424">
        <v>103.9</v>
      </c>
      <c r="AP240" s="402">
        <v>68.3</v>
      </c>
    </row>
    <row r="241" spans="1:42" ht="13.5" hidden="1" customHeight="1">
      <c r="A241" s="409"/>
      <c r="B241" s="411"/>
      <c r="C241" s="472" t="s">
        <v>564</v>
      </c>
      <c r="D241" s="823">
        <v>97.458783356237916</v>
      </c>
      <c r="E241" s="824">
        <v>1270902</v>
      </c>
      <c r="F241" s="825">
        <v>919975</v>
      </c>
      <c r="G241" s="826">
        <v>74.117013064133019</v>
      </c>
      <c r="H241" s="2571">
        <v>908926</v>
      </c>
      <c r="I241" s="828">
        <v>0.49</v>
      </c>
      <c r="J241" s="827">
        <v>-4.5999999999999996</v>
      </c>
      <c r="K241" s="829">
        <v>0.77300000000000002</v>
      </c>
      <c r="L241" s="841">
        <v>85145</v>
      </c>
      <c r="M241" s="588"/>
      <c r="N241" s="422"/>
      <c r="O241" s="422"/>
      <c r="P241" s="422"/>
      <c r="Q241" s="422"/>
      <c r="R241" s="420"/>
      <c r="S241" s="420"/>
      <c r="T241" s="420"/>
      <c r="U241" s="420"/>
      <c r="V241" s="420"/>
      <c r="W241" s="420"/>
      <c r="X241" s="595">
        <v>74.117013064133019</v>
      </c>
      <c r="Y241" s="599">
        <v>28924</v>
      </c>
      <c r="Z241" s="965">
        <v>98.1</v>
      </c>
      <c r="AA241" s="600">
        <f t="shared" si="6"/>
        <v>294842</v>
      </c>
      <c r="AB241" s="596">
        <v>97.304776410317658</v>
      </c>
      <c r="AC241" s="971">
        <v>102.9</v>
      </c>
      <c r="AD241" s="975">
        <v>94.6</v>
      </c>
      <c r="AE241" s="945">
        <v>136.9</v>
      </c>
      <c r="AF241" s="601">
        <f t="shared" si="7"/>
        <v>0.77300000000000002</v>
      </c>
      <c r="AG241" s="550">
        <v>96.7</v>
      </c>
      <c r="AH241" s="423">
        <v>100.10582903089124</v>
      </c>
      <c r="AI241" s="424">
        <v>86.8</v>
      </c>
      <c r="AP241" s="402">
        <v>70.099999999999994</v>
      </c>
    </row>
    <row r="242" spans="1:42" ht="13.5" hidden="1" customHeight="1">
      <c r="A242" s="409"/>
      <c r="B242" s="411"/>
      <c r="C242" s="472" t="s">
        <v>565</v>
      </c>
      <c r="D242" s="823">
        <v>103.34183064311787</v>
      </c>
      <c r="E242" s="824">
        <v>1300066</v>
      </c>
      <c r="F242" s="825">
        <v>942332</v>
      </c>
      <c r="G242" s="826">
        <v>81.941062945368174</v>
      </c>
      <c r="H242" s="2571">
        <v>901308.6</v>
      </c>
      <c r="I242" s="828">
        <v>0.47</v>
      </c>
      <c r="J242" s="827">
        <v>-4.9000000000000004</v>
      </c>
      <c r="K242" s="829">
        <v>0.79200000000000004</v>
      </c>
      <c r="L242" s="841">
        <v>114836</v>
      </c>
      <c r="M242" s="588"/>
      <c r="N242" s="422"/>
      <c r="O242" s="422"/>
      <c r="P242" s="422"/>
      <c r="Q242" s="422"/>
      <c r="R242" s="420"/>
      <c r="S242" s="420"/>
      <c r="T242" s="420"/>
      <c r="U242" s="420"/>
      <c r="V242" s="420"/>
      <c r="W242" s="420"/>
      <c r="X242" s="595">
        <v>81.941062945368174</v>
      </c>
      <c r="Y242" s="599">
        <v>30328</v>
      </c>
      <c r="Z242" s="965">
        <v>98.9</v>
      </c>
      <c r="AA242" s="600">
        <f t="shared" si="6"/>
        <v>306653</v>
      </c>
      <c r="AB242" s="596">
        <v>97.977390072140125</v>
      </c>
      <c r="AC242" s="971">
        <v>102.6</v>
      </c>
      <c r="AD242" s="975">
        <v>93.2</v>
      </c>
      <c r="AE242" s="945">
        <v>136.19999999999999</v>
      </c>
      <c r="AF242" s="601">
        <f t="shared" si="7"/>
        <v>0.79200000000000004</v>
      </c>
      <c r="AG242" s="550">
        <v>97.4</v>
      </c>
      <c r="AH242" s="423">
        <v>100.8086783821613</v>
      </c>
      <c r="AI242" s="424">
        <v>87.4</v>
      </c>
      <c r="AP242" s="402">
        <v>77.5</v>
      </c>
    </row>
    <row r="243" spans="1:42" ht="13.5" hidden="1" customHeight="1">
      <c r="A243" s="409"/>
      <c r="B243" s="411"/>
      <c r="C243" s="472" t="s">
        <v>566</v>
      </c>
      <c r="D243" s="823">
        <v>99.789802092548854</v>
      </c>
      <c r="E243" s="824">
        <v>1331527</v>
      </c>
      <c r="F243" s="825">
        <v>1145975</v>
      </c>
      <c r="G243" s="826">
        <v>77.500385985748224</v>
      </c>
      <c r="H243" s="2571">
        <v>906776.3</v>
      </c>
      <c r="I243" s="828">
        <v>0.46</v>
      </c>
      <c r="J243" s="827">
        <v>-6</v>
      </c>
      <c r="K243" s="829">
        <v>0.8</v>
      </c>
      <c r="L243" s="841">
        <v>135920</v>
      </c>
      <c r="M243" s="588"/>
      <c r="N243" s="422"/>
      <c r="O243" s="422"/>
      <c r="P243" s="422"/>
      <c r="Q243" s="422"/>
      <c r="R243" s="420"/>
      <c r="S243" s="420"/>
      <c r="T243" s="420"/>
      <c r="U243" s="420"/>
      <c r="V243" s="420"/>
      <c r="W243" s="420"/>
      <c r="X243" s="595">
        <v>77.500385985748224</v>
      </c>
      <c r="Y243" s="599">
        <v>29472</v>
      </c>
      <c r="Z243" s="965">
        <v>99.8</v>
      </c>
      <c r="AA243" s="600">
        <f t="shared" si="6"/>
        <v>295311</v>
      </c>
      <c r="AB243" s="596">
        <v>100.66784471943001</v>
      </c>
      <c r="AC243" s="971">
        <v>102.5</v>
      </c>
      <c r="AD243" s="975">
        <v>95.2</v>
      </c>
      <c r="AE243" s="945">
        <v>135.5</v>
      </c>
      <c r="AF243" s="601">
        <f t="shared" si="7"/>
        <v>0.8</v>
      </c>
      <c r="AG243" s="550">
        <v>97.4</v>
      </c>
      <c r="AH243" s="423">
        <v>100.90908543234272</v>
      </c>
      <c r="AI243" s="424">
        <v>89.8</v>
      </c>
      <c r="AP243" s="402">
        <v>73.3</v>
      </c>
    </row>
    <row r="244" spans="1:42" ht="13.5" hidden="1" customHeight="1">
      <c r="A244" s="409"/>
      <c r="B244" s="411"/>
      <c r="C244" s="472" t="s">
        <v>567</v>
      </c>
      <c r="D244" s="823">
        <v>96.348774434185088</v>
      </c>
      <c r="E244" s="824">
        <v>1357312</v>
      </c>
      <c r="F244" s="825">
        <v>1412679</v>
      </c>
      <c r="G244" s="826">
        <v>72.742517814726838</v>
      </c>
      <c r="H244" s="2571">
        <v>906200.6</v>
      </c>
      <c r="I244" s="828">
        <v>0.46</v>
      </c>
      <c r="J244" s="827">
        <v>-10.199999999999999</v>
      </c>
      <c r="K244" s="829">
        <v>0.78400000000000003</v>
      </c>
      <c r="L244" s="841">
        <v>160498</v>
      </c>
      <c r="M244" s="588"/>
      <c r="N244" s="422"/>
      <c r="O244" s="422"/>
      <c r="P244" s="422"/>
      <c r="Q244" s="422"/>
      <c r="R244" s="420"/>
      <c r="S244" s="420"/>
      <c r="T244" s="420"/>
      <c r="U244" s="420"/>
      <c r="V244" s="420"/>
      <c r="W244" s="420"/>
      <c r="X244" s="595">
        <v>72.742517814726838</v>
      </c>
      <c r="Y244" s="599">
        <v>45192</v>
      </c>
      <c r="Z244" s="965">
        <v>99</v>
      </c>
      <c r="AA244" s="600">
        <f t="shared" si="6"/>
        <v>456485</v>
      </c>
      <c r="AB244" s="596">
        <v>97.52898096425848</v>
      </c>
      <c r="AC244" s="971">
        <v>102.3</v>
      </c>
      <c r="AD244" s="975">
        <v>94.5</v>
      </c>
      <c r="AE244" s="945">
        <v>134.6</v>
      </c>
      <c r="AF244" s="601">
        <f t="shared" si="7"/>
        <v>0.78400000000000003</v>
      </c>
      <c r="AG244" s="550">
        <v>96.8</v>
      </c>
      <c r="AH244" s="423">
        <v>100.20623608107267</v>
      </c>
      <c r="AI244" s="424">
        <v>87</v>
      </c>
      <c r="AP244" s="402">
        <v>68.8</v>
      </c>
    </row>
    <row r="245" spans="1:42" ht="13.5" hidden="1" customHeight="1">
      <c r="A245" s="409"/>
      <c r="B245" s="411"/>
      <c r="C245" s="472" t="s">
        <v>568</v>
      </c>
      <c r="D245" s="823">
        <v>97.236781571827336</v>
      </c>
      <c r="E245" s="824">
        <v>1369753</v>
      </c>
      <c r="F245" s="825">
        <v>1211637</v>
      </c>
      <c r="G245" s="826">
        <v>73.905552256532076</v>
      </c>
      <c r="H245" s="2571">
        <v>900974.9</v>
      </c>
      <c r="I245" s="828">
        <v>0.48</v>
      </c>
      <c r="J245" s="827">
        <v>-6.9</v>
      </c>
      <c r="K245" s="829">
        <v>0.72699999999999998</v>
      </c>
      <c r="L245" s="841">
        <v>193627</v>
      </c>
      <c r="M245" s="588"/>
      <c r="N245" s="422"/>
      <c r="O245" s="422"/>
      <c r="P245" s="422"/>
      <c r="Q245" s="422"/>
      <c r="R245" s="420"/>
      <c r="S245" s="420"/>
      <c r="T245" s="420"/>
      <c r="U245" s="420"/>
      <c r="V245" s="420"/>
      <c r="W245" s="420"/>
      <c r="X245" s="595">
        <v>73.905552256532076</v>
      </c>
      <c r="Y245" s="599">
        <v>27835</v>
      </c>
      <c r="Z245" s="965">
        <v>99.4</v>
      </c>
      <c r="AA245" s="600">
        <f t="shared" si="6"/>
        <v>280030</v>
      </c>
      <c r="AB245" s="596">
        <v>89.233412468447966</v>
      </c>
      <c r="AC245" s="971">
        <v>102.1</v>
      </c>
      <c r="AD245" s="975">
        <v>93.4</v>
      </c>
      <c r="AE245" s="945">
        <v>134.19999999999999</v>
      </c>
      <c r="AF245" s="601">
        <f t="shared" si="7"/>
        <v>0.72699999999999998</v>
      </c>
      <c r="AG245" s="550">
        <v>96.9</v>
      </c>
      <c r="AH245" s="423">
        <v>100.30664313125411</v>
      </c>
      <c r="AI245" s="424">
        <v>79.599999999999994</v>
      </c>
      <c r="AP245" s="402">
        <v>69.900000000000006</v>
      </c>
    </row>
    <row r="246" spans="1:42" ht="13.5" hidden="1" customHeight="1">
      <c r="A246" s="409"/>
      <c r="B246" s="411"/>
      <c r="C246" s="472" t="s">
        <v>569</v>
      </c>
      <c r="D246" s="823">
        <v>91.686736961563213</v>
      </c>
      <c r="E246" s="824">
        <v>1326970</v>
      </c>
      <c r="F246" s="825">
        <v>1238332</v>
      </c>
      <c r="G246" s="826">
        <v>66.504423990498822</v>
      </c>
      <c r="H246" s="2571">
        <v>914667.8</v>
      </c>
      <c r="I246" s="828">
        <v>0.49</v>
      </c>
      <c r="J246" s="827">
        <v>-3.2</v>
      </c>
      <c r="K246" s="829">
        <v>0.79</v>
      </c>
      <c r="L246" s="841">
        <v>200442</v>
      </c>
      <c r="M246" s="588"/>
      <c r="N246" s="422"/>
      <c r="O246" s="422"/>
      <c r="P246" s="422"/>
      <c r="Q246" s="422"/>
      <c r="R246" s="420"/>
      <c r="S246" s="420"/>
      <c r="T246" s="420"/>
      <c r="U246" s="420"/>
      <c r="V246" s="420"/>
      <c r="W246" s="420"/>
      <c r="X246" s="595">
        <v>66.504423990498822</v>
      </c>
      <c r="Y246" s="599">
        <v>29341</v>
      </c>
      <c r="Z246" s="965">
        <v>100.3</v>
      </c>
      <c r="AA246" s="600">
        <f t="shared" si="6"/>
        <v>292532</v>
      </c>
      <c r="AB246" s="596">
        <v>97.64108324122887</v>
      </c>
      <c r="AC246" s="971">
        <v>102</v>
      </c>
      <c r="AD246" s="975">
        <v>94.4</v>
      </c>
      <c r="AE246" s="945">
        <v>133.6</v>
      </c>
      <c r="AF246" s="601">
        <f t="shared" si="7"/>
        <v>0.79</v>
      </c>
      <c r="AG246" s="550">
        <v>97.6</v>
      </c>
      <c r="AH246" s="423">
        <v>101.10989953270561</v>
      </c>
      <c r="AI246" s="424">
        <v>87.1</v>
      </c>
      <c r="AP246" s="402">
        <v>62.9</v>
      </c>
    </row>
    <row r="247" spans="1:42" ht="13.5" hidden="1" customHeight="1">
      <c r="A247" s="409"/>
      <c r="B247" s="411"/>
      <c r="C247" s="472" t="s">
        <v>67</v>
      </c>
      <c r="D247" s="823">
        <v>95.793769973158675</v>
      </c>
      <c r="E247" s="824">
        <v>1327731</v>
      </c>
      <c r="F247" s="825">
        <v>1243915</v>
      </c>
      <c r="G247" s="826">
        <v>71.05083135391925</v>
      </c>
      <c r="H247" s="2571">
        <v>908248</v>
      </c>
      <c r="I247" s="828">
        <v>0.51</v>
      </c>
      <c r="J247" s="827">
        <v>-10</v>
      </c>
      <c r="K247" s="829">
        <v>0.76500000000000001</v>
      </c>
      <c r="L247" s="841">
        <v>227476</v>
      </c>
      <c r="M247" s="588"/>
      <c r="N247" s="422"/>
      <c r="O247" s="422"/>
      <c r="P247" s="422"/>
      <c r="Q247" s="422"/>
      <c r="R247" s="420"/>
      <c r="S247" s="420"/>
      <c r="T247" s="420"/>
      <c r="U247" s="420"/>
      <c r="V247" s="420"/>
      <c r="W247" s="420"/>
      <c r="X247" s="595">
        <v>71.05083135391925</v>
      </c>
      <c r="Y247" s="599">
        <v>31645</v>
      </c>
      <c r="Z247" s="965">
        <v>100.3</v>
      </c>
      <c r="AA247" s="600">
        <f t="shared" si="6"/>
        <v>315503</v>
      </c>
      <c r="AB247" s="596">
        <v>95.286935424850242</v>
      </c>
      <c r="AC247" s="971">
        <v>101.9</v>
      </c>
      <c r="AD247" s="975">
        <v>95.4</v>
      </c>
      <c r="AE247" s="945">
        <v>133</v>
      </c>
      <c r="AF247" s="601">
        <f t="shared" si="7"/>
        <v>0.76500000000000001</v>
      </c>
      <c r="AG247" s="550">
        <v>97.6</v>
      </c>
      <c r="AH247" s="423">
        <v>101.00949248252415</v>
      </c>
      <c r="AI247" s="424">
        <v>85</v>
      </c>
      <c r="AP247" s="402">
        <v>67.2</v>
      </c>
    </row>
    <row r="248" spans="1:42" ht="13.5" hidden="1" customHeight="1">
      <c r="A248" s="409"/>
      <c r="B248" s="411"/>
      <c r="C248" s="472" t="s">
        <v>68</v>
      </c>
      <c r="D248" s="823">
        <v>97.569784248443199</v>
      </c>
      <c r="E248" s="824">
        <v>1254962</v>
      </c>
      <c r="F248" s="825">
        <v>1472019</v>
      </c>
      <c r="G248" s="826">
        <v>73.165439429928753</v>
      </c>
      <c r="H248" s="2571">
        <v>896228.2</v>
      </c>
      <c r="I248" s="828">
        <v>0.5</v>
      </c>
      <c r="J248" s="827">
        <v>-4.7</v>
      </c>
      <c r="K248" s="829">
        <v>0.79900000000000004</v>
      </c>
      <c r="L248" s="841">
        <v>203972</v>
      </c>
      <c r="M248" s="588"/>
      <c r="N248" s="422"/>
      <c r="O248" s="422"/>
      <c r="P248" s="422"/>
      <c r="Q248" s="422"/>
      <c r="R248" s="420"/>
      <c r="S248" s="420"/>
      <c r="T248" s="420"/>
      <c r="U248" s="420"/>
      <c r="V248" s="420"/>
      <c r="W248" s="420"/>
      <c r="X248" s="595">
        <v>73.165439429928753</v>
      </c>
      <c r="Y248" s="599">
        <v>31786</v>
      </c>
      <c r="Z248" s="965">
        <v>100</v>
      </c>
      <c r="AA248" s="600">
        <f t="shared" si="6"/>
        <v>317860</v>
      </c>
      <c r="AB248" s="596">
        <v>98.42579918002177</v>
      </c>
      <c r="AC248" s="971">
        <v>101.8</v>
      </c>
      <c r="AD248" s="975">
        <v>94.2</v>
      </c>
      <c r="AE248" s="945">
        <v>133.1</v>
      </c>
      <c r="AF248" s="601">
        <f t="shared" si="7"/>
        <v>0.79900000000000004</v>
      </c>
      <c r="AG248" s="550">
        <v>97.3</v>
      </c>
      <c r="AH248" s="423">
        <v>100.8086783821613</v>
      </c>
      <c r="AI248" s="424">
        <v>87.8</v>
      </c>
      <c r="AP248" s="402">
        <v>69.2</v>
      </c>
    </row>
    <row r="249" spans="1:42" ht="13.5" hidden="1" customHeight="1">
      <c r="A249" s="409"/>
      <c r="B249" s="411"/>
      <c r="C249" s="474" t="s">
        <v>69</v>
      </c>
      <c r="D249" s="823">
        <v>98.679793170496026</v>
      </c>
      <c r="E249" s="824">
        <v>1277390</v>
      </c>
      <c r="F249" s="825">
        <v>1347408</v>
      </c>
      <c r="G249" s="826">
        <v>75.385777909738721</v>
      </c>
      <c r="H249" s="2571">
        <v>920541.6</v>
      </c>
      <c r="I249" s="828">
        <v>0.49</v>
      </c>
      <c r="J249" s="827">
        <v>-6.6</v>
      </c>
      <c r="K249" s="829">
        <v>0.82</v>
      </c>
      <c r="L249" s="841">
        <v>193858</v>
      </c>
      <c r="M249" s="588"/>
      <c r="N249" s="422"/>
      <c r="O249" s="422"/>
      <c r="P249" s="422"/>
      <c r="Q249" s="422"/>
      <c r="R249" s="420"/>
      <c r="S249" s="420"/>
      <c r="T249" s="420"/>
      <c r="U249" s="420"/>
      <c r="V249" s="420"/>
      <c r="W249" s="420"/>
      <c r="X249" s="595">
        <v>75.385777909738721</v>
      </c>
      <c r="Y249" s="602">
        <v>53976</v>
      </c>
      <c r="Z249" s="966">
        <v>99.9</v>
      </c>
      <c r="AA249" s="603">
        <f t="shared" si="6"/>
        <v>540300</v>
      </c>
      <c r="AB249" s="598">
        <v>102.3493788739862</v>
      </c>
      <c r="AC249" s="972">
        <v>101.7</v>
      </c>
      <c r="AD249" s="976">
        <v>95.4</v>
      </c>
      <c r="AE249" s="946">
        <v>133</v>
      </c>
      <c r="AF249" s="604">
        <f t="shared" si="7"/>
        <v>0.82</v>
      </c>
      <c r="AG249" s="550">
        <v>97.2</v>
      </c>
      <c r="AH249" s="423">
        <v>100.60786428179841</v>
      </c>
      <c r="AI249" s="424">
        <v>91.3</v>
      </c>
      <c r="AP249" s="402">
        <v>71.3</v>
      </c>
    </row>
    <row r="250" spans="1:42" ht="13.5" hidden="1" customHeight="1">
      <c r="A250" s="509">
        <v>1996</v>
      </c>
      <c r="B250" s="934" t="s">
        <v>446</v>
      </c>
      <c r="C250" s="473" t="s">
        <v>561</v>
      </c>
      <c r="D250" s="814">
        <v>98.124788709469613</v>
      </c>
      <c r="E250" s="815">
        <v>1203289</v>
      </c>
      <c r="F250" s="816">
        <v>1074325</v>
      </c>
      <c r="G250" s="817">
        <v>72.319596199524952</v>
      </c>
      <c r="H250" s="2580">
        <v>905537.9</v>
      </c>
      <c r="I250" s="819">
        <v>0.52</v>
      </c>
      <c r="J250" s="818">
        <v>16.399999999999999</v>
      </c>
      <c r="K250" s="821">
        <v>0.751</v>
      </c>
      <c r="L250" s="840">
        <v>220181</v>
      </c>
      <c r="M250" s="588"/>
      <c r="N250" s="420"/>
      <c r="O250" s="420"/>
      <c r="P250" s="420"/>
      <c r="Q250" s="420"/>
      <c r="R250" s="420"/>
      <c r="S250" s="420"/>
      <c r="T250" s="420"/>
      <c r="U250" s="420"/>
      <c r="V250" s="420"/>
      <c r="W250" s="420"/>
      <c r="X250" s="593">
        <v>72.319596199524952</v>
      </c>
      <c r="Y250" s="599">
        <v>30708</v>
      </c>
      <c r="Z250" s="965">
        <v>100.8</v>
      </c>
      <c r="AA250" s="600">
        <f t="shared" si="6"/>
        <v>304643</v>
      </c>
      <c r="AB250" s="596">
        <v>91.027048899974574</v>
      </c>
      <c r="AC250" s="971">
        <v>101.6</v>
      </c>
      <c r="AD250" s="975">
        <v>93.7</v>
      </c>
      <c r="AE250" s="945">
        <v>131.4</v>
      </c>
      <c r="AF250" s="601">
        <f t="shared" si="7"/>
        <v>0.751</v>
      </c>
      <c r="AG250" s="550">
        <v>97.7</v>
      </c>
      <c r="AH250" s="423">
        <v>101.21030658288704</v>
      </c>
      <c r="AI250" s="424">
        <v>81.2</v>
      </c>
      <c r="AP250" s="402">
        <v>68.400000000000006</v>
      </c>
    </row>
    <row r="251" spans="1:42" ht="13.5" hidden="1" customHeight="1">
      <c r="A251" s="409"/>
      <c r="B251" s="411"/>
      <c r="C251" s="472" t="s">
        <v>562</v>
      </c>
      <c r="D251" s="823">
        <v>102.45382350547561</v>
      </c>
      <c r="E251" s="824">
        <v>1229219</v>
      </c>
      <c r="F251" s="825">
        <v>1276661</v>
      </c>
      <c r="G251" s="826">
        <v>76.231621140142522</v>
      </c>
      <c r="H251" s="2571">
        <v>909260.4</v>
      </c>
      <c r="I251" s="828">
        <v>0.54</v>
      </c>
      <c r="J251" s="827">
        <v>16.3</v>
      </c>
      <c r="K251" s="829">
        <v>0.80700000000000005</v>
      </c>
      <c r="L251" s="841">
        <v>221588</v>
      </c>
      <c r="M251" s="588"/>
      <c r="N251" s="420"/>
      <c r="O251" s="420"/>
      <c r="P251" s="420"/>
      <c r="Q251" s="420"/>
      <c r="R251" s="420"/>
      <c r="S251" s="420"/>
      <c r="T251" s="420"/>
      <c r="U251" s="420"/>
      <c r="V251" s="420"/>
      <c r="W251" s="420"/>
      <c r="X251" s="595">
        <v>76.231621140142522</v>
      </c>
      <c r="Y251" s="599">
        <v>25008</v>
      </c>
      <c r="Z251" s="965">
        <v>100.7</v>
      </c>
      <c r="AA251" s="600">
        <f t="shared" si="6"/>
        <v>248342</v>
      </c>
      <c r="AB251" s="596">
        <v>100.66784471943001</v>
      </c>
      <c r="AC251" s="971">
        <v>101.4</v>
      </c>
      <c r="AD251" s="975">
        <v>96.9</v>
      </c>
      <c r="AE251" s="945">
        <v>130.6</v>
      </c>
      <c r="AF251" s="601">
        <f t="shared" si="7"/>
        <v>0.80700000000000005</v>
      </c>
      <c r="AG251" s="550">
        <v>97.6</v>
      </c>
      <c r="AH251" s="423">
        <v>101.10989953270561</v>
      </c>
      <c r="AI251" s="424">
        <v>89.8</v>
      </c>
      <c r="AP251" s="402">
        <v>72.099999999999994</v>
      </c>
    </row>
    <row r="252" spans="1:42" ht="13.5" hidden="1" customHeight="1">
      <c r="A252" s="409"/>
      <c r="B252" s="411"/>
      <c r="C252" s="472" t="s">
        <v>563</v>
      </c>
      <c r="D252" s="823">
        <v>101.56581636783336</v>
      </c>
      <c r="E252" s="824">
        <v>1264234</v>
      </c>
      <c r="F252" s="825">
        <v>1318335</v>
      </c>
      <c r="G252" s="826">
        <v>75.597238717339678</v>
      </c>
      <c r="H252" s="2571">
        <v>905605.3</v>
      </c>
      <c r="I252" s="828">
        <v>0.57999999999999996</v>
      </c>
      <c r="J252" s="827">
        <v>17.8</v>
      </c>
      <c r="K252" s="829">
        <v>1.002</v>
      </c>
      <c r="L252" s="841">
        <v>196259</v>
      </c>
      <c r="M252" s="588"/>
      <c r="N252" s="420"/>
      <c r="O252" s="420"/>
      <c r="P252" s="420"/>
      <c r="Q252" s="420"/>
      <c r="R252" s="420"/>
      <c r="S252" s="420"/>
      <c r="T252" s="420"/>
      <c r="U252" s="420"/>
      <c r="V252" s="420"/>
      <c r="W252" s="420"/>
      <c r="X252" s="595">
        <v>75.597238717339678</v>
      </c>
      <c r="Y252" s="599">
        <v>32386</v>
      </c>
      <c r="Z252" s="965">
        <v>100.9</v>
      </c>
      <c r="AA252" s="600">
        <f t="shared" si="6"/>
        <v>320971</v>
      </c>
      <c r="AB252" s="596">
        <v>123.98511832927572</v>
      </c>
      <c r="AC252" s="971">
        <v>101.3</v>
      </c>
      <c r="AD252" s="975">
        <v>97</v>
      </c>
      <c r="AE252" s="945">
        <v>129.19999999999999</v>
      </c>
      <c r="AF252" s="601">
        <f t="shared" si="7"/>
        <v>1.002</v>
      </c>
      <c r="AG252" s="550">
        <v>97.6</v>
      </c>
      <c r="AH252" s="423">
        <v>101.00949248252415</v>
      </c>
      <c r="AI252" s="424">
        <v>110.6</v>
      </c>
      <c r="AP252" s="402">
        <v>71.5</v>
      </c>
    </row>
    <row r="253" spans="1:42" ht="13.5" hidden="1" customHeight="1">
      <c r="A253" s="409"/>
      <c r="B253" s="411"/>
      <c r="C253" s="472" t="s">
        <v>564</v>
      </c>
      <c r="D253" s="823">
        <v>100.23380566136997</v>
      </c>
      <c r="E253" s="824">
        <v>1227826</v>
      </c>
      <c r="F253" s="825">
        <v>1407398</v>
      </c>
      <c r="G253" s="826">
        <v>75.702969121140143</v>
      </c>
      <c r="H253" s="2571">
        <v>886200.2</v>
      </c>
      <c r="I253" s="828">
        <v>0.61</v>
      </c>
      <c r="J253" s="827">
        <v>3</v>
      </c>
      <c r="K253" s="829">
        <v>0.78700000000000003</v>
      </c>
      <c r="L253" s="841">
        <v>261360</v>
      </c>
      <c r="M253" s="588"/>
      <c r="N253" s="420"/>
      <c r="O253" s="420"/>
      <c r="P253" s="420"/>
      <c r="Q253" s="420"/>
      <c r="R253" s="420"/>
      <c r="S253" s="420"/>
      <c r="T253" s="420"/>
      <c r="U253" s="420"/>
      <c r="V253" s="420"/>
      <c r="W253" s="420"/>
      <c r="X253" s="595">
        <v>75.702969121140143</v>
      </c>
      <c r="Y253" s="599">
        <v>31270</v>
      </c>
      <c r="Z253" s="965">
        <v>101.6</v>
      </c>
      <c r="AA253" s="600">
        <f t="shared" si="6"/>
        <v>307776</v>
      </c>
      <c r="AB253" s="596">
        <v>99.771026503666718</v>
      </c>
      <c r="AC253" s="971">
        <v>101.1</v>
      </c>
      <c r="AD253" s="975">
        <v>98.1</v>
      </c>
      <c r="AE253" s="945">
        <v>130.6</v>
      </c>
      <c r="AF253" s="601">
        <f t="shared" si="7"/>
        <v>0.78700000000000003</v>
      </c>
      <c r="AG253" s="550">
        <v>98.5</v>
      </c>
      <c r="AH253" s="423">
        <v>102.01356298433852</v>
      </c>
      <c r="AI253" s="424">
        <v>89</v>
      </c>
      <c r="AP253" s="402">
        <v>71.599999999999994</v>
      </c>
    </row>
    <row r="254" spans="1:42" ht="13.5" hidden="1" customHeight="1">
      <c r="A254" s="409"/>
      <c r="B254" s="411"/>
      <c r="C254" s="472" t="s">
        <v>565</v>
      </c>
      <c r="D254" s="823">
        <v>99.456799415932991</v>
      </c>
      <c r="E254" s="824">
        <v>1266964</v>
      </c>
      <c r="F254" s="825">
        <v>1171942</v>
      </c>
      <c r="G254" s="826">
        <v>76.548812351543958</v>
      </c>
      <c r="H254" s="2571">
        <v>894536.2</v>
      </c>
      <c r="I254" s="828">
        <v>0.62</v>
      </c>
      <c r="J254" s="827">
        <v>5.9</v>
      </c>
      <c r="K254" s="829">
        <v>0.76400000000000001</v>
      </c>
      <c r="L254" s="841">
        <v>236085</v>
      </c>
      <c r="M254" s="588"/>
      <c r="N254" s="420"/>
      <c r="O254" s="420"/>
      <c r="P254" s="420"/>
      <c r="Q254" s="420"/>
      <c r="R254" s="420"/>
      <c r="S254" s="420"/>
      <c r="T254" s="420"/>
      <c r="U254" s="420"/>
      <c r="V254" s="420"/>
      <c r="W254" s="420"/>
      <c r="X254" s="595">
        <v>76.548812351543958</v>
      </c>
      <c r="Y254" s="599">
        <v>35477</v>
      </c>
      <c r="Z254" s="965">
        <v>101.8</v>
      </c>
      <c r="AA254" s="600">
        <f t="shared" si="6"/>
        <v>348497</v>
      </c>
      <c r="AB254" s="596">
        <v>94.838526316968583</v>
      </c>
      <c r="AC254" s="971">
        <v>101</v>
      </c>
      <c r="AD254" s="975">
        <v>96.8</v>
      </c>
      <c r="AE254" s="945">
        <v>129.6</v>
      </c>
      <c r="AF254" s="601">
        <f t="shared" si="7"/>
        <v>0.76400000000000001</v>
      </c>
      <c r="AG254" s="550">
        <v>98.8</v>
      </c>
      <c r="AH254" s="423">
        <v>102.41519118506426</v>
      </c>
      <c r="AI254" s="424">
        <v>84.6</v>
      </c>
      <c r="AP254" s="402">
        <v>72.400000000000006</v>
      </c>
    </row>
    <row r="255" spans="1:42" ht="13.5" hidden="1" customHeight="1">
      <c r="A255" s="409"/>
      <c r="B255" s="411"/>
      <c r="C255" s="472" t="s">
        <v>566</v>
      </c>
      <c r="D255" s="823">
        <v>97.014779787416785</v>
      </c>
      <c r="E255" s="824">
        <v>1293697</v>
      </c>
      <c r="F255" s="825">
        <v>1474555</v>
      </c>
      <c r="G255" s="826">
        <v>70.945100950118771</v>
      </c>
      <c r="H255" s="2571">
        <v>897620.8</v>
      </c>
      <c r="I255" s="828">
        <v>0.63</v>
      </c>
      <c r="J255" s="827">
        <v>9.3000000000000007</v>
      </c>
      <c r="K255" s="829">
        <v>0.77400000000000002</v>
      </c>
      <c r="L255" s="841">
        <v>211089</v>
      </c>
      <c r="M255" s="588"/>
      <c r="N255" s="420"/>
      <c r="O255" s="420"/>
      <c r="P255" s="420"/>
      <c r="Q255" s="420"/>
      <c r="R255" s="420"/>
      <c r="S255" s="420"/>
      <c r="T255" s="420"/>
      <c r="U255" s="420"/>
      <c r="V255" s="420"/>
      <c r="W255" s="420"/>
      <c r="X255" s="595">
        <v>70.945100950118771</v>
      </c>
      <c r="Y255" s="599">
        <v>32954</v>
      </c>
      <c r="Z255" s="965">
        <v>101.5</v>
      </c>
      <c r="AA255" s="600">
        <f t="shared" si="6"/>
        <v>324670</v>
      </c>
      <c r="AB255" s="596">
        <v>97.64108324122887</v>
      </c>
      <c r="AC255" s="971">
        <v>100.7</v>
      </c>
      <c r="AD255" s="975">
        <v>98.2</v>
      </c>
      <c r="AE255" s="945">
        <v>129.30000000000001</v>
      </c>
      <c r="AF255" s="601">
        <f t="shared" si="7"/>
        <v>0.77400000000000002</v>
      </c>
      <c r="AG255" s="550">
        <v>98.6</v>
      </c>
      <c r="AH255" s="423">
        <v>102.11397003451997</v>
      </c>
      <c r="AI255" s="424">
        <v>87.1</v>
      </c>
      <c r="AP255" s="402">
        <v>67.099999999999994</v>
      </c>
    </row>
    <row r="256" spans="1:42" ht="13.5" hidden="1" customHeight="1">
      <c r="A256" s="409"/>
      <c r="B256" s="411"/>
      <c r="C256" s="472" t="s">
        <v>567</v>
      </c>
      <c r="D256" s="823">
        <v>102.89782707429676</v>
      </c>
      <c r="E256" s="824">
        <v>1331917</v>
      </c>
      <c r="F256" s="825">
        <v>1724696</v>
      </c>
      <c r="G256" s="826">
        <v>76.760273159144901</v>
      </c>
      <c r="H256" s="2571">
        <v>894821.9</v>
      </c>
      <c r="I256" s="828">
        <v>0.64</v>
      </c>
      <c r="J256" s="827">
        <v>1.1000000000000001</v>
      </c>
      <c r="K256" s="829">
        <v>0.82699999999999996</v>
      </c>
      <c r="L256" s="841">
        <v>241991</v>
      </c>
      <c r="M256" s="588"/>
      <c r="N256" s="420"/>
      <c r="O256" s="420"/>
      <c r="P256" s="420"/>
      <c r="Q256" s="420"/>
      <c r="R256" s="420"/>
      <c r="S256" s="420"/>
      <c r="T256" s="420"/>
      <c r="U256" s="420"/>
      <c r="V256" s="420"/>
      <c r="W256" s="420"/>
      <c r="X256" s="595">
        <v>76.760273159144901</v>
      </c>
      <c r="Y256" s="599">
        <v>46788</v>
      </c>
      <c r="Z256" s="965">
        <v>101.5</v>
      </c>
      <c r="AA256" s="600">
        <f t="shared" si="6"/>
        <v>460966</v>
      </c>
      <c r="AB256" s="596">
        <v>103.91881075157197</v>
      </c>
      <c r="AC256" s="971">
        <v>100.6</v>
      </c>
      <c r="AD256" s="975">
        <v>97.8</v>
      </c>
      <c r="AE256" s="945">
        <v>129.30000000000001</v>
      </c>
      <c r="AF256" s="601">
        <f t="shared" si="7"/>
        <v>0.82699999999999996</v>
      </c>
      <c r="AG256" s="550">
        <v>98.6</v>
      </c>
      <c r="AH256" s="423">
        <v>102.11397003451997</v>
      </c>
      <c r="AI256" s="424">
        <v>92.7</v>
      </c>
      <c r="AP256" s="402">
        <v>72.599999999999994</v>
      </c>
    </row>
    <row r="257" spans="1:42" ht="13.5" hidden="1" customHeight="1">
      <c r="A257" s="409"/>
      <c r="B257" s="411"/>
      <c r="C257" s="472" t="s">
        <v>568</v>
      </c>
      <c r="D257" s="823">
        <v>100.12280476916469</v>
      </c>
      <c r="E257" s="824">
        <v>1273367</v>
      </c>
      <c r="F257" s="825">
        <v>1301907</v>
      </c>
      <c r="G257" s="826">
        <v>77.183194774346802</v>
      </c>
      <c r="H257" s="2571">
        <v>888464.6</v>
      </c>
      <c r="I257" s="828">
        <v>0.62</v>
      </c>
      <c r="J257" s="827">
        <v>2.9</v>
      </c>
      <c r="K257" s="829">
        <v>0.751</v>
      </c>
      <c r="L257" s="841">
        <v>240842</v>
      </c>
      <c r="M257" s="588"/>
      <c r="N257" s="420"/>
      <c r="O257" s="420"/>
      <c r="P257" s="420"/>
      <c r="Q257" s="420"/>
      <c r="R257" s="420"/>
      <c r="S257" s="420"/>
      <c r="T257" s="420"/>
      <c r="U257" s="420"/>
      <c r="V257" s="420"/>
      <c r="W257" s="420"/>
      <c r="X257" s="595">
        <v>77.183194774346802</v>
      </c>
      <c r="Y257" s="599">
        <v>29302</v>
      </c>
      <c r="Z257" s="965">
        <v>101.6</v>
      </c>
      <c r="AA257" s="600">
        <f t="shared" si="6"/>
        <v>288406</v>
      </c>
      <c r="AB257" s="596">
        <v>91.475458007856219</v>
      </c>
      <c r="AC257" s="971">
        <v>100.5</v>
      </c>
      <c r="AD257" s="975">
        <v>96.4</v>
      </c>
      <c r="AE257" s="945">
        <v>127</v>
      </c>
      <c r="AF257" s="601">
        <f t="shared" si="7"/>
        <v>0.751</v>
      </c>
      <c r="AG257" s="550">
        <v>99.1</v>
      </c>
      <c r="AH257" s="423">
        <v>102.2143770847014</v>
      </c>
      <c r="AI257" s="424">
        <v>81.599999999999994</v>
      </c>
      <c r="AP257" s="402">
        <v>73</v>
      </c>
    </row>
    <row r="258" spans="1:42" ht="13.5" hidden="1" customHeight="1">
      <c r="A258" s="409"/>
      <c r="B258" s="411"/>
      <c r="C258" s="472" t="s">
        <v>569</v>
      </c>
      <c r="D258" s="823">
        <v>102.89782707429676</v>
      </c>
      <c r="E258" s="824">
        <v>1279646</v>
      </c>
      <c r="F258" s="825">
        <v>1462746</v>
      </c>
      <c r="G258" s="826">
        <v>80.35510688836105</v>
      </c>
      <c r="H258" s="2571">
        <v>886183.4</v>
      </c>
      <c r="I258" s="828">
        <v>0.62</v>
      </c>
      <c r="J258" s="827">
        <v>3.3</v>
      </c>
      <c r="K258" s="829">
        <v>0.88300000000000001</v>
      </c>
      <c r="L258" s="841">
        <v>240902</v>
      </c>
      <c r="M258" s="588"/>
      <c r="N258" s="420"/>
      <c r="O258" s="420"/>
      <c r="P258" s="420"/>
      <c r="Q258" s="420"/>
      <c r="R258" s="420"/>
      <c r="S258" s="420"/>
      <c r="T258" s="420"/>
      <c r="U258" s="420"/>
      <c r="V258" s="420"/>
      <c r="W258" s="420"/>
      <c r="X258" s="595">
        <v>80.35510688836105</v>
      </c>
      <c r="Y258" s="599">
        <v>31135</v>
      </c>
      <c r="Z258" s="965">
        <v>101.5</v>
      </c>
      <c r="AA258" s="600">
        <f t="shared" si="6"/>
        <v>306749</v>
      </c>
      <c r="AB258" s="596">
        <v>109.29972004615173</v>
      </c>
      <c r="AC258" s="971">
        <v>100.3</v>
      </c>
      <c r="AD258" s="975">
        <v>98</v>
      </c>
      <c r="AE258" s="945">
        <v>126.7</v>
      </c>
      <c r="AF258" s="601">
        <f t="shared" si="7"/>
        <v>0.88300000000000001</v>
      </c>
      <c r="AG258" s="550">
        <v>98.9</v>
      </c>
      <c r="AH258" s="423">
        <v>102.41519118506426</v>
      </c>
      <c r="AI258" s="424">
        <v>97.5</v>
      </c>
      <c r="AP258" s="402">
        <v>76</v>
      </c>
    </row>
    <row r="259" spans="1:42" ht="13.5" hidden="1" customHeight="1">
      <c r="A259" s="409"/>
      <c r="B259" s="411"/>
      <c r="C259" s="472" t="s">
        <v>67</v>
      </c>
      <c r="D259" s="823">
        <v>106.00585205604466</v>
      </c>
      <c r="E259" s="824">
        <v>1328100</v>
      </c>
      <c r="F259" s="825">
        <v>1468109</v>
      </c>
      <c r="G259" s="826">
        <v>84.055671021377677</v>
      </c>
      <c r="H259" s="2571">
        <v>888562.5</v>
      </c>
      <c r="I259" s="828">
        <v>0.62</v>
      </c>
      <c r="J259" s="827">
        <v>11.3</v>
      </c>
      <c r="K259" s="829">
        <v>0.85699999999999998</v>
      </c>
      <c r="L259" s="841">
        <v>274353</v>
      </c>
      <c r="M259" s="588"/>
      <c r="N259" s="420"/>
      <c r="O259" s="420"/>
      <c r="P259" s="420"/>
      <c r="Q259" s="420"/>
      <c r="R259" s="420"/>
      <c r="S259" s="420"/>
      <c r="T259" s="420"/>
      <c r="U259" s="420"/>
      <c r="V259" s="420"/>
      <c r="W259" s="420"/>
      <c r="X259" s="595">
        <v>84.055671021377677</v>
      </c>
      <c r="Y259" s="599">
        <v>35194</v>
      </c>
      <c r="Z259" s="965">
        <v>101.7</v>
      </c>
      <c r="AA259" s="600">
        <f t="shared" si="6"/>
        <v>346057</v>
      </c>
      <c r="AB259" s="596">
        <v>105.71244718309856</v>
      </c>
      <c r="AC259" s="971">
        <v>100.2</v>
      </c>
      <c r="AD259" s="975">
        <v>97.5</v>
      </c>
      <c r="AE259" s="945">
        <v>126.7</v>
      </c>
      <c r="AF259" s="601">
        <f t="shared" si="7"/>
        <v>0.85699999999999998</v>
      </c>
      <c r="AG259" s="550">
        <v>98.9</v>
      </c>
      <c r="AH259" s="423">
        <v>102.31478413488283</v>
      </c>
      <c r="AI259" s="424">
        <v>94.3</v>
      </c>
      <c r="AP259" s="402">
        <v>79.5</v>
      </c>
    </row>
    <row r="260" spans="1:42" ht="13.5" hidden="1" customHeight="1">
      <c r="A260" s="409"/>
      <c r="B260" s="411"/>
      <c r="C260" s="472" t="s">
        <v>68</v>
      </c>
      <c r="D260" s="823">
        <v>106.22785384045521</v>
      </c>
      <c r="E260" s="824">
        <v>1289562</v>
      </c>
      <c r="F260" s="825">
        <v>1341221</v>
      </c>
      <c r="G260" s="826">
        <v>83.632749406175776</v>
      </c>
      <c r="H260" s="2571">
        <v>900812.1</v>
      </c>
      <c r="I260" s="828">
        <v>0.63</v>
      </c>
      <c r="J260" s="827">
        <v>5.7</v>
      </c>
      <c r="K260" s="829">
        <v>0.86599999999999999</v>
      </c>
      <c r="L260" s="841">
        <v>232380</v>
      </c>
      <c r="M260" s="588"/>
      <c r="N260" s="420"/>
      <c r="O260" s="420"/>
      <c r="P260" s="420"/>
      <c r="Q260" s="420"/>
      <c r="R260" s="420"/>
      <c r="S260" s="420"/>
      <c r="T260" s="420"/>
      <c r="U260" s="420"/>
      <c r="V260" s="420"/>
      <c r="W260" s="420"/>
      <c r="X260" s="595">
        <v>83.632749406175776</v>
      </c>
      <c r="Y260" s="599">
        <v>34763</v>
      </c>
      <c r="Z260" s="965">
        <v>101.6</v>
      </c>
      <c r="AA260" s="600">
        <f t="shared" si="6"/>
        <v>342156</v>
      </c>
      <c r="AB260" s="596">
        <v>107.39398133765474</v>
      </c>
      <c r="AC260" s="971">
        <v>100.3</v>
      </c>
      <c r="AD260" s="975">
        <v>98.2</v>
      </c>
      <c r="AE260" s="945">
        <v>126.7</v>
      </c>
      <c r="AF260" s="601">
        <f t="shared" si="7"/>
        <v>0.86599999999999999</v>
      </c>
      <c r="AG260" s="550">
        <v>98.6</v>
      </c>
      <c r="AH260" s="423">
        <v>102.11397003451997</v>
      </c>
      <c r="AI260" s="424">
        <v>95.8</v>
      </c>
      <c r="AP260" s="402">
        <v>79.099999999999994</v>
      </c>
    </row>
    <row r="261" spans="1:42" ht="13.5" hidden="1" customHeight="1">
      <c r="A261" s="415"/>
      <c r="B261" s="935"/>
      <c r="C261" s="474" t="s">
        <v>69</v>
      </c>
      <c r="D261" s="831">
        <v>106.33885473266049</v>
      </c>
      <c r="E261" s="832">
        <v>1288150</v>
      </c>
      <c r="F261" s="833">
        <v>1288476</v>
      </c>
      <c r="G261" s="834">
        <v>86.276009501187644</v>
      </c>
      <c r="H261" s="2581">
        <v>893222.3</v>
      </c>
      <c r="I261" s="836">
        <v>0.63</v>
      </c>
      <c r="J261" s="835">
        <v>5.9</v>
      </c>
      <c r="K261" s="838">
        <v>0.89</v>
      </c>
      <c r="L261" s="842">
        <v>229291</v>
      </c>
      <c r="M261" s="588"/>
      <c r="N261" s="420"/>
      <c r="O261" s="420"/>
      <c r="P261" s="420"/>
      <c r="Q261" s="420"/>
      <c r="R261" s="420"/>
      <c r="S261" s="420"/>
      <c r="T261" s="420"/>
      <c r="U261" s="420"/>
      <c r="V261" s="420"/>
      <c r="W261" s="420"/>
      <c r="X261" s="597">
        <v>86.276009501187644</v>
      </c>
      <c r="Y261" s="602">
        <v>56705</v>
      </c>
      <c r="Z261" s="966">
        <v>101.8</v>
      </c>
      <c r="AA261" s="603">
        <f t="shared" si="6"/>
        <v>557024</v>
      </c>
      <c r="AB261" s="598">
        <v>110.30864053888546</v>
      </c>
      <c r="AC261" s="972">
        <v>100.4</v>
      </c>
      <c r="AD261" s="976">
        <v>98.3</v>
      </c>
      <c r="AE261" s="946">
        <v>126.6</v>
      </c>
      <c r="AF261" s="604">
        <f t="shared" si="7"/>
        <v>0.89</v>
      </c>
      <c r="AG261" s="550">
        <v>98.8</v>
      </c>
      <c r="AH261" s="423">
        <v>102.31478413488283</v>
      </c>
      <c r="AI261" s="424">
        <v>98.4</v>
      </c>
      <c r="AP261" s="402">
        <v>81.599999999999994</v>
      </c>
    </row>
    <row r="262" spans="1:42" ht="13.5" hidden="1" customHeight="1">
      <c r="A262" s="409">
        <v>1997</v>
      </c>
      <c r="B262" s="411" t="s">
        <v>447</v>
      </c>
      <c r="C262" s="473" t="s">
        <v>561</v>
      </c>
      <c r="D262" s="814">
        <v>111.66689755851404</v>
      </c>
      <c r="E262" s="815">
        <v>1229791</v>
      </c>
      <c r="F262" s="816">
        <v>1037116</v>
      </c>
      <c r="G262" s="826">
        <v>95.47455463182898</v>
      </c>
      <c r="H262" s="2571">
        <v>884733.6</v>
      </c>
      <c r="I262" s="828">
        <v>0.63</v>
      </c>
      <c r="J262" s="818">
        <v>6.4</v>
      </c>
      <c r="K262" s="821">
        <v>0.86499999999999999</v>
      </c>
      <c r="L262" s="840">
        <v>277195</v>
      </c>
      <c r="M262" s="588"/>
      <c r="N262" s="420"/>
      <c r="O262" s="420"/>
      <c r="P262" s="420"/>
      <c r="Q262" s="420"/>
      <c r="R262" s="420"/>
      <c r="S262" s="420"/>
      <c r="T262" s="420"/>
      <c r="U262" s="420"/>
      <c r="V262" s="420"/>
      <c r="W262" s="420"/>
      <c r="X262" s="595">
        <v>95.47455463182898</v>
      </c>
      <c r="Y262" s="599">
        <v>34252</v>
      </c>
      <c r="Z262" s="965">
        <v>101.8</v>
      </c>
      <c r="AA262" s="600">
        <f t="shared" si="6"/>
        <v>336464</v>
      </c>
      <c r="AB262" s="596">
        <v>103.80670847460155</v>
      </c>
      <c r="AC262" s="971">
        <v>100.4</v>
      </c>
      <c r="AD262" s="975">
        <v>95.9</v>
      </c>
      <c r="AE262" s="945">
        <v>125.7</v>
      </c>
      <c r="AF262" s="601">
        <f t="shared" si="7"/>
        <v>0.86499999999999999</v>
      </c>
      <c r="AG262" s="550">
        <v>99</v>
      </c>
      <c r="AH262" s="423">
        <v>102.5155982352457</v>
      </c>
      <c r="AI262" s="424">
        <v>92.6</v>
      </c>
      <c r="AP262" s="402">
        <v>90.3</v>
      </c>
    </row>
    <row r="263" spans="1:42" ht="13.5" hidden="1" customHeight="1">
      <c r="A263" s="409"/>
      <c r="B263" s="411"/>
      <c r="C263" s="472" t="s">
        <v>562</v>
      </c>
      <c r="D263" s="823">
        <v>108.78087436117671</v>
      </c>
      <c r="E263" s="824">
        <v>1197637</v>
      </c>
      <c r="F263" s="825">
        <v>1060491</v>
      </c>
      <c r="G263" s="826">
        <v>87.439043942992882</v>
      </c>
      <c r="H263" s="2571">
        <v>900769.5</v>
      </c>
      <c r="I263" s="828">
        <v>0.61</v>
      </c>
      <c r="J263" s="827">
        <v>4.8</v>
      </c>
      <c r="K263" s="829">
        <v>0.879</v>
      </c>
      <c r="L263" s="841">
        <v>224260</v>
      </c>
      <c r="M263" s="588"/>
      <c r="N263" s="420"/>
      <c r="O263" s="420"/>
      <c r="P263" s="420"/>
      <c r="Q263" s="420"/>
      <c r="R263" s="420"/>
      <c r="S263" s="420"/>
      <c r="T263" s="420"/>
      <c r="U263" s="420"/>
      <c r="V263" s="420"/>
      <c r="W263" s="420"/>
      <c r="X263" s="595">
        <v>87.439043942992882</v>
      </c>
      <c r="Y263" s="599">
        <v>26524</v>
      </c>
      <c r="Z263" s="965">
        <v>101.3</v>
      </c>
      <c r="AA263" s="600">
        <f t="shared" si="6"/>
        <v>261836</v>
      </c>
      <c r="AB263" s="596">
        <v>107.0576745067435</v>
      </c>
      <c r="AC263" s="971">
        <v>100.5</v>
      </c>
      <c r="AD263" s="975">
        <v>97.8</v>
      </c>
      <c r="AE263" s="945">
        <v>125.2</v>
      </c>
      <c r="AF263" s="601">
        <f t="shared" si="7"/>
        <v>0.879</v>
      </c>
      <c r="AG263" s="550">
        <v>98.8</v>
      </c>
      <c r="AH263" s="423">
        <v>102.31478413488283</v>
      </c>
      <c r="AI263" s="424">
        <v>95.5</v>
      </c>
      <c r="AP263" s="402">
        <v>82.7</v>
      </c>
    </row>
    <row r="264" spans="1:42" ht="13.5" hidden="1" customHeight="1">
      <c r="A264" s="409"/>
      <c r="B264" s="411"/>
      <c r="C264" s="472" t="s">
        <v>563</v>
      </c>
      <c r="D264" s="823">
        <v>106.33885473266049</v>
      </c>
      <c r="E264" s="824">
        <v>1285149</v>
      </c>
      <c r="F264" s="825">
        <v>1259770</v>
      </c>
      <c r="G264" s="826">
        <v>82.68117577197151</v>
      </c>
      <c r="H264" s="2571">
        <v>861007.2</v>
      </c>
      <c r="I264" s="828">
        <v>0.6</v>
      </c>
      <c r="J264" s="827">
        <v>28.5</v>
      </c>
      <c r="K264" s="829">
        <v>1.071</v>
      </c>
      <c r="L264" s="841">
        <v>255156</v>
      </c>
      <c r="M264" s="588"/>
      <c r="N264" s="420"/>
      <c r="O264" s="420"/>
      <c r="P264" s="420"/>
      <c r="Q264" s="420"/>
      <c r="R264" s="420"/>
      <c r="S264" s="420"/>
      <c r="T264" s="420"/>
      <c r="U264" s="420"/>
      <c r="V264" s="420"/>
      <c r="W264" s="420"/>
      <c r="X264" s="595">
        <v>82.68117577197151</v>
      </c>
      <c r="Y264" s="599">
        <v>47681</v>
      </c>
      <c r="Z264" s="965">
        <v>101.7</v>
      </c>
      <c r="AA264" s="600">
        <f t="shared" si="6"/>
        <v>468840</v>
      </c>
      <c r="AB264" s="596">
        <v>129.92653900870755</v>
      </c>
      <c r="AC264" s="971">
        <v>100.5</v>
      </c>
      <c r="AD264" s="975">
        <v>97.5</v>
      </c>
      <c r="AE264" s="945">
        <v>125</v>
      </c>
      <c r="AF264" s="601">
        <f t="shared" si="7"/>
        <v>1.071</v>
      </c>
      <c r="AG264" s="550">
        <v>98.7</v>
      </c>
      <c r="AH264" s="423">
        <v>102.2143770847014</v>
      </c>
      <c r="AI264" s="424">
        <v>115.9</v>
      </c>
      <c r="AP264" s="402">
        <v>78.2</v>
      </c>
    </row>
    <row r="265" spans="1:42" ht="13.5" hidden="1" customHeight="1">
      <c r="A265" s="409"/>
      <c r="B265" s="411"/>
      <c r="C265" s="472" t="s">
        <v>564</v>
      </c>
      <c r="D265" s="823">
        <v>106.00585205604466</v>
      </c>
      <c r="E265" s="824">
        <v>1277507</v>
      </c>
      <c r="F265" s="825">
        <v>1216452</v>
      </c>
      <c r="G265" s="826">
        <v>83.527019002375312</v>
      </c>
      <c r="H265" s="2571">
        <v>881626.7</v>
      </c>
      <c r="I265" s="828">
        <v>0.6</v>
      </c>
      <c r="J265" s="827">
        <v>1.1000000000000001</v>
      </c>
      <c r="K265" s="829">
        <v>0.85</v>
      </c>
      <c r="L265" s="841">
        <v>275106</v>
      </c>
      <c r="M265" s="588"/>
      <c r="N265" s="420"/>
      <c r="O265" s="420"/>
      <c r="P265" s="420"/>
      <c r="Q265" s="420"/>
      <c r="R265" s="420"/>
      <c r="S265" s="420"/>
      <c r="T265" s="420"/>
      <c r="U265" s="420"/>
      <c r="V265" s="420"/>
      <c r="W265" s="420"/>
      <c r="X265" s="595">
        <v>83.527019002375312</v>
      </c>
      <c r="Y265" s="599">
        <v>31454</v>
      </c>
      <c r="Z265" s="965">
        <v>103.4</v>
      </c>
      <c r="AA265" s="600">
        <f t="shared" si="6"/>
        <v>304197</v>
      </c>
      <c r="AB265" s="596">
        <v>105.37614035218732</v>
      </c>
      <c r="AC265" s="971">
        <v>102.2</v>
      </c>
      <c r="AD265" s="975">
        <v>100</v>
      </c>
      <c r="AE265" s="945">
        <v>126.7</v>
      </c>
      <c r="AF265" s="601">
        <f t="shared" si="7"/>
        <v>0.85</v>
      </c>
      <c r="AG265" s="550">
        <v>100.6</v>
      </c>
      <c r="AH265" s="423">
        <v>104.12211103814867</v>
      </c>
      <c r="AI265" s="424">
        <v>94</v>
      </c>
      <c r="AP265" s="402">
        <v>79</v>
      </c>
    </row>
    <row r="266" spans="1:42" ht="13.5" hidden="1" customHeight="1">
      <c r="A266" s="409"/>
      <c r="B266" s="411"/>
      <c r="C266" s="472" t="s">
        <v>565</v>
      </c>
      <c r="D266" s="823">
        <v>110.7788904208718</v>
      </c>
      <c r="E266" s="824">
        <v>1297236</v>
      </c>
      <c r="F266" s="825">
        <v>992564</v>
      </c>
      <c r="G266" s="826">
        <v>94.522980997624714</v>
      </c>
      <c r="H266" s="2571">
        <v>898733.7</v>
      </c>
      <c r="I266" s="828">
        <v>0.6</v>
      </c>
      <c r="J266" s="827">
        <v>1.9</v>
      </c>
      <c r="K266" s="829">
        <v>0.873</v>
      </c>
      <c r="L266" s="841">
        <v>240847</v>
      </c>
      <c r="M266" s="588"/>
      <c r="N266" s="420"/>
      <c r="O266" s="420"/>
      <c r="P266" s="420"/>
      <c r="Q266" s="420"/>
      <c r="R266" s="420"/>
      <c r="S266" s="420"/>
      <c r="T266" s="420"/>
      <c r="U266" s="420"/>
      <c r="V266" s="420"/>
      <c r="W266" s="420"/>
      <c r="X266" s="595">
        <v>94.522980997624714</v>
      </c>
      <c r="Y266" s="599">
        <v>34404</v>
      </c>
      <c r="Z266" s="965">
        <v>103.6</v>
      </c>
      <c r="AA266" s="600">
        <f t="shared" si="6"/>
        <v>332085</v>
      </c>
      <c r="AB266" s="596">
        <v>105.93665173703938</v>
      </c>
      <c r="AC266" s="971">
        <v>102</v>
      </c>
      <c r="AD266" s="975">
        <v>98.2</v>
      </c>
      <c r="AE266" s="945">
        <v>126</v>
      </c>
      <c r="AF266" s="601">
        <f t="shared" si="7"/>
        <v>0.873</v>
      </c>
      <c r="AG266" s="550">
        <v>100.7</v>
      </c>
      <c r="AH266" s="423">
        <v>104.32292513851152</v>
      </c>
      <c r="AI266" s="424">
        <v>94.5</v>
      </c>
      <c r="AP266" s="402">
        <v>89.4</v>
      </c>
    </row>
    <row r="267" spans="1:42" ht="13.5" hidden="1" customHeight="1">
      <c r="A267" s="409"/>
      <c r="B267" s="411"/>
      <c r="C267" s="472" t="s">
        <v>566</v>
      </c>
      <c r="D267" s="823">
        <v>108.00386811573973</v>
      </c>
      <c r="E267" s="824">
        <v>1320815</v>
      </c>
      <c r="F267" s="825">
        <v>1298110</v>
      </c>
      <c r="G267" s="826">
        <v>89.342191211401428</v>
      </c>
      <c r="H267" s="2571">
        <v>883965.3</v>
      </c>
      <c r="I267" s="828">
        <v>0.6</v>
      </c>
      <c r="J267" s="827">
        <v>1.9</v>
      </c>
      <c r="K267" s="829">
        <v>0.88</v>
      </c>
      <c r="L267" s="841">
        <v>225377</v>
      </c>
      <c r="M267" s="588"/>
      <c r="N267" s="420"/>
      <c r="O267" s="420"/>
      <c r="P267" s="420"/>
      <c r="Q267" s="420"/>
      <c r="R267" s="420"/>
      <c r="S267" s="420"/>
      <c r="T267" s="420"/>
      <c r="U267" s="420"/>
      <c r="V267" s="420"/>
      <c r="W267" s="420"/>
      <c r="X267" s="595">
        <v>89.342191211401428</v>
      </c>
      <c r="Y267" s="599">
        <v>32997</v>
      </c>
      <c r="Z267" s="965">
        <v>103.5</v>
      </c>
      <c r="AA267" s="600">
        <f t="shared" si="6"/>
        <v>318812</v>
      </c>
      <c r="AB267" s="596">
        <v>108.40290183038844</v>
      </c>
      <c r="AC267" s="971">
        <v>101.9</v>
      </c>
      <c r="AD267" s="975">
        <v>99.9</v>
      </c>
      <c r="AE267" s="945">
        <v>125.6</v>
      </c>
      <c r="AF267" s="601">
        <f t="shared" si="7"/>
        <v>0.88</v>
      </c>
      <c r="AG267" s="550">
        <v>100.7</v>
      </c>
      <c r="AH267" s="423">
        <v>104.22251808833011</v>
      </c>
      <c r="AI267" s="424">
        <v>96.7</v>
      </c>
      <c r="AP267" s="402">
        <v>84.5</v>
      </c>
    </row>
    <row r="268" spans="1:42" ht="13.5" hidden="1" customHeight="1">
      <c r="A268" s="409"/>
      <c r="B268" s="411"/>
      <c r="C268" s="472" t="s">
        <v>567</v>
      </c>
      <c r="D268" s="823">
        <v>108.66987346897143</v>
      </c>
      <c r="E268" s="824">
        <v>1356396</v>
      </c>
      <c r="F268" s="825">
        <v>1148439</v>
      </c>
      <c r="G268" s="826">
        <v>87.650504750593839</v>
      </c>
      <c r="H268" s="2571">
        <v>892345.7</v>
      </c>
      <c r="I268" s="828">
        <v>0.59</v>
      </c>
      <c r="J268" s="827">
        <v>5.4</v>
      </c>
      <c r="K268" s="829">
        <v>0.88900000000000001</v>
      </c>
      <c r="L268" s="841">
        <v>256856</v>
      </c>
      <c r="M268" s="588"/>
      <c r="N268" s="420"/>
      <c r="O268" s="420"/>
      <c r="P268" s="420"/>
      <c r="Q268" s="420"/>
      <c r="R268" s="420"/>
      <c r="S268" s="420"/>
      <c r="T268" s="420"/>
      <c r="U268" s="420"/>
      <c r="V268" s="420"/>
      <c r="W268" s="420"/>
      <c r="X268" s="595">
        <v>87.650504750593839</v>
      </c>
      <c r="Y268" s="599">
        <v>47328</v>
      </c>
      <c r="Z268" s="965">
        <v>103.5</v>
      </c>
      <c r="AA268" s="600">
        <f t="shared" si="6"/>
        <v>457275</v>
      </c>
      <c r="AB268" s="596">
        <v>109.52392460009256</v>
      </c>
      <c r="AC268" s="971">
        <v>101.8</v>
      </c>
      <c r="AD268" s="975">
        <v>99.1</v>
      </c>
      <c r="AE268" s="945">
        <v>126.6</v>
      </c>
      <c r="AF268" s="601">
        <f t="shared" si="7"/>
        <v>0.88900000000000001</v>
      </c>
      <c r="AG268" s="550">
        <v>100.4</v>
      </c>
      <c r="AH268" s="423">
        <v>104.02170398796723</v>
      </c>
      <c r="AI268" s="424">
        <v>97.7</v>
      </c>
      <c r="AP268" s="402">
        <v>82.9</v>
      </c>
    </row>
    <row r="269" spans="1:42" ht="13.5" hidden="1" customHeight="1">
      <c r="A269" s="409"/>
      <c r="B269" s="411"/>
      <c r="C269" s="472" t="s">
        <v>568</v>
      </c>
      <c r="D269" s="823">
        <v>109.00287614558728</v>
      </c>
      <c r="E269" s="824">
        <v>1309139</v>
      </c>
      <c r="F269" s="825">
        <v>1063638</v>
      </c>
      <c r="G269" s="826">
        <v>94.100059382422813</v>
      </c>
      <c r="H269" s="2571">
        <v>886401</v>
      </c>
      <c r="I269" s="828">
        <v>0.56999999999999995</v>
      </c>
      <c r="J269" s="827">
        <v>9.9</v>
      </c>
      <c r="K269" s="829">
        <v>0.81299999999999994</v>
      </c>
      <c r="L269" s="841">
        <v>247841</v>
      </c>
      <c r="M269" s="588"/>
      <c r="N269" s="420"/>
      <c r="O269" s="420"/>
      <c r="P269" s="420"/>
      <c r="Q269" s="420"/>
      <c r="R269" s="420"/>
      <c r="S269" s="420"/>
      <c r="T269" s="420"/>
      <c r="U269" s="420"/>
      <c r="V269" s="420"/>
      <c r="W269" s="420"/>
      <c r="X269" s="595">
        <v>94.100059382422813</v>
      </c>
      <c r="Y269" s="599">
        <v>30635</v>
      </c>
      <c r="Z269" s="965">
        <v>103.5</v>
      </c>
      <c r="AA269" s="600">
        <f t="shared" si="6"/>
        <v>295990</v>
      </c>
      <c r="AB269" s="596">
        <v>99.434719672755477</v>
      </c>
      <c r="AC269" s="971">
        <v>101.6</v>
      </c>
      <c r="AD269" s="975">
        <v>98.2</v>
      </c>
      <c r="AE269" s="945">
        <v>126.6</v>
      </c>
      <c r="AF269" s="601">
        <f t="shared" si="7"/>
        <v>0.81299999999999994</v>
      </c>
      <c r="AG269" s="550">
        <v>100.5</v>
      </c>
      <c r="AH269" s="423">
        <v>104.12211103814867</v>
      </c>
      <c r="AI269" s="424">
        <v>88.7</v>
      </c>
      <c r="AP269" s="402">
        <v>89</v>
      </c>
    </row>
    <row r="270" spans="1:42" ht="13.5" hidden="1" customHeight="1">
      <c r="A270" s="409"/>
      <c r="B270" s="411"/>
      <c r="C270" s="472" t="s">
        <v>569</v>
      </c>
      <c r="D270" s="823">
        <v>121.98998053360532</v>
      </c>
      <c r="E270" s="824">
        <v>1340218</v>
      </c>
      <c r="F270" s="825">
        <v>1085926</v>
      </c>
      <c r="G270" s="826">
        <v>110.17108076009502</v>
      </c>
      <c r="H270" s="2571">
        <v>876631.8</v>
      </c>
      <c r="I270" s="828">
        <v>0.56000000000000005</v>
      </c>
      <c r="J270" s="827">
        <v>3.7</v>
      </c>
      <c r="K270" s="829">
        <v>1.0409999999999999</v>
      </c>
      <c r="L270" s="841">
        <v>250619</v>
      </c>
      <c r="M270" s="588"/>
      <c r="N270" s="422"/>
      <c r="O270" s="422"/>
      <c r="P270" s="422"/>
      <c r="Q270" s="422"/>
      <c r="R270" s="420"/>
      <c r="S270" s="420"/>
      <c r="T270" s="420"/>
      <c r="U270" s="420"/>
      <c r="V270" s="420"/>
      <c r="W270" s="420"/>
      <c r="X270" s="595">
        <v>110.17108076009502</v>
      </c>
      <c r="Y270" s="599">
        <v>30296</v>
      </c>
      <c r="Z270" s="965">
        <v>104</v>
      </c>
      <c r="AA270" s="600">
        <f t="shared" si="6"/>
        <v>291308</v>
      </c>
      <c r="AB270" s="596">
        <v>129.59023217779631</v>
      </c>
      <c r="AC270" s="971">
        <v>101.5</v>
      </c>
      <c r="AD270" s="975">
        <v>99.9</v>
      </c>
      <c r="AE270" s="945">
        <v>126.5</v>
      </c>
      <c r="AF270" s="601">
        <f t="shared" si="7"/>
        <v>1.0409999999999999</v>
      </c>
      <c r="AG270" s="550">
        <v>101.1</v>
      </c>
      <c r="AH270" s="423">
        <v>104.62414628905583</v>
      </c>
      <c r="AI270" s="424">
        <v>115.6</v>
      </c>
      <c r="AP270" s="402">
        <v>104.2</v>
      </c>
    </row>
    <row r="271" spans="1:42" ht="13.5" hidden="1" customHeight="1">
      <c r="A271" s="409"/>
      <c r="B271" s="411"/>
      <c r="C271" s="472" t="s">
        <v>67</v>
      </c>
      <c r="D271" s="823">
        <v>110.7788904208718</v>
      </c>
      <c r="E271" s="824">
        <v>1309471</v>
      </c>
      <c r="F271" s="825">
        <v>943196</v>
      </c>
      <c r="G271" s="826">
        <v>96.954780285035639</v>
      </c>
      <c r="H271" s="2571">
        <v>881715.19999999995</v>
      </c>
      <c r="I271" s="828">
        <v>0.54</v>
      </c>
      <c r="J271" s="827">
        <v>2.1</v>
      </c>
      <c r="K271" s="829">
        <v>0.89200000000000002</v>
      </c>
      <c r="L271" s="841">
        <v>262710</v>
      </c>
      <c r="M271" s="588"/>
      <c r="N271" s="422"/>
      <c r="O271" s="422"/>
      <c r="P271" s="422"/>
      <c r="Q271" s="422"/>
      <c r="R271" s="420"/>
      <c r="S271" s="420"/>
      <c r="T271" s="420"/>
      <c r="U271" s="420"/>
      <c r="V271" s="420"/>
      <c r="W271" s="420"/>
      <c r="X271" s="595">
        <v>96.954780285035639</v>
      </c>
      <c r="Y271" s="599">
        <v>35427</v>
      </c>
      <c r="Z271" s="965">
        <v>104.2</v>
      </c>
      <c r="AA271" s="600">
        <f t="shared" si="6"/>
        <v>339990</v>
      </c>
      <c r="AB271" s="596">
        <v>110.6449473697967</v>
      </c>
      <c r="AC271" s="971">
        <v>101.3</v>
      </c>
      <c r="AD271" s="975">
        <v>99.4</v>
      </c>
      <c r="AE271" s="945">
        <v>126.4</v>
      </c>
      <c r="AF271" s="601">
        <f t="shared" si="7"/>
        <v>0.89200000000000002</v>
      </c>
      <c r="AG271" s="550">
        <v>101.4</v>
      </c>
      <c r="AH271" s="423">
        <v>105.02577448978158</v>
      </c>
      <c r="AI271" s="424">
        <v>98.7</v>
      </c>
      <c r="AP271" s="402">
        <v>91.7</v>
      </c>
    </row>
    <row r="272" spans="1:42" ht="13.5" hidden="1" customHeight="1">
      <c r="A272" s="409"/>
      <c r="B272" s="411"/>
      <c r="C272" s="472" t="s">
        <v>68</v>
      </c>
      <c r="D272" s="823">
        <v>109.22487792999786</v>
      </c>
      <c r="E272" s="824">
        <v>1242313</v>
      </c>
      <c r="F272" s="825">
        <v>1046099</v>
      </c>
      <c r="G272" s="826">
        <v>96.531858669833738</v>
      </c>
      <c r="H272" s="2571">
        <v>881122.2</v>
      </c>
      <c r="I272" s="828">
        <v>0.53</v>
      </c>
      <c r="J272" s="827">
        <v>3.5</v>
      </c>
      <c r="K272" s="829">
        <v>0.88100000000000001</v>
      </c>
      <c r="L272" s="841">
        <v>219360</v>
      </c>
      <c r="M272" s="588"/>
      <c r="N272" s="422"/>
      <c r="O272" s="422"/>
      <c r="P272" s="422"/>
      <c r="Q272" s="422"/>
      <c r="R272" s="420"/>
      <c r="S272" s="420"/>
      <c r="T272" s="420"/>
      <c r="U272" s="420"/>
      <c r="V272" s="420"/>
      <c r="W272" s="420"/>
      <c r="X272" s="595">
        <v>96.531858669833738</v>
      </c>
      <c r="Y272" s="599">
        <v>35167</v>
      </c>
      <c r="Z272" s="965">
        <v>103.7</v>
      </c>
      <c r="AA272" s="600">
        <f t="shared" si="6"/>
        <v>339122</v>
      </c>
      <c r="AB272" s="596">
        <v>110.42074281585586</v>
      </c>
      <c r="AC272" s="971">
        <v>101.2</v>
      </c>
      <c r="AD272" s="975">
        <v>100</v>
      </c>
      <c r="AE272" s="945">
        <v>126.8</v>
      </c>
      <c r="AF272" s="601">
        <f t="shared" si="7"/>
        <v>0.88100000000000001</v>
      </c>
      <c r="AG272" s="550">
        <v>100.8</v>
      </c>
      <c r="AH272" s="423">
        <v>104.42333218869298</v>
      </c>
      <c r="AI272" s="424">
        <v>98.5</v>
      </c>
      <c r="AP272" s="402">
        <v>91.3</v>
      </c>
    </row>
    <row r="273" spans="1:42" ht="13.5" hidden="1" customHeight="1">
      <c r="A273" s="409"/>
      <c r="B273" s="411"/>
      <c r="C273" s="474" t="s">
        <v>69</v>
      </c>
      <c r="D273" s="831">
        <v>108.2258699001503</v>
      </c>
      <c r="E273" s="832">
        <v>1262209</v>
      </c>
      <c r="F273" s="833">
        <v>966451</v>
      </c>
      <c r="G273" s="826">
        <v>92.514103325415689</v>
      </c>
      <c r="H273" s="2581">
        <v>868940.3</v>
      </c>
      <c r="I273" s="836">
        <v>0.51</v>
      </c>
      <c r="J273" s="835">
        <v>1</v>
      </c>
      <c r="K273" s="838">
        <v>0.90100000000000002</v>
      </c>
      <c r="L273" s="842">
        <v>248623</v>
      </c>
      <c r="M273" s="589"/>
      <c r="N273" s="432"/>
      <c r="O273" s="432"/>
      <c r="P273" s="432"/>
      <c r="Q273" s="432"/>
      <c r="R273" s="430"/>
      <c r="S273" s="430"/>
      <c r="T273" s="430"/>
      <c r="U273" s="430"/>
      <c r="V273" s="430"/>
      <c r="W273" s="430"/>
      <c r="X273" s="597">
        <v>92.514103325415689</v>
      </c>
      <c r="Y273" s="602">
        <v>56369</v>
      </c>
      <c r="Z273" s="966">
        <v>103.4</v>
      </c>
      <c r="AA273" s="603">
        <f t="shared" si="6"/>
        <v>545155</v>
      </c>
      <c r="AB273" s="598">
        <v>112.21437924738245</v>
      </c>
      <c r="AC273" s="972">
        <v>101.1</v>
      </c>
      <c r="AD273" s="976">
        <v>99.5</v>
      </c>
      <c r="AE273" s="946">
        <v>126.6</v>
      </c>
      <c r="AF273" s="601">
        <f t="shared" si="7"/>
        <v>0.90100000000000002</v>
      </c>
      <c r="AG273" s="550">
        <v>100.6</v>
      </c>
      <c r="AH273" s="423">
        <v>104.12211103814867</v>
      </c>
      <c r="AI273" s="424">
        <v>100.1</v>
      </c>
      <c r="AP273" s="402">
        <v>87.5</v>
      </c>
    </row>
    <row r="274" spans="1:42" ht="13.5" hidden="1" customHeight="1">
      <c r="A274" s="509">
        <v>1998</v>
      </c>
      <c r="B274" s="934" t="s">
        <v>77</v>
      </c>
      <c r="C274" s="473" t="s">
        <v>561</v>
      </c>
      <c r="D274" s="814">
        <v>109.22487792999786</v>
      </c>
      <c r="E274" s="815">
        <v>1215177</v>
      </c>
      <c r="F274" s="816">
        <v>758377</v>
      </c>
      <c r="G274" s="843">
        <v>101.3</v>
      </c>
      <c r="H274" s="2580">
        <v>870729.7</v>
      </c>
      <c r="I274" s="828">
        <v>0.48</v>
      </c>
      <c r="J274" s="818">
        <v>4</v>
      </c>
      <c r="K274" s="821">
        <v>0.84399999999999997</v>
      </c>
      <c r="L274" s="840">
        <v>273111</v>
      </c>
      <c r="M274" s="588"/>
      <c r="N274" s="422"/>
      <c r="O274" s="422"/>
      <c r="P274" s="422"/>
      <c r="Q274" s="422"/>
      <c r="R274" s="433">
        <v>158.35277979818096</v>
      </c>
      <c r="S274" s="433">
        <v>55.583404819428949</v>
      </c>
      <c r="T274" s="433">
        <v>127.84615391624986</v>
      </c>
      <c r="U274" s="433">
        <v>21.48627721888689</v>
      </c>
      <c r="V274" s="433">
        <v>76.819357678403037</v>
      </c>
      <c r="W274" s="433">
        <v>147.80160039937175</v>
      </c>
      <c r="X274" s="605">
        <f t="shared" ref="X274:X337" si="8">ROUND((R274*R$5+S274*S$5+T274*T$5+U274*U$5+V274*V$5+W274*W$5)/SUM($R$5:$W$5),1)</f>
        <v>101.3</v>
      </c>
      <c r="Y274" s="599">
        <v>34973</v>
      </c>
      <c r="Z274" s="965">
        <v>103.4</v>
      </c>
      <c r="AA274" s="600">
        <f t="shared" si="6"/>
        <v>338230</v>
      </c>
      <c r="AB274" s="596">
        <v>101.90096976610455</v>
      </c>
      <c r="AC274" s="971">
        <v>101.1</v>
      </c>
      <c r="AD274" s="975">
        <v>97.2</v>
      </c>
      <c r="AE274" s="945">
        <v>125.6</v>
      </c>
      <c r="AF274" s="601">
        <f t="shared" si="7"/>
        <v>0.84399999999999997</v>
      </c>
      <c r="AG274" s="550">
        <v>100.6</v>
      </c>
      <c r="AH274" s="423">
        <v>104.22251808833011</v>
      </c>
      <c r="AI274" s="424">
        <v>90.9</v>
      </c>
      <c r="AJ274" s="402">
        <v>122.5</v>
      </c>
      <c r="AK274" s="402">
        <v>72.2</v>
      </c>
      <c r="AL274" s="402">
        <v>100.9</v>
      </c>
      <c r="AM274" s="402">
        <v>25.5</v>
      </c>
      <c r="AN274" s="402">
        <v>68.3</v>
      </c>
      <c r="AO274" s="402">
        <v>100.8</v>
      </c>
    </row>
    <row r="275" spans="1:42" ht="13.5" hidden="1" customHeight="1">
      <c r="A275" s="409"/>
      <c r="B275" s="411"/>
      <c r="C275" s="472" t="s">
        <v>562</v>
      </c>
      <c r="D275" s="823">
        <v>106.33885473266049</v>
      </c>
      <c r="E275" s="824">
        <v>1159884</v>
      </c>
      <c r="F275" s="825">
        <v>801342</v>
      </c>
      <c r="G275" s="844">
        <v>97.5</v>
      </c>
      <c r="H275" s="2571">
        <v>877007.6</v>
      </c>
      <c r="I275" s="828">
        <v>0.45</v>
      </c>
      <c r="J275" s="827">
        <v>2.4</v>
      </c>
      <c r="K275" s="829">
        <v>0.85799999999999998</v>
      </c>
      <c r="L275" s="841">
        <v>202646</v>
      </c>
      <c r="M275" s="588"/>
      <c r="N275" s="422"/>
      <c r="O275" s="422"/>
      <c r="P275" s="422"/>
      <c r="Q275" s="422"/>
      <c r="R275" s="433">
        <v>147.75283861985375</v>
      </c>
      <c r="S275" s="433">
        <v>50.733329329644988</v>
      </c>
      <c r="T275" s="433">
        <v>119.73698260738961</v>
      </c>
      <c r="U275" s="433">
        <v>21.06497766557538</v>
      </c>
      <c r="V275" s="433">
        <v>85.929706099999891</v>
      </c>
      <c r="W275" s="433">
        <v>147.5083432557222</v>
      </c>
      <c r="X275" s="605">
        <f t="shared" si="8"/>
        <v>97.5</v>
      </c>
      <c r="Y275" s="599">
        <v>27986</v>
      </c>
      <c r="Z275" s="965">
        <v>103.5</v>
      </c>
      <c r="AA275" s="600">
        <f t="shared" si="6"/>
        <v>270396</v>
      </c>
      <c r="AB275" s="596">
        <v>105.15193579824648</v>
      </c>
      <c r="AC275" s="971">
        <v>100.9</v>
      </c>
      <c r="AD275" s="975">
        <v>98.8</v>
      </c>
      <c r="AE275" s="945">
        <v>125.2</v>
      </c>
      <c r="AF275" s="601">
        <f t="shared" si="7"/>
        <v>0.85799999999999998</v>
      </c>
      <c r="AG275" s="550">
        <v>100.6</v>
      </c>
      <c r="AH275" s="423">
        <v>104.12211103814867</v>
      </c>
      <c r="AI275" s="424">
        <v>93.8</v>
      </c>
      <c r="AJ275" s="402">
        <v>114.3</v>
      </c>
      <c r="AK275" s="402">
        <v>65.900000000000006</v>
      </c>
      <c r="AL275" s="402">
        <v>94.5</v>
      </c>
      <c r="AM275" s="402">
        <v>25</v>
      </c>
      <c r="AN275" s="402">
        <v>76.400000000000006</v>
      </c>
      <c r="AO275" s="402">
        <v>100.6</v>
      </c>
    </row>
    <row r="276" spans="1:42" ht="13.5" hidden="1" customHeight="1">
      <c r="A276" s="409"/>
      <c r="B276" s="411"/>
      <c r="C276" s="472" t="s">
        <v>563</v>
      </c>
      <c r="D276" s="823">
        <v>105.78385027163408</v>
      </c>
      <c r="E276" s="824">
        <v>1220867</v>
      </c>
      <c r="F276" s="825">
        <v>738091</v>
      </c>
      <c r="G276" s="844">
        <v>97</v>
      </c>
      <c r="H276" s="2571">
        <v>875460.5</v>
      </c>
      <c r="I276" s="828">
        <v>0.43</v>
      </c>
      <c r="J276" s="827">
        <v>-12.4</v>
      </c>
      <c r="K276" s="829">
        <v>1.0840000000000001</v>
      </c>
      <c r="L276" s="841">
        <v>227977</v>
      </c>
      <c r="M276" s="588"/>
      <c r="N276" s="420"/>
      <c r="O276" s="420"/>
      <c r="P276" s="420"/>
      <c r="Q276" s="420"/>
      <c r="R276" s="433">
        <v>145.555289838981</v>
      </c>
      <c r="S276" s="433">
        <v>49.963476077298324</v>
      </c>
      <c r="T276" s="433">
        <v>137.09567744041857</v>
      </c>
      <c r="U276" s="433">
        <v>22.076096593522998</v>
      </c>
      <c r="V276" s="433">
        <v>80.418507672120313</v>
      </c>
      <c r="W276" s="433">
        <v>161.14480043542616</v>
      </c>
      <c r="X276" s="605">
        <f t="shared" si="8"/>
        <v>97</v>
      </c>
      <c r="Y276" s="599">
        <v>36611</v>
      </c>
      <c r="Z276" s="965">
        <v>103.6</v>
      </c>
      <c r="AA276" s="600">
        <f t="shared" si="6"/>
        <v>353388</v>
      </c>
      <c r="AB276" s="596">
        <v>133.28960731781993</v>
      </c>
      <c r="AC276" s="971">
        <v>100.6</v>
      </c>
      <c r="AD276" s="975">
        <v>99.2</v>
      </c>
      <c r="AE276" s="945">
        <v>124.7</v>
      </c>
      <c r="AF276" s="601">
        <f t="shared" si="7"/>
        <v>1.0840000000000001</v>
      </c>
      <c r="AG276" s="550">
        <v>100.6</v>
      </c>
      <c r="AH276" s="423">
        <v>104.1522331532031</v>
      </c>
      <c r="AI276" s="424">
        <v>118.9</v>
      </c>
      <c r="AJ276" s="402">
        <v>112.6</v>
      </c>
      <c r="AK276" s="402">
        <v>64.900000000000006</v>
      </c>
      <c r="AL276" s="402">
        <v>108.2</v>
      </c>
      <c r="AM276" s="402">
        <v>26.2</v>
      </c>
      <c r="AN276" s="402">
        <v>71.5</v>
      </c>
      <c r="AO276" s="402">
        <v>109.9</v>
      </c>
    </row>
    <row r="277" spans="1:42" ht="13.5" hidden="1" customHeight="1">
      <c r="A277" s="409"/>
      <c r="B277" s="411"/>
      <c r="C277" s="472" t="s">
        <v>564</v>
      </c>
      <c r="D277" s="823">
        <v>107.00486008589219</v>
      </c>
      <c r="E277" s="824">
        <v>1195598</v>
      </c>
      <c r="F277" s="825">
        <v>798141</v>
      </c>
      <c r="G277" s="844">
        <v>107.8</v>
      </c>
      <c r="H277" s="2571">
        <v>874651.7</v>
      </c>
      <c r="I277" s="828">
        <v>0.42</v>
      </c>
      <c r="J277" s="827">
        <v>9.1999999999999993</v>
      </c>
      <c r="K277" s="829">
        <v>0.82299999999999995</v>
      </c>
      <c r="L277" s="841">
        <v>241967</v>
      </c>
      <c r="M277" s="588"/>
      <c r="N277" s="420"/>
      <c r="O277" s="420"/>
      <c r="P277" s="420"/>
      <c r="Q277" s="420"/>
      <c r="R277" s="433">
        <v>178.13071882603543</v>
      </c>
      <c r="S277" s="433">
        <v>48.654725548308996</v>
      </c>
      <c r="T277" s="433">
        <v>125.69215528733385</v>
      </c>
      <c r="U277" s="433">
        <v>21.06497766557538</v>
      </c>
      <c r="V277" s="433">
        <v>84.017657665837589</v>
      </c>
      <c r="W277" s="433">
        <v>144.86902896287629</v>
      </c>
      <c r="X277" s="605">
        <f t="shared" si="8"/>
        <v>107.8</v>
      </c>
      <c r="Y277" s="599">
        <v>33655</v>
      </c>
      <c r="Z277" s="965">
        <v>103.4</v>
      </c>
      <c r="AA277" s="600">
        <f t="shared" si="6"/>
        <v>325484</v>
      </c>
      <c r="AB277" s="596">
        <v>103.91881075157197</v>
      </c>
      <c r="AC277" s="971">
        <v>100.3</v>
      </c>
      <c r="AD277" s="975">
        <v>100.3</v>
      </c>
      <c r="AE277" s="945">
        <v>126.3</v>
      </c>
      <c r="AF277" s="601">
        <f t="shared" si="7"/>
        <v>0.82299999999999995</v>
      </c>
      <c r="AG277" s="550">
        <v>100.8</v>
      </c>
      <c r="AH277" s="423">
        <v>104.32292513851152</v>
      </c>
      <c r="AI277" s="424">
        <v>92.7</v>
      </c>
      <c r="AJ277" s="402">
        <v>137.80000000000001</v>
      </c>
      <c r="AK277" s="402">
        <v>63.2</v>
      </c>
      <c r="AL277" s="402">
        <v>99.2</v>
      </c>
      <c r="AM277" s="402">
        <v>25</v>
      </c>
      <c r="AN277" s="402">
        <v>74.7</v>
      </c>
      <c r="AO277" s="402">
        <v>98.8</v>
      </c>
    </row>
    <row r="278" spans="1:42" ht="13.5" hidden="1" customHeight="1">
      <c r="A278" s="409"/>
      <c r="B278" s="411"/>
      <c r="C278" s="472" t="s">
        <v>565</v>
      </c>
      <c r="D278" s="823">
        <v>100.89981101460167</v>
      </c>
      <c r="E278" s="824">
        <v>1269014</v>
      </c>
      <c r="F278" s="825">
        <v>636605</v>
      </c>
      <c r="G278" s="844">
        <v>94.4</v>
      </c>
      <c r="H278" s="2571">
        <v>869864.1</v>
      </c>
      <c r="I278" s="828">
        <v>0.41</v>
      </c>
      <c r="J278" s="827">
        <v>5.8</v>
      </c>
      <c r="K278" s="829">
        <v>0.76400000000000001</v>
      </c>
      <c r="L278" s="841">
        <v>206858</v>
      </c>
      <c r="M278" s="588"/>
      <c r="N278" s="420"/>
      <c r="O278" s="420"/>
      <c r="P278" s="420"/>
      <c r="Q278" s="420"/>
      <c r="R278" s="433">
        <v>142.71140318138106</v>
      </c>
      <c r="S278" s="433">
        <v>47.038033718381008</v>
      </c>
      <c r="T278" s="433">
        <v>124.9319204771282</v>
      </c>
      <c r="U278" s="433">
        <v>21.402017308224586</v>
      </c>
      <c r="V278" s="433">
        <v>82.667976418193604</v>
      </c>
      <c r="W278" s="433">
        <v>134.16514321966781</v>
      </c>
      <c r="X278" s="605">
        <f t="shared" si="8"/>
        <v>94.4</v>
      </c>
      <c r="Y278" s="599">
        <v>34147</v>
      </c>
      <c r="Z278" s="965">
        <v>104</v>
      </c>
      <c r="AA278" s="600">
        <f t="shared" si="6"/>
        <v>328337</v>
      </c>
      <c r="AB278" s="596">
        <v>93.829605824234889</v>
      </c>
      <c r="AC278" s="971">
        <v>100.2</v>
      </c>
      <c r="AD278" s="975">
        <v>97.7</v>
      </c>
      <c r="AE278" s="945">
        <v>126</v>
      </c>
      <c r="AF278" s="601">
        <f t="shared" si="7"/>
        <v>0.76400000000000001</v>
      </c>
      <c r="AG278" s="550">
        <v>101.2</v>
      </c>
      <c r="AH278" s="423">
        <v>104.72455333923729</v>
      </c>
      <c r="AI278" s="424">
        <v>83.7</v>
      </c>
      <c r="AJ278" s="402">
        <v>110.4</v>
      </c>
      <c r="AK278" s="402">
        <v>61.1</v>
      </c>
      <c r="AL278" s="402">
        <v>98.6</v>
      </c>
      <c r="AM278" s="402">
        <v>25.4</v>
      </c>
      <c r="AN278" s="402">
        <v>73.5</v>
      </c>
      <c r="AO278" s="402">
        <v>91.5</v>
      </c>
    </row>
    <row r="279" spans="1:42" ht="13.5" hidden="1" customHeight="1">
      <c r="A279" s="409"/>
      <c r="B279" s="411"/>
      <c r="C279" s="472" t="s">
        <v>566</v>
      </c>
      <c r="D279" s="823">
        <v>108.78087436117671</v>
      </c>
      <c r="E279" s="824">
        <v>1281458</v>
      </c>
      <c r="F279" s="825">
        <v>828615</v>
      </c>
      <c r="G279" s="844">
        <v>113.2</v>
      </c>
      <c r="H279" s="2571">
        <v>864067.6</v>
      </c>
      <c r="I279" s="828">
        <v>0.39</v>
      </c>
      <c r="J279" s="827">
        <v>-0.3</v>
      </c>
      <c r="K279" s="829">
        <v>0.878</v>
      </c>
      <c r="L279" s="841">
        <v>224388</v>
      </c>
      <c r="M279" s="588"/>
      <c r="N279" s="420"/>
      <c r="O279" s="420"/>
      <c r="P279" s="420"/>
      <c r="Q279" s="420"/>
      <c r="R279" s="433">
        <v>190.79894120988988</v>
      </c>
      <c r="S279" s="433">
        <v>55.891346120367608</v>
      </c>
      <c r="T279" s="433">
        <v>139.24967606933458</v>
      </c>
      <c r="U279" s="433">
        <v>23.508515074782125</v>
      </c>
      <c r="V279" s="433">
        <v>72.882787372774771</v>
      </c>
      <c r="W279" s="433">
        <v>146.92182896842311</v>
      </c>
      <c r="X279" s="605">
        <f t="shared" si="8"/>
        <v>113.2</v>
      </c>
      <c r="Y279" s="599">
        <v>31329</v>
      </c>
      <c r="Z279" s="965">
        <v>103.6</v>
      </c>
      <c r="AA279" s="600">
        <f t="shared" si="6"/>
        <v>302403</v>
      </c>
      <c r="AB279" s="596">
        <v>108.40290183038844</v>
      </c>
      <c r="AC279" s="971">
        <v>100</v>
      </c>
      <c r="AD279" s="975">
        <v>98.6</v>
      </c>
      <c r="AE279" s="945">
        <v>125.2</v>
      </c>
      <c r="AF279" s="601">
        <f t="shared" si="7"/>
        <v>0.878</v>
      </c>
      <c r="AG279" s="550">
        <v>101.1</v>
      </c>
      <c r="AH279" s="423">
        <v>104.62414628905583</v>
      </c>
      <c r="AI279" s="424">
        <v>96.7</v>
      </c>
      <c r="AJ279" s="402">
        <v>147.6</v>
      </c>
      <c r="AK279" s="402">
        <v>72.599999999999994</v>
      </c>
      <c r="AL279" s="402">
        <v>109.9</v>
      </c>
      <c r="AM279" s="402">
        <v>27.9</v>
      </c>
      <c r="AN279" s="402">
        <v>64.8</v>
      </c>
      <c r="AO279" s="402">
        <v>100.2</v>
      </c>
    </row>
    <row r="280" spans="1:42" ht="13.5" hidden="1" customHeight="1">
      <c r="A280" s="409"/>
      <c r="B280" s="411"/>
      <c r="C280" s="472" t="s">
        <v>567</v>
      </c>
      <c r="D280" s="823">
        <v>102.67582528988618</v>
      </c>
      <c r="E280" s="824">
        <v>1301836</v>
      </c>
      <c r="F280" s="825">
        <v>827637</v>
      </c>
      <c r="G280" s="844">
        <v>98.9</v>
      </c>
      <c r="H280" s="2571">
        <v>858952.8</v>
      </c>
      <c r="I280" s="828">
        <v>0.37</v>
      </c>
      <c r="J280" s="827">
        <v>0.5</v>
      </c>
      <c r="K280" s="829">
        <v>0.82099999999999995</v>
      </c>
      <c r="L280" s="841">
        <v>236426</v>
      </c>
      <c r="M280" s="588"/>
      <c r="N280" s="420"/>
      <c r="O280" s="420"/>
      <c r="P280" s="420"/>
      <c r="Q280" s="420"/>
      <c r="R280" s="433">
        <v>154.34548496247191</v>
      </c>
      <c r="S280" s="433">
        <v>49.347593475420986</v>
      </c>
      <c r="T280" s="433">
        <v>136.5888542336148</v>
      </c>
      <c r="U280" s="433">
        <v>21.317757397562286</v>
      </c>
      <c r="V280" s="433">
        <v>76.369463929188385</v>
      </c>
      <c r="W280" s="433">
        <v>148.68137183032042</v>
      </c>
      <c r="X280" s="605">
        <f t="shared" si="8"/>
        <v>98.9</v>
      </c>
      <c r="Y280" s="599">
        <v>46314</v>
      </c>
      <c r="Z280" s="965">
        <v>103.2</v>
      </c>
      <c r="AA280" s="600">
        <f t="shared" si="6"/>
        <v>448779</v>
      </c>
      <c r="AB280" s="596">
        <v>100.5557424424596</v>
      </c>
      <c r="AC280" s="971">
        <v>99.9</v>
      </c>
      <c r="AD280" s="975">
        <v>97.8</v>
      </c>
      <c r="AE280" s="945">
        <v>125.1</v>
      </c>
      <c r="AF280" s="601">
        <f t="shared" si="7"/>
        <v>0.82099999999999995</v>
      </c>
      <c r="AG280" s="550">
        <v>100.5</v>
      </c>
      <c r="AH280" s="423">
        <v>104.12211103814867</v>
      </c>
      <c r="AI280" s="424">
        <v>89.7</v>
      </c>
      <c r="AJ280" s="402">
        <v>119.4</v>
      </c>
      <c r="AK280" s="402">
        <v>64.099999999999994</v>
      </c>
      <c r="AL280" s="402">
        <v>107.8</v>
      </c>
      <c r="AM280" s="402">
        <v>25.3</v>
      </c>
      <c r="AN280" s="402">
        <v>67.900000000000006</v>
      </c>
      <c r="AO280" s="402">
        <v>101.4</v>
      </c>
    </row>
    <row r="281" spans="1:42" ht="13.5" hidden="1" customHeight="1">
      <c r="A281" s="409"/>
      <c r="B281" s="411"/>
      <c r="C281" s="472" t="s">
        <v>568</v>
      </c>
      <c r="D281" s="823">
        <v>103.23082975091259</v>
      </c>
      <c r="E281" s="824">
        <v>1231147</v>
      </c>
      <c r="F281" s="825">
        <v>659504</v>
      </c>
      <c r="G281" s="844">
        <v>99.5</v>
      </c>
      <c r="H281" s="2571">
        <v>857483.2</v>
      </c>
      <c r="I281" s="828">
        <v>0.37</v>
      </c>
      <c r="J281" s="827">
        <v>-0.7</v>
      </c>
      <c r="K281" s="829">
        <v>0.80100000000000005</v>
      </c>
      <c r="L281" s="841">
        <v>228602</v>
      </c>
      <c r="M281" s="588"/>
      <c r="N281" s="420"/>
      <c r="O281" s="420"/>
      <c r="P281" s="420"/>
      <c r="Q281" s="420"/>
      <c r="R281" s="433">
        <v>149.821119825381</v>
      </c>
      <c r="S281" s="433">
        <v>52.657962460511641</v>
      </c>
      <c r="T281" s="433">
        <v>124.29839146862349</v>
      </c>
      <c r="U281" s="433">
        <v>20.222378558952364</v>
      </c>
      <c r="V281" s="433">
        <v>87.391860784947525</v>
      </c>
      <c r="W281" s="433">
        <v>154.8397718469609</v>
      </c>
      <c r="X281" s="605">
        <f t="shared" si="8"/>
        <v>99.5</v>
      </c>
      <c r="Y281" s="599">
        <v>30113</v>
      </c>
      <c r="Z281" s="965">
        <v>103.6</v>
      </c>
      <c r="AA281" s="600">
        <f t="shared" si="6"/>
        <v>290666</v>
      </c>
      <c r="AB281" s="596">
        <v>95.959549086672695</v>
      </c>
      <c r="AC281" s="971">
        <v>99.8</v>
      </c>
      <c r="AD281" s="975">
        <v>96.4</v>
      </c>
      <c r="AE281" s="945">
        <v>124</v>
      </c>
      <c r="AF281" s="601">
        <f t="shared" si="7"/>
        <v>0.80100000000000005</v>
      </c>
      <c r="AG281" s="550">
        <v>100.8</v>
      </c>
      <c r="AH281" s="423">
        <v>104.32292513851152</v>
      </c>
      <c r="AI281" s="424">
        <v>85.6</v>
      </c>
      <c r="AJ281" s="402">
        <v>115.9</v>
      </c>
      <c r="AK281" s="402">
        <v>68.400000000000006</v>
      </c>
      <c r="AL281" s="402">
        <v>98.1</v>
      </c>
      <c r="AM281" s="402">
        <v>24</v>
      </c>
      <c r="AN281" s="402">
        <v>77.7</v>
      </c>
      <c r="AO281" s="402">
        <v>105.6</v>
      </c>
    </row>
    <row r="282" spans="1:42" ht="13.5" hidden="1" customHeight="1">
      <c r="A282" s="409"/>
      <c r="B282" s="411"/>
      <c r="C282" s="472" t="s">
        <v>569</v>
      </c>
      <c r="D282" s="823">
        <v>98.568792278290729</v>
      </c>
      <c r="E282" s="824">
        <v>1284970</v>
      </c>
      <c r="F282" s="825">
        <v>740445</v>
      </c>
      <c r="G282" s="844">
        <v>83.5</v>
      </c>
      <c r="H282" s="2571">
        <v>852815.1</v>
      </c>
      <c r="I282" s="828">
        <v>0.36</v>
      </c>
      <c r="J282" s="827">
        <v>-1.1000000000000001</v>
      </c>
      <c r="K282" s="829">
        <v>0.872</v>
      </c>
      <c r="L282" s="841">
        <v>227156</v>
      </c>
      <c r="M282" s="588"/>
      <c r="N282" s="420"/>
      <c r="O282" s="420"/>
      <c r="P282" s="420"/>
      <c r="Q282" s="420"/>
      <c r="R282" s="433">
        <v>107.16281996138126</v>
      </c>
      <c r="S282" s="433">
        <v>53.350830387623631</v>
      </c>
      <c r="T282" s="433">
        <v>132.28085697578283</v>
      </c>
      <c r="U282" s="433">
        <v>20.55941820160157</v>
      </c>
      <c r="V282" s="433">
        <v>79.968613922905647</v>
      </c>
      <c r="W282" s="433">
        <v>146.92182896842311</v>
      </c>
      <c r="X282" s="605">
        <f t="shared" si="8"/>
        <v>83.5</v>
      </c>
      <c r="Y282" s="599">
        <v>28787</v>
      </c>
      <c r="Z282" s="965">
        <v>104.2</v>
      </c>
      <c r="AA282" s="600">
        <f t="shared" si="6"/>
        <v>276267</v>
      </c>
      <c r="AB282" s="596">
        <v>106.72136767583227</v>
      </c>
      <c r="AC282" s="971">
        <v>99.6</v>
      </c>
      <c r="AD282" s="975">
        <v>98.5</v>
      </c>
      <c r="AE282" s="945">
        <v>123.7</v>
      </c>
      <c r="AF282" s="601">
        <f t="shared" si="7"/>
        <v>0.872</v>
      </c>
      <c r="AG282" s="550">
        <v>101.2</v>
      </c>
      <c r="AH282" s="423">
        <v>104.82496038941872</v>
      </c>
      <c r="AI282" s="424">
        <v>95.2</v>
      </c>
      <c r="AJ282" s="402">
        <v>82.9</v>
      </c>
      <c r="AK282" s="402">
        <v>69.3</v>
      </c>
      <c r="AL282" s="402">
        <v>104.4</v>
      </c>
      <c r="AM282" s="402">
        <v>24.4</v>
      </c>
      <c r="AN282" s="402">
        <v>71.099999999999994</v>
      </c>
      <c r="AO282" s="402">
        <v>100.2</v>
      </c>
    </row>
    <row r="283" spans="1:42" ht="13.5" hidden="1" customHeight="1">
      <c r="A283" s="409"/>
      <c r="B283" s="411"/>
      <c r="C283" s="472" t="s">
        <v>67</v>
      </c>
      <c r="D283" s="823">
        <v>101.56581636783336</v>
      </c>
      <c r="E283" s="824">
        <v>1259273</v>
      </c>
      <c r="F283" s="825">
        <v>692987</v>
      </c>
      <c r="G283" s="844">
        <v>98.5</v>
      </c>
      <c r="H283" s="2571">
        <v>861496.4</v>
      </c>
      <c r="I283" s="828">
        <v>0.35</v>
      </c>
      <c r="J283" s="827">
        <v>-1.4</v>
      </c>
      <c r="K283" s="829">
        <v>0.84499999999999997</v>
      </c>
      <c r="L283" s="841">
        <v>220481</v>
      </c>
      <c r="M283" s="588"/>
      <c r="N283" s="420"/>
      <c r="O283" s="420"/>
      <c r="P283" s="420"/>
      <c r="Q283" s="420"/>
      <c r="R283" s="433">
        <v>162.87714493527184</v>
      </c>
      <c r="S283" s="433">
        <v>43.881635383759694</v>
      </c>
      <c r="T283" s="433">
        <v>114.16192733254819</v>
      </c>
      <c r="U283" s="433">
        <v>22.328876325509903</v>
      </c>
      <c r="V283" s="433">
        <v>75.694623305366378</v>
      </c>
      <c r="W283" s="433">
        <v>147.94822897119656</v>
      </c>
      <c r="X283" s="605">
        <f t="shared" si="8"/>
        <v>98.5</v>
      </c>
      <c r="Y283" s="599">
        <v>33896</v>
      </c>
      <c r="Z283" s="965">
        <v>105.3</v>
      </c>
      <c r="AA283" s="600">
        <f t="shared" si="6"/>
        <v>321899</v>
      </c>
      <c r="AB283" s="596">
        <v>101.90096976610455</v>
      </c>
      <c r="AC283" s="971">
        <v>99.4</v>
      </c>
      <c r="AD283" s="975">
        <v>97.5</v>
      </c>
      <c r="AE283" s="945">
        <v>123</v>
      </c>
      <c r="AF283" s="601">
        <f t="shared" si="7"/>
        <v>0.84499999999999997</v>
      </c>
      <c r="AG283" s="550">
        <v>102.2</v>
      </c>
      <c r="AH283" s="423">
        <v>105.82903089123307</v>
      </c>
      <c r="AI283" s="424">
        <v>90.9</v>
      </c>
      <c r="AJ283" s="402">
        <v>126</v>
      </c>
      <c r="AK283" s="402">
        <v>57</v>
      </c>
      <c r="AL283" s="402">
        <v>90.1</v>
      </c>
      <c r="AM283" s="402">
        <v>26.5</v>
      </c>
      <c r="AN283" s="402">
        <v>67.3</v>
      </c>
      <c r="AO283" s="402">
        <v>100.9</v>
      </c>
    </row>
    <row r="284" spans="1:42" ht="13.5" hidden="1" customHeight="1">
      <c r="A284" s="409"/>
      <c r="B284" s="411" t="s">
        <v>117</v>
      </c>
      <c r="C284" s="472" t="s">
        <v>68</v>
      </c>
      <c r="D284" s="823">
        <v>101.56581636783336</v>
      </c>
      <c r="E284" s="824">
        <v>1169378</v>
      </c>
      <c r="F284" s="825">
        <v>665815</v>
      </c>
      <c r="G284" s="844">
        <v>95.6</v>
      </c>
      <c r="H284" s="2571">
        <v>848580.2</v>
      </c>
      <c r="I284" s="828">
        <v>0.35</v>
      </c>
      <c r="J284" s="827">
        <v>1.4</v>
      </c>
      <c r="K284" s="829">
        <v>0.84699999999999998</v>
      </c>
      <c r="L284" s="841">
        <v>193232</v>
      </c>
      <c r="M284" s="588"/>
      <c r="N284" s="420"/>
      <c r="O284" s="420"/>
      <c r="P284" s="420"/>
      <c r="Q284" s="420"/>
      <c r="R284" s="433">
        <v>139.7382489484356</v>
      </c>
      <c r="S284" s="433">
        <v>60.202524333508919</v>
      </c>
      <c r="T284" s="433">
        <v>115.68239695295948</v>
      </c>
      <c r="U284" s="433">
        <v>22.076096593522998</v>
      </c>
      <c r="V284" s="433">
        <v>80.081087360209324</v>
      </c>
      <c r="W284" s="433">
        <v>148.09485754302131</v>
      </c>
      <c r="X284" s="605">
        <f t="shared" si="8"/>
        <v>95.6</v>
      </c>
      <c r="Y284" s="599">
        <v>34905</v>
      </c>
      <c r="Z284" s="965">
        <v>105.2</v>
      </c>
      <c r="AA284" s="600">
        <f t="shared" si="6"/>
        <v>331797</v>
      </c>
      <c r="AB284" s="596">
        <v>103.24619708974949</v>
      </c>
      <c r="AC284" s="971">
        <v>99.1</v>
      </c>
      <c r="AD284" s="975">
        <v>97.7</v>
      </c>
      <c r="AE284" s="945">
        <v>123.7</v>
      </c>
      <c r="AF284" s="601">
        <f t="shared" si="7"/>
        <v>0.84699999999999998</v>
      </c>
      <c r="AG284" s="550">
        <v>102.4</v>
      </c>
      <c r="AH284" s="423">
        <v>106.02984499159595</v>
      </c>
      <c r="AI284" s="424">
        <v>92.1</v>
      </c>
      <c r="AJ284" s="402">
        <v>108.1</v>
      </c>
      <c r="AK284" s="402">
        <v>78.2</v>
      </c>
      <c r="AL284" s="402">
        <v>91.3</v>
      </c>
      <c r="AM284" s="402">
        <v>26.2</v>
      </c>
      <c r="AN284" s="402">
        <v>71.2</v>
      </c>
      <c r="AO284" s="402">
        <v>101</v>
      </c>
    </row>
    <row r="285" spans="1:42" ht="13.5" hidden="1" customHeight="1">
      <c r="A285" s="415"/>
      <c r="B285" s="935" t="s">
        <v>355</v>
      </c>
      <c r="C285" s="474" t="s">
        <v>69</v>
      </c>
      <c r="D285" s="831">
        <v>100.89981101460167</v>
      </c>
      <c r="E285" s="832">
        <v>1155843</v>
      </c>
      <c r="F285" s="833">
        <v>729795</v>
      </c>
      <c r="G285" s="845">
        <v>96.8</v>
      </c>
      <c r="H285" s="2581">
        <v>845959.2</v>
      </c>
      <c r="I285" s="836">
        <v>0.35</v>
      </c>
      <c r="J285" s="835">
        <v>-1.8</v>
      </c>
      <c r="K285" s="838">
        <v>0.85399999999999998</v>
      </c>
      <c r="L285" s="842">
        <v>194834</v>
      </c>
      <c r="M285" s="588"/>
      <c r="N285" s="422"/>
      <c r="O285" s="422"/>
      <c r="P285" s="422"/>
      <c r="Q285" s="422"/>
      <c r="R285" s="435">
        <v>150.59672527745374</v>
      </c>
      <c r="S285" s="435">
        <v>46.268180466034352</v>
      </c>
      <c r="T285" s="435">
        <v>141.1502630948487</v>
      </c>
      <c r="U285" s="435">
        <v>23.508515074782125</v>
      </c>
      <c r="V285" s="435">
        <v>73.670101433900427</v>
      </c>
      <c r="W285" s="435">
        <v>158.06560042710589</v>
      </c>
      <c r="X285" s="606">
        <f t="shared" si="8"/>
        <v>96.8</v>
      </c>
      <c r="Y285" s="602">
        <v>53153</v>
      </c>
      <c r="Z285" s="966">
        <v>104.4</v>
      </c>
      <c r="AA285" s="603">
        <f t="shared" si="6"/>
        <v>509128</v>
      </c>
      <c r="AB285" s="598">
        <v>104.14301530551279</v>
      </c>
      <c r="AC285" s="972">
        <v>99.1</v>
      </c>
      <c r="AD285" s="976">
        <v>97.7</v>
      </c>
      <c r="AE285" s="946">
        <v>123.7</v>
      </c>
      <c r="AF285" s="601">
        <f t="shared" si="7"/>
        <v>0.85399999999999998</v>
      </c>
      <c r="AG285" s="550">
        <v>101.6</v>
      </c>
      <c r="AH285" s="423">
        <v>105.12618153996303</v>
      </c>
      <c r="AI285" s="424">
        <v>92.9</v>
      </c>
      <c r="AJ285" s="402">
        <v>116.5</v>
      </c>
      <c r="AK285" s="402">
        <v>60.1</v>
      </c>
      <c r="AL285" s="402">
        <v>111.4</v>
      </c>
      <c r="AM285" s="402">
        <v>27.9</v>
      </c>
      <c r="AN285" s="402">
        <v>65.5</v>
      </c>
      <c r="AO285" s="402">
        <v>107.8</v>
      </c>
    </row>
    <row r="286" spans="1:42" ht="13.5" hidden="1" customHeight="1">
      <c r="A286" s="409">
        <v>1999</v>
      </c>
      <c r="B286" s="411" t="s">
        <v>78</v>
      </c>
      <c r="C286" s="473" t="s">
        <v>561</v>
      </c>
      <c r="D286" s="823">
        <v>103.23082975091259</v>
      </c>
      <c r="E286" s="846">
        <v>3467177</v>
      </c>
      <c r="F286" s="825">
        <v>543921</v>
      </c>
      <c r="G286" s="844">
        <v>100.5</v>
      </c>
      <c r="H286" s="2571">
        <v>1045766</v>
      </c>
      <c r="I286" s="828">
        <v>0.36</v>
      </c>
      <c r="J286" s="827">
        <v>-3.7</v>
      </c>
      <c r="K286" s="829">
        <v>0.79900000000000004</v>
      </c>
      <c r="L286" s="847">
        <v>192083</v>
      </c>
      <c r="M286" s="590"/>
      <c r="N286" s="437"/>
      <c r="O286" s="437"/>
      <c r="P286" s="437"/>
      <c r="Q286" s="437"/>
      <c r="R286" s="433">
        <v>160.55032857905368</v>
      </c>
      <c r="S286" s="433">
        <v>47.730901645493006</v>
      </c>
      <c r="T286" s="433">
        <v>128.35297712305362</v>
      </c>
      <c r="U286" s="433">
        <v>26.457611947962675</v>
      </c>
      <c r="V286" s="433">
        <v>75.807096742670069</v>
      </c>
      <c r="W286" s="433">
        <v>180.20651477264673</v>
      </c>
      <c r="X286" s="605">
        <f t="shared" si="8"/>
        <v>100.5</v>
      </c>
      <c r="Y286" s="599">
        <v>34154</v>
      </c>
      <c r="Z286" s="965">
        <v>104.2</v>
      </c>
      <c r="AA286" s="600">
        <f t="shared" si="6"/>
        <v>327774</v>
      </c>
      <c r="AB286" s="596">
        <v>95.174833147879824</v>
      </c>
      <c r="AC286" s="971">
        <v>98.8</v>
      </c>
      <c r="AD286" s="975">
        <v>96.2</v>
      </c>
      <c r="AE286" s="945">
        <v>122.3</v>
      </c>
      <c r="AF286" s="601">
        <f t="shared" si="7"/>
        <v>0.79900000000000004</v>
      </c>
      <c r="AG286" s="550">
        <v>101.3</v>
      </c>
      <c r="AH286" s="423">
        <v>104.82496038941872</v>
      </c>
      <c r="AI286" s="424">
        <v>84.9</v>
      </c>
      <c r="AJ286" s="402">
        <v>124.2</v>
      </c>
      <c r="AK286" s="402">
        <v>62</v>
      </c>
      <c r="AL286" s="402">
        <v>101.3</v>
      </c>
      <c r="AM286" s="402">
        <v>31.4</v>
      </c>
      <c r="AN286" s="402">
        <v>67.400000000000006</v>
      </c>
      <c r="AO286" s="402">
        <v>122.9</v>
      </c>
    </row>
    <row r="287" spans="1:42" ht="13.5" hidden="1" customHeight="1">
      <c r="A287" s="409"/>
      <c r="B287" s="411"/>
      <c r="C287" s="472" t="s">
        <v>562</v>
      </c>
      <c r="D287" s="823">
        <v>99.567800308138274</v>
      </c>
      <c r="E287" s="846">
        <v>3433636</v>
      </c>
      <c r="F287" s="825">
        <v>668233</v>
      </c>
      <c r="G287" s="844">
        <v>92.1</v>
      </c>
      <c r="H287" s="2571">
        <v>1017233.9</v>
      </c>
      <c r="I287" s="828">
        <v>0.35</v>
      </c>
      <c r="J287" s="827">
        <v>-2.6</v>
      </c>
      <c r="K287" s="829">
        <v>0.82499999999999996</v>
      </c>
      <c r="L287" s="847">
        <v>179805</v>
      </c>
      <c r="M287" s="590"/>
      <c r="N287" s="438"/>
      <c r="O287" s="438"/>
      <c r="P287" s="438"/>
      <c r="Q287" s="438"/>
      <c r="R287" s="433">
        <v>138.70410834567195</v>
      </c>
      <c r="S287" s="433">
        <v>45.806268514626346</v>
      </c>
      <c r="T287" s="433">
        <v>128.60638872645549</v>
      </c>
      <c r="U287" s="433">
        <v>27.300211054585692</v>
      </c>
      <c r="V287" s="433">
        <v>74.344942057722406</v>
      </c>
      <c r="W287" s="433">
        <v>190.91040051585517</v>
      </c>
      <c r="X287" s="605">
        <f t="shared" si="8"/>
        <v>92.1</v>
      </c>
      <c r="Y287" s="599">
        <v>26848</v>
      </c>
      <c r="Z287" s="965">
        <v>103.3</v>
      </c>
      <c r="AA287" s="600">
        <f t="shared" si="6"/>
        <v>259903</v>
      </c>
      <c r="AB287" s="596">
        <v>98.42579918002177</v>
      </c>
      <c r="AC287" s="971">
        <v>98.5</v>
      </c>
      <c r="AD287" s="975">
        <v>96.7</v>
      </c>
      <c r="AE287" s="945">
        <v>121.5</v>
      </c>
      <c r="AF287" s="601">
        <f t="shared" si="7"/>
        <v>0.82499999999999996</v>
      </c>
      <c r="AG287" s="550">
        <v>100.6</v>
      </c>
      <c r="AH287" s="423">
        <v>104.12211103814867</v>
      </c>
      <c r="AI287" s="424">
        <v>87.8</v>
      </c>
      <c r="AJ287" s="402">
        <v>107.3</v>
      </c>
      <c r="AK287" s="402">
        <v>59.5</v>
      </c>
      <c r="AL287" s="402">
        <v>101.5</v>
      </c>
      <c r="AM287" s="402">
        <v>32.4</v>
      </c>
      <c r="AN287" s="402">
        <v>66.099999999999994</v>
      </c>
      <c r="AO287" s="402">
        <v>130.19999999999999</v>
      </c>
    </row>
    <row r="288" spans="1:42" ht="13.5" hidden="1" customHeight="1">
      <c r="A288" s="409"/>
      <c r="B288" s="411"/>
      <c r="C288" s="472" t="s">
        <v>563</v>
      </c>
      <c r="D288" s="823">
        <v>103.67483331973374</v>
      </c>
      <c r="E288" s="846">
        <v>3681301</v>
      </c>
      <c r="F288" s="825">
        <v>726441</v>
      </c>
      <c r="G288" s="844">
        <v>102.2</v>
      </c>
      <c r="H288" s="2571">
        <v>1022235.5</v>
      </c>
      <c r="I288" s="828">
        <v>0.35</v>
      </c>
      <c r="J288" s="827">
        <v>-8.1999999999999993</v>
      </c>
      <c r="K288" s="829">
        <v>1.091</v>
      </c>
      <c r="L288" s="847">
        <v>200147</v>
      </c>
      <c r="M288" s="590"/>
      <c r="N288" s="437"/>
      <c r="O288" s="437"/>
      <c r="P288" s="437"/>
      <c r="Q288" s="437"/>
      <c r="R288" s="433">
        <v>159.77472312698094</v>
      </c>
      <c r="S288" s="433">
        <v>50.502373353940975</v>
      </c>
      <c r="T288" s="433">
        <v>132.15415117408187</v>
      </c>
      <c r="U288" s="433">
        <v>27.890030429221802</v>
      </c>
      <c r="V288" s="433">
        <v>79.968613922905647</v>
      </c>
      <c r="W288" s="433">
        <v>171.26217189133553</v>
      </c>
      <c r="X288" s="605">
        <f t="shared" si="8"/>
        <v>102.2</v>
      </c>
      <c r="Y288" s="599">
        <v>33939</v>
      </c>
      <c r="Z288" s="965">
        <v>103.2</v>
      </c>
      <c r="AA288" s="600">
        <f t="shared" si="6"/>
        <v>328866</v>
      </c>
      <c r="AB288" s="596">
        <v>130.48705039355963</v>
      </c>
      <c r="AC288" s="971">
        <v>98.3</v>
      </c>
      <c r="AD288" s="975">
        <v>96.9</v>
      </c>
      <c r="AE288" s="945">
        <v>121.3</v>
      </c>
      <c r="AF288" s="601">
        <f t="shared" si="7"/>
        <v>1.091</v>
      </c>
      <c r="AG288" s="550">
        <v>100.6</v>
      </c>
      <c r="AH288" s="423">
        <v>104.12211103814867</v>
      </c>
      <c r="AI288" s="424">
        <v>116.4</v>
      </c>
      <c r="AJ288" s="402">
        <v>123.6</v>
      </c>
      <c r="AK288" s="402">
        <v>65.599999999999994</v>
      </c>
      <c r="AL288" s="402">
        <v>104.3</v>
      </c>
      <c r="AM288" s="402">
        <v>33.1</v>
      </c>
      <c r="AN288" s="402">
        <v>71.099999999999994</v>
      </c>
      <c r="AO288" s="402">
        <v>116.8</v>
      </c>
    </row>
    <row r="289" spans="1:41" ht="13.5" hidden="1" customHeight="1">
      <c r="A289" s="409"/>
      <c r="B289" s="411"/>
      <c r="C289" s="472" t="s">
        <v>564</v>
      </c>
      <c r="D289" s="823">
        <v>100.23380566136997</v>
      </c>
      <c r="E289" s="846">
        <v>3539930</v>
      </c>
      <c r="F289" s="825">
        <v>662138</v>
      </c>
      <c r="G289" s="844">
        <v>94.4</v>
      </c>
      <c r="H289" s="2571">
        <v>1031588.1</v>
      </c>
      <c r="I289" s="828">
        <v>0.32</v>
      </c>
      <c r="J289" s="827">
        <v>-5.3</v>
      </c>
      <c r="K289" s="829">
        <v>0.79600000000000004</v>
      </c>
      <c r="L289" s="847">
        <v>212753</v>
      </c>
      <c r="M289" s="590"/>
      <c r="N289" s="437"/>
      <c r="O289" s="437"/>
      <c r="P289" s="437"/>
      <c r="Q289" s="437"/>
      <c r="R289" s="433">
        <v>139.47971379774472</v>
      </c>
      <c r="S289" s="433">
        <v>49.116637499716987</v>
      </c>
      <c r="T289" s="433">
        <v>134.94167881150258</v>
      </c>
      <c r="U289" s="433">
        <v>26.710391679949581</v>
      </c>
      <c r="V289" s="433">
        <v>78.393985800654349</v>
      </c>
      <c r="W289" s="433">
        <v>169.06274331396392</v>
      </c>
      <c r="X289" s="605">
        <f t="shared" si="8"/>
        <v>94.4</v>
      </c>
      <c r="Y289" s="599">
        <v>31701</v>
      </c>
      <c r="Z289" s="965">
        <v>103.2</v>
      </c>
      <c r="AA289" s="600">
        <f t="shared" si="6"/>
        <v>307180</v>
      </c>
      <c r="AB289" s="596">
        <v>97.192674133347239</v>
      </c>
      <c r="AC289" s="971">
        <v>98.2</v>
      </c>
      <c r="AD289" s="975">
        <v>97.3</v>
      </c>
      <c r="AE289" s="945">
        <v>123.2</v>
      </c>
      <c r="AF289" s="601">
        <f t="shared" si="7"/>
        <v>0.79600000000000004</v>
      </c>
      <c r="AG289" s="550">
        <v>100.7</v>
      </c>
      <c r="AH289" s="423">
        <v>104.32292513851152</v>
      </c>
      <c r="AI289" s="424">
        <v>86.7</v>
      </c>
      <c r="AJ289" s="402">
        <v>107.9</v>
      </c>
      <c r="AK289" s="402">
        <v>63.8</v>
      </c>
      <c r="AL289" s="402">
        <v>106.5</v>
      </c>
      <c r="AM289" s="402">
        <v>31.7</v>
      </c>
      <c r="AN289" s="402">
        <v>69.7</v>
      </c>
      <c r="AO289" s="402">
        <v>115.3</v>
      </c>
    </row>
    <row r="290" spans="1:41" ht="13.5" hidden="1" customHeight="1">
      <c r="A290" s="409"/>
      <c r="B290" s="411"/>
      <c r="C290" s="472" t="s">
        <v>565</v>
      </c>
      <c r="D290" s="823">
        <v>102.45382350547561</v>
      </c>
      <c r="E290" s="846">
        <v>3569767</v>
      </c>
      <c r="F290" s="825">
        <v>713220</v>
      </c>
      <c r="G290" s="844">
        <v>99.2</v>
      </c>
      <c r="H290" s="2571">
        <v>1026784.5</v>
      </c>
      <c r="I290" s="828">
        <v>0.33</v>
      </c>
      <c r="J290" s="827">
        <v>-3.5</v>
      </c>
      <c r="K290" s="829">
        <v>0.77200000000000002</v>
      </c>
      <c r="L290" s="847">
        <v>184252</v>
      </c>
      <c r="M290" s="590"/>
      <c r="N290" s="437"/>
      <c r="O290" s="437"/>
      <c r="P290" s="437"/>
      <c r="Q290" s="437"/>
      <c r="R290" s="433">
        <v>145.555289838981</v>
      </c>
      <c r="S290" s="433">
        <v>51.734138557695644</v>
      </c>
      <c r="T290" s="433">
        <v>132.02744537238092</v>
      </c>
      <c r="U290" s="433">
        <v>28.058550250546407</v>
      </c>
      <c r="V290" s="433">
        <v>88.291648283376844</v>
      </c>
      <c r="W290" s="433">
        <v>164.22400044374638</v>
      </c>
      <c r="X290" s="605">
        <f t="shared" si="8"/>
        <v>99.2</v>
      </c>
      <c r="Y290" s="599">
        <v>33381</v>
      </c>
      <c r="Z290" s="965">
        <v>103.2</v>
      </c>
      <c r="AA290" s="600">
        <f t="shared" si="6"/>
        <v>323459</v>
      </c>
      <c r="AB290" s="596">
        <v>93.38119671635323</v>
      </c>
      <c r="AC290" s="971">
        <v>98.3</v>
      </c>
      <c r="AD290" s="975">
        <v>96.5</v>
      </c>
      <c r="AE290" s="945">
        <v>123.2</v>
      </c>
      <c r="AF290" s="601">
        <f t="shared" si="7"/>
        <v>0.77200000000000002</v>
      </c>
      <c r="AG290" s="550">
        <v>100.7</v>
      </c>
      <c r="AH290" s="423">
        <v>104.32292513851152</v>
      </c>
      <c r="AI290" s="424">
        <v>83.3</v>
      </c>
      <c r="AJ290" s="402">
        <v>112.6</v>
      </c>
      <c r="AK290" s="402">
        <v>67.2</v>
      </c>
      <c r="AL290" s="402">
        <v>104.2</v>
      </c>
      <c r="AM290" s="402">
        <v>33.299999999999997</v>
      </c>
      <c r="AN290" s="402">
        <v>78.5</v>
      </c>
      <c r="AO290" s="402">
        <v>112</v>
      </c>
    </row>
    <row r="291" spans="1:41" ht="13.5" hidden="1" customHeight="1">
      <c r="A291" s="409"/>
      <c r="B291" s="411"/>
      <c r="C291" s="472" t="s">
        <v>566</v>
      </c>
      <c r="D291" s="823">
        <v>99.567800308138274</v>
      </c>
      <c r="E291" s="846">
        <v>3869397</v>
      </c>
      <c r="F291" s="825">
        <v>769825</v>
      </c>
      <c r="G291" s="844">
        <v>91.4</v>
      </c>
      <c r="H291" s="2571">
        <v>1028453.6</v>
      </c>
      <c r="I291" s="828">
        <v>0.34</v>
      </c>
      <c r="J291" s="827">
        <v>-3.6</v>
      </c>
      <c r="K291" s="829">
        <v>0.80800000000000005</v>
      </c>
      <c r="L291" s="847">
        <v>187543</v>
      </c>
      <c r="M291" s="590"/>
      <c r="N291" s="437"/>
      <c r="O291" s="437"/>
      <c r="P291" s="437"/>
      <c r="Q291" s="437"/>
      <c r="R291" s="433">
        <v>128.49196989338114</v>
      </c>
      <c r="S291" s="433">
        <v>52.503991810042308</v>
      </c>
      <c r="T291" s="433">
        <v>119.61027680568867</v>
      </c>
      <c r="U291" s="433">
        <v>26.54187185862498</v>
      </c>
      <c r="V291" s="433">
        <v>84.692498289659568</v>
      </c>
      <c r="W291" s="433">
        <v>168.32960045484006</v>
      </c>
      <c r="X291" s="605">
        <f t="shared" si="8"/>
        <v>91.4</v>
      </c>
      <c r="Y291" s="599">
        <v>30593</v>
      </c>
      <c r="Z291" s="965">
        <v>102.8</v>
      </c>
      <c r="AA291" s="600">
        <f t="shared" si="6"/>
        <v>297597</v>
      </c>
      <c r="AB291" s="596">
        <v>99.546821949725881</v>
      </c>
      <c r="AC291" s="971">
        <v>98.3</v>
      </c>
      <c r="AD291" s="975">
        <v>98.2</v>
      </c>
      <c r="AE291" s="945">
        <v>123.3</v>
      </c>
      <c r="AF291" s="601">
        <f t="shared" si="7"/>
        <v>0.80800000000000005</v>
      </c>
      <c r="AG291" s="550">
        <v>100.5</v>
      </c>
      <c r="AH291" s="423">
        <v>104.12211103814867</v>
      </c>
      <c r="AI291" s="424">
        <v>88.8</v>
      </c>
      <c r="AJ291" s="402">
        <v>99.4</v>
      </c>
      <c r="AK291" s="402">
        <v>68.2</v>
      </c>
      <c r="AL291" s="402">
        <v>94.4</v>
      </c>
      <c r="AM291" s="402">
        <v>31.5</v>
      </c>
      <c r="AN291" s="402">
        <v>75.3</v>
      </c>
      <c r="AO291" s="402">
        <v>114.8</v>
      </c>
    </row>
    <row r="292" spans="1:41" ht="13.5" hidden="1" customHeight="1">
      <c r="A292" s="409"/>
      <c r="B292" s="411"/>
      <c r="C292" s="472" t="s">
        <v>567</v>
      </c>
      <c r="D292" s="823">
        <v>103.34183064311787</v>
      </c>
      <c r="E292" s="846">
        <v>3987766</v>
      </c>
      <c r="F292" s="825">
        <v>655811</v>
      </c>
      <c r="G292" s="844">
        <v>99</v>
      </c>
      <c r="H292" s="2571">
        <v>1023516.1</v>
      </c>
      <c r="I292" s="828">
        <v>0.35</v>
      </c>
      <c r="J292" s="827">
        <v>-4.7</v>
      </c>
      <c r="K292" s="829">
        <v>0.83299999999999996</v>
      </c>
      <c r="L292" s="847">
        <v>193809</v>
      </c>
      <c r="M292" s="590"/>
      <c r="N292" s="438"/>
      <c r="O292" s="438"/>
      <c r="P292" s="438"/>
      <c r="Q292" s="438"/>
      <c r="R292" s="433">
        <v>148.78697922261736</v>
      </c>
      <c r="S292" s="433">
        <v>50.887299980114307</v>
      </c>
      <c r="T292" s="433">
        <v>114.41533893595006</v>
      </c>
      <c r="U292" s="433">
        <v>28.058550250546407</v>
      </c>
      <c r="V292" s="433">
        <v>91.10348421596845</v>
      </c>
      <c r="W292" s="433">
        <v>146.33531468112403</v>
      </c>
      <c r="X292" s="605">
        <f t="shared" si="8"/>
        <v>99</v>
      </c>
      <c r="Y292" s="599">
        <v>44613</v>
      </c>
      <c r="Z292" s="965">
        <v>102.7</v>
      </c>
      <c r="AA292" s="600">
        <f t="shared" si="6"/>
        <v>434401</v>
      </c>
      <c r="AB292" s="596">
        <v>100.77994699640044</v>
      </c>
      <c r="AC292" s="971">
        <v>98.4</v>
      </c>
      <c r="AD292" s="975">
        <v>96.8</v>
      </c>
      <c r="AE292" s="945">
        <v>123</v>
      </c>
      <c r="AF292" s="601">
        <f t="shared" si="7"/>
        <v>0.83299999999999996</v>
      </c>
      <c r="AG292" s="550">
        <v>100.4</v>
      </c>
      <c r="AH292" s="423">
        <v>103.92129693778581</v>
      </c>
      <c r="AI292" s="424">
        <v>89.9</v>
      </c>
      <c r="AJ292" s="402">
        <v>115.1</v>
      </c>
      <c r="AK292" s="402">
        <v>66.099999999999994</v>
      </c>
      <c r="AL292" s="402">
        <v>90.3</v>
      </c>
      <c r="AM292" s="402">
        <v>33.299999999999997</v>
      </c>
      <c r="AN292" s="402">
        <v>81</v>
      </c>
      <c r="AO292" s="402">
        <v>99.8</v>
      </c>
    </row>
    <row r="293" spans="1:41" ht="13.5" hidden="1" customHeight="1">
      <c r="A293" s="409"/>
      <c r="B293" s="411"/>
      <c r="C293" s="472" t="s">
        <v>568</v>
      </c>
      <c r="D293" s="823">
        <v>102.78682618209146</v>
      </c>
      <c r="E293" s="846">
        <v>3842748</v>
      </c>
      <c r="F293" s="825">
        <v>687661</v>
      </c>
      <c r="G293" s="844">
        <v>98</v>
      </c>
      <c r="H293" s="2571">
        <v>1049710.8999999999</v>
      </c>
      <c r="I293" s="828">
        <v>0.34</v>
      </c>
      <c r="J293" s="827">
        <v>-4.7</v>
      </c>
      <c r="K293" s="829">
        <v>0.79900000000000004</v>
      </c>
      <c r="L293" s="847">
        <v>200006</v>
      </c>
      <c r="M293" s="590"/>
      <c r="N293" s="438"/>
      <c r="O293" s="438"/>
      <c r="P293" s="438"/>
      <c r="Q293" s="438"/>
      <c r="R293" s="433">
        <v>140.38458682516287</v>
      </c>
      <c r="S293" s="433">
        <v>53.889727664266289</v>
      </c>
      <c r="T293" s="433">
        <v>148.87931699860613</v>
      </c>
      <c r="U293" s="433">
        <v>29.659488553130139</v>
      </c>
      <c r="V293" s="433">
        <v>82.218082668978951</v>
      </c>
      <c r="W293" s="433">
        <v>146.62857182477356</v>
      </c>
      <c r="X293" s="605">
        <f t="shared" si="8"/>
        <v>98</v>
      </c>
      <c r="Y293" s="599">
        <v>29329</v>
      </c>
      <c r="Z293" s="965">
        <v>103.1</v>
      </c>
      <c r="AA293" s="600">
        <f t="shared" si="6"/>
        <v>284471</v>
      </c>
      <c r="AB293" s="596">
        <v>96.071651363643113</v>
      </c>
      <c r="AC293" s="971">
        <v>98.4</v>
      </c>
      <c r="AD293" s="975">
        <v>95.8</v>
      </c>
      <c r="AE293" s="945">
        <v>123.5</v>
      </c>
      <c r="AF293" s="601">
        <f t="shared" si="7"/>
        <v>0.79900000000000004</v>
      </c>
      <c r="AG293" s="550">
        <v>100.9</v>
      </c>
      <c r="AH293" s="423">
        <v>104.42333218869298</v>
      </c>
      <c r="AI293" s="424">
        <v>85.7</v>
      </c>
      <c r="AJ293" s="402">
        <v>108.6</v>
      </c>
      <c r="AK293" s="402">
        <v>70</v>
      </c>
      <c r="AL293" s="402">
        <v>117.5</v>
      </c>
      <c r="AM293" s="402">
        <v>35.200000000000003</v>
      </c>
      <c r="AN293" s="402">
        <v>73.099999999999994</v>
      </c>
      <c r="AO293" s="402">
        <v>100</v>
      </c>
    </row>
    <row r="294" spans="1:41" ht="13.5" hidden="1" customHeight="1">
      <c r="A294" s="409"/>
      <c r="B294" s="411"/>
      <c r="C294" s="472" t="s">
        <v>569</v>
      </c>
      <c r="D294" s="823">
        <v>104.78484224178655</v>
      </c>
      <c r="E294" s="846">
        <v>4027578</v>
      </c>
      <c r="F294" s="825">
        <v>703306</v>
      </c>
      <c r="G294" s="844">
        <v>99.9</v>
      </c>
      <c r="H294" s="2571">
        <v>1033238.1</v>
      </c>
      <c r="I294" s="828">
        <v>0.36</v>
      </c>
      <c r="J294" s="827">
        <v>-0.4</v>
      </c>
      <c r="K294" s="829">
        <v>0.92300000000000004</v>
      </c>
      <c r="L294" s="847">
        <v>197758</v>
      </c>
      <c r="M294" s="590"/>
      <c r="N294" s="438"/>
      <c r="O294" s="438"/>
      <c r="P294" s="438"/>
      <c r="Q294" s="438"/>
      <c r="R294" s="433">
        <v>144.77968438690831</v>
      </c>
      <c r="S294" s="433">
        <v>50.271417378236983</v>
      </c>
      <c r="T294" s="433">
        <v>157.62201731597108</v>
      </c>
      <c r="U294" s="433">
        <v>31.260426855713867</v>
      </c>
      <c r="V294" s="433">
        <v>84.355077977748579</v>
      </c>
      <c r="W294" s="433">
        <v>141.93645752638082</v>
      </c>
      <c r="X294" s="605">
        <f t="shared" si="8"/>
        <v>99.9</v>
      </c>
      <c r="Y294" s="599">
        <v>28309</v>
      </c>
      <c r="Z294" s="965">
        <v>103.6</v>
      </c>
      <c r="AA294" s="600">
        <f t="shared" si="6"/>
        <v>273253</v>
      </c>
      <c r="AB294" s="596">
        <v>112.99909518617532</v>
      </c>
      <c r="AC294" s="971">
        <v>98.5</v>
      </c>
      <c r="AD294" s="975">
        <v>97.6</v>
      </c>
      <c r="AE294" s="945">
        <v>123.5</v>
      </c>
      <c r="AF294" s="601">
        <f t="shared" si="7"/>
        <v>0.92300000000000004</v>
      </c>
      <c r="AG294" s="550">
        <v>101.1</v>
      </c>
      <c r="AH294" s="423">
        <v>104.72455333923729</v>
      </c>
      <c r="AI294" s="424">
        <v>100.8</v>
      </c>
      <c r="AJ294" s="402">
        <v>112</v>
      </c>
      <c r="AK294" s="402">
        <v>65.3</v>
      </c>
      <c r="AL294" s="402">
        <v>124.4</v>
      </c>
      <c r="AM294" s="402">
        <v>37.1</v>
      </c>
      <c r="AN294" s="402">
        <v>75</v>
      </c>
      <c r="AO294" s="402">
        <v>96.8</v>
      </c>
    </row>
    <row r="295" spans="1:41" ht="13.5" hidden="1" customHeight="1">
      <c r="A295" s="409"/>
      <c r="B295" s="411"/>
      <c r="C295" s="472" t="s">
        <v>67</v>
      </c>
      <c r="D295" s="823">
        <v>102.00981993665449</v>
      </c>
      <c r="E295" s="846">
        <v>3849675</v>
      </c>
      <c r="F295" s="825">
        <v>663719</v>
      </c>
      <c r="G295" s="844">
        <v>95.2</v>
      </c>
      <c r="H295" s="2571">
        <v>1009885.3</v>
      </c>
      <c r="I295" s="828">
        <v>0.37</v>
      </c>
      <c r="J295" s="827">
        <v>2.1</v>
      </c>
      <c r="K295" s="829">
        <v>0.81599999999999995</v>
      </c>
      <c r="L295" s="847">
        <v>194898</v>
      </c>
      <c r="M295" s="590"/>
      <c r="N295" s="438"/>
      <c r="O295" s="438"/>
      <c r="P295" s="438"/>
      <c r="Q295" s="438"/>
      <c r="R295" s="433">
        <v>120.34811264661752</v>
      </c>
      <c r="S295" s="433">
        <v>50.579358679175648</v>
      </c>
      <c r="T295" s="433">
        <v>182.20294284595374</v>
      </c>
      <c r="U295" s="433">
        <v>30.080788106441645</v>
      </c>
      <c r="V295" s="433">
        <v>92.565638900916113</v>
      </c>
      <c r="W295" s="433">
        <v>152.64034326958927</v>
      </c>
      <c r="X295" s="605">
        <f t="shared" si="8"/>
        <v>95.2</v>
      </c>
      <c r="Y295" s="599">
        <v>33856</v>
      </c>
      <c r="Z295" s="965">
        <v>103.5</v>
      </c>
      <c r="AA295" s="600">
        <f t="shared" si="6"/>
        <v>327111</v>
      </c>
      <c r="AB295" s="596">
        <v>100.10733333457794</v>
      </c>
      <c r="AC295" s="971">
        <v>98.6</v>
      </c>
      <c r="AD295" s="975">
        <v>97.8</v>
      </c>
      <c r="AE295" s="945">
        <v>123.7</v>
      </c>
      <c r="AF295" s="601">
        <f t="shared" si="7"/>
        <v>0.81599999999999995</v>
      </c>
      <c r="AG295" s="550">
        <v>101.5</v>
      </c>
      <c r="AH295" s="423">
        <v>105.02577448978158</v>
      </c>
      <c r="AI295" s="424">
        <v>89.3</v>
      </c>
      <c r="AJ295" s="402">
        <v>93.1</v>
      </c>
      <c r="AK295" s="402">
        <v>65.7</v>
      </c>
      <c r="AL295" s="402">
        <v>143.80000000000001</v>
      </c>
      <c r="AM295" s="402">
        <v>35.700000000000003</v>
      </c>
      <c r="AN295" s="402">
        <v>82.3</v>
      </c>
      <c r="AO295" s="402">
        <v>104.1</v>
      </c>
    </row>
    <row r="296" spans="1:41" ht="13.5" hidden="1" customHeight="1">
      <c r="A296" s="409"/>
      <c r="B296" s="411"/>
      <c r="C296" s="472" t="s">
        <v>68</v>
      </c>
      <c r="D296" s="823">
        <v>101.8988190444492</v>
      </c>
      <c r="E296" s="846">
        <v>3640709</v>
      </c>
      <c r="F296" s="825">
        <v>737487</v>
      </c>
      <c r="G296" s="844">
        <v>94.5</v>
      </c>
      <c r="H296" s="2571">
        <v>1003615.3</v>
      </c>
      <c r="I296" s="828">
        <v>0.38</v>
      </c>
      <c r="J296" s="827">
        <v>-8</v>
      </c>
      <c r="K296" s="829">
        <v>0.84899999999999998</v>
      </c>
      <c r="L296" s="847">
        <v>203071</v>
      </c>
      <c r="M296" s="590"/>
      <c r="N296" s="438"/>
      <c r="O296" s="438"/>
      <c r="P296" s="438"/>
      <c r="Q296" s="438"/>
      <c r="R296" s="433">
        <v>116.34081781090846</v>
      </c>
      <c r="S296" s="433">
        <v>54.197668965204961</v>
      </c>
      <c r="T296" s="433">
        <v>201.20881310109493</v>
      </c>
      <c r="U296" s="433">
        <v>32.018766051674582</v>
      </c>
      <c r="V296" s="433">
        <v>83.6802373539266</v>
      </c>
      <c r="W296" s="433">
        <v>141.34994323908174</v>
      </c>
      <c r="X296" s="605">
        <f t="shared" si="8"/>
        <v>94.5</v>
      </c>
      <c r="Y296" s="599">
        <v>33857</v>
      </c>
      <c r="Z296" s="965">
        <v>102.7</v>
      </c>
      <c r="AA296" s="600">
        <f t="shared" ref="AA296:AA333" si="9">ROUND(Y296/Z296*1000,0)</f>
        <v>329669</v>
      </c>
      <c r="AB296" s="596">
        <v>104.14301530551279</v>
      </c>
      <c r="AC296" s="971">
        <v>98.6</v>
      </c>
      <c r="AD296" s="975">
        <v>98.2</v>
      </c>
      <c r="AE296" s="945">
        <v>123.2</v>
      </c>
      <c r="AF296" s="601">
        <f t="shared" ref="AF296:AF332" si="10">ROUND(AB296*AC296/AD296/AE296,3)</f>
        <v>0.84899999999999998</v>
      </c>
      <c r="AG296" s="550">
        <v>100.7</v>
      </c>
      <c r="AH296" s="423">
        <v>104.32292513851152</v>
      </c>
      <c r="AI296" s="424">
        <v>92.9</v>
      </c>
      <c r="AJ296" s="402">
        <v>90</v>
      </c>
      <c r="AK296" s="402">
        <v>70.400000000000006</v>
      </c>
      <c r="AL296" s="402">
        <v>158.80000000000001</v>
      </c>
      <c r="AM296" s="402">
        <v>38</v>
      </c>
      <c r="AN296" s="402">
        <v>74.400000000000006</v>
      </c>
      <c r="AO296" s="402">
        <v>96.4</v>
      </c>
    </row>
    <row r="297" spans="1:41" ht="13.5" hidden="1" customHeight="1">
      <c r="A297" s="409"/>
      <c r="B297" s="411"/>
      <c r="C297" s="474" t="s">
        <v>69</v>
      </c>
      <c r="D297" s="831">
        <v>102.56482439768091</v>
      </c>
      <c r="E297" s="848">
        <v>3638655</v>
      </c>
      <c r="F297" s="833">
        <v>725288</v>
      </c>
      <c r="G297" s="844">
        <v>91.4</v>
      </c>
      <c r="H297" s="2571">
        <v>1019434.4</v>
      </c>
      <c r="I297" s="836">
        <v>0.38</v>
      </c>
      <c r="J297" s="827">
        <v>-5.9</v>
      </c>
      <c r="K297" s="829">
        <v>0.85899999999999999</v>
      </c>
      <c r="L297" s="849">
        <v>192360</v>
      </c>
      <c r="M297" s="591"/>
      <c r="N297" s="439"/>
      <c r="O297" s="439"/>
      <c r="P297" s="439"/>
      <c r="Q297" s="439"/>
      <c r="R297" s="435">
        <v>104.70673602981762</v>
      </c>
      <c r="S297" s="435">
        <v>59.971568357804919</v>
      </c>
      <c r="T297" s="435">
        <v>183.34329506126218</v>
      </c>
      <c r="U297" s="435">
        <v>31.344686766376171</v>
      </c>
      <c r="V297" s="435">
        <v>88.404121720680493</v>
      </c>
      <c r="W297" s="435">
        <v>150.73417183586722</v>
      </c>
      <c r="X297" s="606">
        <f t="shared" si="8"/>
        <v>91.4</v>
      </c>
      <c r="Y297" s="602">
        <v>51922</v>
      </c>
      <c r="Z297" s="966">
        <v>102.4</v>
      </c>
      <c r="AA297" s="603">
        <f t="shared" si="9"/>
        <v>507051</v>
      </c>
      <c r="AB297" s="598">
        <v>105.82454946006898</v>
      </c>
      <c r="AC297" s="972">
        <v>98.6</v>
      </c>
      <c r="AD297" s="976">
        <v>99.2</v>
      </c>
      <c r="AE297" s="946">
        <v>122.5</v>
      </c>
      <c r="AF297" s="601">
        <f t="shared" si="10"/>
        <v>0.85899999999999999</v>
      </c>
      <c r="AG297" s="550">
        <v>100.2</v>
      </c>
      <c r="AH297" s="423">
        <v>103.82088988760435</v>
      </c>
      <c r="AI297" s="424">
        <v>94.4</v>
      </c>
      <c r="AJ297" s="402">
        <v>81</v>
      </c>
      <c r="AK297" s="402">
        <v>77.900000000000006</v>
      </c>
      <c r="AL297" s="402">
        <v>144.69999999999999</v>
      </c>
      <c r="AM297" s="402">
        <v>37.200000000000003</v>
      </c>
      <c r="AN297" s="402">
        <v>78.599999999999994</v>
      </c>
      <c r="AO297" s="402">
        <v>102.8</v>
      </c>
    </row>
    <row r="298" spans="1:41" ht="13.5" hidden="1" customHeight="1">
      <c r="A298" s="509">
        <v>2000</v>
      </c>
      <c r="B298" s="934" t="s">
        <v>448</v>
      </c>
      <c r="C298" s="473" t="s">
        <v>561</v>
      </c>
      <c r="D298" s="823">
        <v>101.56581636783336</v>
      </c>
      <c r="E298" s="846">
        <v>3471468</v>
      </c>
      <c r="F298" s="825">
        <v>675002</v>
      </c>
      <c r="G298" s="843">
        <v>94</v>
      </c>
      <c r="H298" s="2580">
        <v>1051936</v>
      </c>
      <c r="I298" s="828">
        <v>0.39</v>
      </c>
      <c r="J298" s="818">
        <v>-5.5</v>
      </c>
      <c r="K298" s="821">
        <v>0.80700000000000005</v>
      </c>
      <c r="L298" s="847">
        <v>189349</v>
      </c>
      <c r="M298" s="590"/>
      <c r="N298" s="438"/>
      <c r="O298" s="438"/>
      <c r="P298" s="438"/>
      <c r="Q298" s="438"/>
      <c r="R298" s="433">
        <v>121.77005597541753</v>
      </c>
      <c r="S298" s="433">
        <v>55.583404819428949</v>
      </c>
      <c r="T298" s="433">
        <v>158.0021347210739</v>
      </c>
      <c r="U298" s="433">
        <v>33.535444443596006</v>
      </c>
      <c r="V298" s="433">
        <v>87.391860784947525</v>
      </c>
      <c r="W298" s="433">
        <v>136.21794322521464</v>
      </c>
      <c r="X298" s="605">
        <f t="shared" si="8"/>
        <v>94</v>
      </c>
      <c r="Y298" s="599">
        <v>33893</v>
      </c>
      <c r="Z298" s="965">
        <v>101.8</v>
      </c>
      <c r="AA298" s="600">
        <f t="shared" si="9"/>
        <v>332937</v>
      </c>
      <c r="AB298" s="596">
        <v>94.726424039998165</v>
      </c>
      <c r="AC298" s="971">
        <v>99.5</v>
      </c>
      <c r="AD298" s="975">
        <v>96.9</v>
      </c>
      <c r="AE298" s="945">
        <v>120.5</v>
      </c>
      <c r="AF298" s="601">
        <f t="shared" si="10"/>
        <v>0.80700000000000005</v>
      </c>
      <c r="AG298" s="550">
        <v>100</v>
      </c>
      <c r="AH298" s="423">
        <v>103.51966873706004</v>
      </c>
      <c r="AI298" s="424">
        <v>84.5</v>
      </c>
      <c r="AJ298" s="402">
        <v>94.2</v>
      </c>
      <c r="AK298" s="402">
        <v>72.2</v>
      </c>
      <c r="AL298" s="402">
        <v>124.7</v>
      </c>
      <c r="AM298" s="402">
        <v>39.799999999999997</v>
      </c>
      <c r="AN298" s="402">
        <v>77.7</v>
      </c>
      <c r="AO298" s="402">
        <v>92.9</v>
      </c>
    </row>
    <row r="299" spans="1:41" ht="13.5" hidden="1" customHeight="1">
      <c r="A299" s="409"/>
      <c r="B299" s="411"/>
      <c r="C299" s="472" t="s">
        <v>562</v>
      </c>
      <c r="D299" s="823">
        <v>106.56085651707106</v>
      </c>
      <c r="E299" s="846">
        <v>3585686</v>
      </c>
      <c r="F299" s="825">
        <v>647689</v>
      </c>
      <c r="G299" s="844">
        <v>102.3</v>
      </c>
      <c r="H299" s="2571">
        <v>1026893.3</v>
      </c>
      <c r="I299" s="828">
        <v>0.4</v>
      </c>
      <c r="J299" s="827">
        <v>-0.4</v>
      </c>
      <c r="K299" s="829">
        <v>0.91</v>
      </c>
      <c r="L299" s="847">
        <v>176158</v>
      </c>
      <c r="M299" s="590"/>
      <c r="N299" s="438"/>
      <c r="O299" s="438"/>
      <c r="P299" s="438"/>
      <c r="Q299" s="438"/>
      <c r="R299" s="433">
        <v>136.11875683876289</v>
      </c>
      <c r="S299" s="433">
        <v>53.735757013796956</v>
      </c>
      <c r="T299" s="433">
        <v>204.62986974702034</v>
      </c>
      <c r="U299" s="433">
        <v>34.546563371543627</v>
      </c>
      <c r="V299" s="433">
        <v>85.592285788088887</v>
      </c>
      <c r="W299" s="433">
        <v>143.40274324462854</v>
      </c>
      <c r="X299" s="605">
        <f t="shared" si="8"/>
        <v>102.3</v>
      </c>
      <c r="Y299" s="599">
        <v>26988</v>
      </c>
      <c r="Z299" s="965">
        <v>101.4</v>
      </c>
      <c r="AA299" s="600">
        <f t="shared" si="9"/>
        <v>266154</v>
      </c>
      <c r="AB299" s="596">
        <v>109.41182232312214</v>
      </c>
      <c r="AC299" s="971">
        <v>99.4</v>
      </c>
      <c r="AD299" s="975">
        <v>99.3</v>
      </c>
      <c r="AE299" s="945">
        <v>120.4</v>
      </c>
      <c r="AF299" s="601">
        <f t="shared" si="10"/>
        <v>0.91</v>
      </c>
      <c r="AG299" s="550">
        <v>99.8</v>
      </c>
      <c r="AH299" s="423">
        <v>103.31262939958593</v>
      </c>
      <c r="AI299" s="424">
        <v>97.6</v>
      </c>
      <c r="AJ299" s="402">
        <v>105.3</v>
      </c>
      <c r="AK299" s="402">
        <v>69.8</v>
      </c>
      <c r="AL299" s="402">
        <v>161.5</v>
      </c>
      <c r="AM299" s="402">
        <v>41</v>
      </c>
      <c r="AN299" s="402">
        <v>76.099999999999994</v>
      </c>
      <c r="AO299" s="402">
        <v>97.8</v>
      </c>
    </row>
    <row r="300" spans="1:41" ht="13.5" hidden="1" customHeight="1">
      <c r="A300" s="409"/>
      <c r="B300" s="411"/>
      <c r="C300" s="472" t="s">
        <v>563</v>
      </c>
      <c r="D300" s="823">
        <v>103.23082975091259</v>
      </c>
      <c r="E300" s="846">
        <v>3768702</v>
      </c>
      <c r="F300" s="825">
        <v>702066</v>
      </c>
      <c r="G300" s="844">
        <v>95.2</v>
      </c>
      <c r="H300" s="2571">
        <v>1058385.1000000001</v>
      </c>
      <c r="I300" s="828">
        <v>0.41</v>
      </c>
      <c r="J300" s="827">
        <v>-1.6</v>
      </c>
      <c r="K300" s="829">
        <v>1.1040000000000001</v>
      </c>
      <c r="L300" s="847">
        <v>215390</v>
      </c>
      <c r="M300" s="590"/>
      <c r="N300" s="438"/>
      <c r="O300" s="438"/>
      <c r="P300" s="438"/>
      <c r="Q300" s="438"/>
      <c r="R300" s="433">
        <v>127.7163644413084</v>
      </c>
      <c r="S300" s="433">
        <v>49.809505426828991</v>
      </c>
      <c r="T300" s="433">
        <v>171.68636130477557</v>
      </c>
      <c r="U300" s="433">
        <v>33.956743996907505</v>
      </c>
      <c r="V300" s="433">
        <v>84.580024852355905</v>
      </c>
      <c r="W300" s="433">
        <v>136.36457179703942</v>
      </c>
      <c r="X300" s="605">
        <f t="shared" si="8"/>
        <v>95.2</v>
      </c>
      <c r="Y300" s="599">
        <v>33729</v>
      </c>
      <c r="Z300" s="965">
        <v>101.8</v>
      </c>
      <c r="AA300" s="600">
        <f t="shared" si="9"/>
        <v>331326</v>
      </c>
      <c r="AB300" s="596">
        <v>130.82335722447087</v>
      </c>
      <c r="AC300" s="971">
        <v>99.3</v>
      </c>
      <c r="AD300" s="975">
        <v>98.2</v>
      </c>
      <c r="AE300" s="945">
        <v>119.8</v>
      </c>
      <c r="AF300" s="601">
        <f t="shared" si="10"/>
        <v>1.1040000000000001</v>
      </c>
      <c r="AG300" s="550">
        <v>100.1</v>
      </c>
      <c r="AH300" s="423">
        <v>103.62318840579711</v>
      </c>
      <c r="AI300" s="424">
        <v>116.7</v>
      </c>
      <c r="AJ300" s="402">
        <v>98.8</v>
      </c>
      <c r="AK300" s="402">
        <v>64.7</v>
      </c>
      <c r="AL300" s="402">
        <v>135.5</v>
      </c>
      <c r="AM300" s="402">
        <v>40.299999999999997</v>
      </c>
      <c r="AN300" s="402">
        <v>75.2</v>
      </c>
      <c r="AO300" s="402">
        <v>93</v>
      </c>
    </row>
    <row r="301" spans="1:41" ht="13.5" hidden="1" customHeight="1">
      <c r="A301" s="409"/>
      <c r="B301" s="411"/>
      <c r="C301" s="472" t="s">
        <v>564</v>
      </c>
      <c r="D301" s="823">
        <v>108.2258699001503</v>
      </c>
      <c r="E301" s="846">
        <v>3580679</v>
      </c>
      <c r="F301" s="825">
        <v>826142</v>
      </c>
      <c r="G301" s="844">
        <v>106</v>
      </c>
      <c r="H301" s="2571">
        <v>1044740.8</v>
      </c>
      <c r="I301" s="828">
        <v>0.41</v>
      </c>
      <c r="J301" s="827">
        <v>-2.2000000000000002</v>
      </c>
      <c r="K301" s="829">
        <v>0.86</v>
      </c>
      <c r="L301" s="847">
        <v>200205</v>
      </c>
      <c r="M301" s="590"/>
      <c r="N301" s="438"/>
      <c r="O301" s="438"/>
      <c r="P301" s="438"/>
      <c r="Q301" s="438"/>
      <c r="R301" s="433">
        <v>128.36270231803567</v>
      </c>
      <c r="S301" s="433">
        <v>54.197668965204961</v>
      </c>
      <c r="T301" s="433">
        <v>247.45643072193855</v>
      </c>
      <c r="U301" s="433">
        <v>37.411400334061874</v>
      </c>
      <c r="V301" s="433">
        <v>95.939842020026049</v>
      </c>
      <c r="W301" s="433">
        <v>158.50548614258022</v>
      </c>
      <c r="X301" s="605">
        <f t="shared" si="8"/>
        <v>106</v>
      </c>
      <c r="Y301" s="599">
        <v>31592</v>
      </c>
      <c r="Z301" s="965">
        <v>101.4</v>
      </c>
      <c r="AA301" s="600">
        <f t="shared" si="9"/>
        <v>311558</v>
      </c>
      <c r="AB301" s="596">
        <v>104.47932213642402</v>
      </c>
      <c r="AC301" s="971">
        <v>99</v>
      </c>
      <c r="AD301" s="975">
        <v>99.9</v>
      </c>
      <c r="AE301" s="945">
        <v>120.4</v>
      </c>
      <c r="AF301" s="601">
        <f t="shared" si="10"/>
        <v>0.86</v>
      </c>
      <c r="AG301" s="550">
        <v>100.1</v>
      </c>
      <c r="AH301" s="423">
        <v>103.62318840579711</v>
      </c>
      <c r="AI301" s="424">
        <v>93.2</v>
      </c>
      <c r="AJ301" s="402">
        <v>99.3</v>
      </c>
      <c r="AK301" s="402">
        <v>70.400000000000006</v>
      </c>
      <c r="AL301" s="402">
        <v>195.3</v>
      </c>
      <c r="AM301" s="402">
        <v>44.4</v>
      </c>
      <c r="AN301" s="402">
        <v>85.3</v>
      </c>
      <c r="AO301" s="402">
        <v>108.1</v>
      </c>
    </row>
    <row r="302" spans="1:41" ht="13.5" hidden="1" customHeight="1">
      <c r="A302" s="409"/>
      <c r="B302" s="411"/>
      <c r="C302" s="472" t="s">
        <v>565</v>
      </c>
      <c r="D302" s="823">
        <v>104.34083867296542</v>
      </c>
      <c r="E302" s="846">
        <v>3738413</v>
      </c>
      <c r="F302" s="825">
        <v>685430</v>
      </c>
      <c r="G302" s="844">
        <v>97.3</v>
      </c>
      <c r="H302" s="2571">
        <v>1029895</v>
      </c>
      <c r="I302" s="828">
        <v>0.42</v>
      </c>
      <c r="J302" s="827">
        <v>-5.0999999999999996</v>
      </c>
      <c r="K302" s="829">
        <v>0.80500000000000005</v>
      </c>
      <c r="L302" s="847">
        <v>197017</v>
      </c>
      <c r="M302" s="590"/>
      <c r="N302" s="438"/>
      <c r="O302" s="438"/>
      <c r="P302" s="438"/>
      <c r="Q302" s="438"/>
      <c r="R302" s="433">
        <v>131.98219442770835</v>
      </c>
      <c r="S302" s="433">
        <v>54.120683639970288</v>
      </c>
      <c r="T302" s="433">
        <v>165.09765961632664</v>
      </c>
      <c r="U302" s="433">
        <v>39.012338636645602</v>
      </c>
      <c r="V302" s="433">
        <v>81.993135794371625</v>
      </c>
      <c r="W302" s="433">
        <v>165.10377187469501</v>
      </c>
      <c r="X302" s="605">
        <f t="shared" si="8"/>
        <v>97.3</v>
      </c>
      <c r="Y302" s="599">
        <v>32313</v>
      </c>
      <c r="Z302" s="965">
        <v>101.2</v>
      </c>
      <c r="AA302" s="600">
        <f t="shared" si="9"/>
        <v>319298</v>
      </c>
      <c r="AB302" s="596">
        <v>96.407958194554354</v>
      </c>
      <c r="AC302" s="971">
        <v>98.8</v>
      </c>
      <c r="AD302" s="975">
        <v>98.5</v>
      </c>
      <c r="AE302" s="945">
        <v>120.2</v>
      </c>
      <c r="AF302" s="601">
        <f t="shared" si="10"/>
        <v>0.80500000000000005</v>
      </c>
      <c r="AG302" s="550">
        <v>99.9</v>
      </c>
      <c r="AH302" s="423">
        <v>103.41614906832299</v>
      </c>
      <c r="AI302" s="424">
        <v>86</v>
      </c>
      <c r="AJ302" s="402">
        <v>102.1</v>
      </c>
      <c r="AK302" s="402">
        <v>70.3</v>
      </c>
      <c r="AL302" s="402">
        <v>130.30000000000001</v>
      </c>
      <c r="AM302" s="402">
        <v>46.3</v>
      </c>
      <c r="AN302" s="402">
        <v>72.900000000000006</v>
      </c>
      <c r="AO302" s="402">
        <v>112.6</v>
      </c>
    </row>
    <row r="303" spans="1:41" ht="13.5" hidden="1" customHeight="1">
      <c r="A303" s="409"/>
      <c r="B303" s="411"/>
      <c r="C303" s="472" t="s">
        <v>566</v>
      </c>
      <c r="D303" s="823">
        <v>104.562840457376</v>
      </c>
      <c r="E303" s="846">
        <v>3947119</v>
      </c>
      <c r="F303" s="825">
        <v>738753</v>
      </c>
      <c r="G303" s="844">
        <v>95.3</v>
      </c>
      <c r="H303" s="2571">
        <v>1048853.1000000001</v>
      </c>
      <c r="I303" s="828">
        <v>0.43</v>
      </c>
      <c r="J303" s="827">
        <v>-2.6</v>
      </c>
      <c r="K303" s="829">
        <v>0.85899999999999999</v>
      </c>
      <c r="L303" s="847">
        <v>195312</v>
      </c>
      <c r="M303" s="590"/>
      <c r="N303" s="438"/>
      <c r="O303" s="438"/>
      <c r="P303" s="438"/>
      <c r="Q303" s="438"/>
      <c r="R303" s="433">
        <v>121.2529856740357</v>
      </c>
      <c r="S303" s="433">
        <v>56.122302096071614</v>
      </c>
      <c r="T303" s="433">
        <v>165.98460022823321</v>
      </c>
      <c r="U303" s="433">
        <v>40.107717475255527</v>
      </c>
      <c r="V303" s="433">
        <v>88.291648283376844</v>
      </c>
      <c r="W303" s="433">
        <v>146.62857182477356</v>
      </c>
      <c r="X303" s="605">
        <f t="shared" si="8"/>
        <v>95.3</v>
      </c>
      <c r="Y303" s="599">
        <v>30357</v>
      </c>
      <c r="Z303" s="965">
        <v>101.4</v>
      </c>
      <c r="AA303" s="600">
        <f t="shared" si="9"/>
        <v>299379</v>
      </c>
      <c r="AB303" s="596">
        <v>104.70352669036485</v>
      </c>
      <c r="AC303" s="971">
        <v>98.8</v>
      </c>
      <c r="AD303" s="975">
        <v>100.9</v>
      </c>
      <c r="AE303" s="945">
        <v>119.4</v>
      </c>
      <c r="AF303" s="601">
        <f t="shared" si="10"/>
        <v>0.85899999999999999</v>
      </c>
      <c r="AG303" s="550">
        <v>100</v>
      </c>
      <c r="AH303" s="423">
        <v>103.51966873706004</v>
      </c>
      <c r="AI303" s="424">
        <v>93.4</v>
      </c>
      <c r="AJ303" s="402">
        <v>93.8</v>
      </c>
      <c r="AK303" s="402">
        <v>72.900000000000006</v>
      </c>
      <c r="AL303" s="402">
        <v>131</v>
      </c>
      <c r="AM303" s="402">
        <v>47.6</v>
      </c>
      <c r="AN303" s="402">
        <v>78.5</v>
      </c>
      <c r="AO303" s="402">
        <v>100</v>
      </c>
    </row>
    <row r="304" spans="1:41" ht="13.5" hidden="1" customHeight="1">
      <c r="A304" s="409"/>
      <c r="B304" s="411"/>
      <c r="C304" s="472" t="s">
        <v>567</v>
      </c>
      <c r="D304" s="823">
        <v>103.34183064311787</v>
      </c>
      <c r="E304" s="846">
        <v>4128225</v>
      </c>
      <c r="F304" s="825">
        <v>842532</v>
      </c>
      <c r="G304" s="844">
        <v>90.7</v>
      </c>
      <c r="H304" s="2571">
        <v>1050599.3</v>
      </c>
      <c r="I304" s="828">
        <v>0.44</v>
      </c>
      <c r="J304" s="827">
        <v>-4.9000000000000004</v>
      </c>
      <c r="K304" s="829">
        <v>0.83199999999999996</v>
      </c>
      <c r="L304" s="847">
        <v>189237</v>
      </c>
      <c r="M304" s="590"/>
      <c r="N304" s="438"/>
      <c r="O304" s="438"/>
      <c r="P304" s="438"/>
      <c r="Q304" s="438"/>
      <c r="R304" s="433">
        <v>113.49693115330848</v>
      </c>
      <c r="S304" s="433">
        <v>53.350830387623631</v>
      </c>
      <c r="T304" s="433">
        <v>166.23801183163508</v>
      </c>
      <c r="U304" s="433">
        <v>39.770677832606317</v>
      </c>
      <c r="V304" s="433">
        <v>82.780449855497267</v>
      </c>
      <c r="W304" s="433">
        <v>145.60217182200014</v>
      </c>
      <c r="X304" s="605">
        <f t="shared" si="8"/>
        <v>90.7</v>
      </c>
      <c r="Y304" s="599">
        <v>41469</v>
      </c>
      <c r="Z304" s="965">
        <v>101.2</v>
      </c>
      <c r="AA304" s="600">
        <f t="shared" si="9"/>
        <v>409773</v>
      </c>
      <c r="AB304" s="596">
        <v>100.33153788851878</v>
      </c>
      <c r="AC304" s="971">
        <v>98.5</v>
      </c>
      <c r="AD304" s="975">
        <v>100</v>
      </c>
      <c r="AE304" s="945">
        <v>118.8</v>
      </c>
      <c r="AF304" s="601">
        <f t="shared" si="10"/>
        <v>0.83199999999999996</v>
      </c>
      <c r="AG304" s="550">
        <v>99.9</v>
      </c>
      <c r="AH304" s="423">
        <v>103.41614906832299</v>
      </c>
      <c r="AI304" s="424">
        <v>89.5</v>
      </c>
      <c r="AJ304" s="402">
        <v>87.8</v>
      </c>
      <c r="AK304" s="402">
        <v>69.3</v>
      </c>
      <c r="AL304" s="402">
        <v>131.19999999999999</v>
      </c>
      <c r="AM304" s="402">
        <v>47.2</v>
      </c>
      <c r="AN304" s="402">
        <v>73.599999999999994</v>
      </c>
      <c r="AO304" s="402">
        <v>99.3</v>
      </c>
    </row>
    <row r="305" spans="1:41" ht="13.5" hidden="1" customHeight="1">
      <c r="A305" s="409"/>
      <c r="B305" s="411"/>
      <c r="C305" s="472" t="s">
        <v>568</v>
      </c>
      <c r="D305" s="823">
        <v>104.34083867296542</v>
      </c>
      <c r="E305" s="846">
        <v>3988813</v>
      </c>
      <c r="F305" s="825">
        <v>688933</v>
      </c>
      <c r="G305" s="844">
        <v>95.2</v>
      </c>
      <c r="H305" s="2571">
        <v>1045397.1</v>
      </c>
      <c r="I305" s="828">
        <v>0.45</v>
      </c>
      <c r="J305" s="827">
        <v>-6.1</v>
      </c>
      <c r="K305" s="829">
        <v>0.82699999999999996</v>
      </c>
      <c r="L305" s="847">
        <v>217209</v>
      </c>
      <c r="M305" s="590"/>
      <c r="N305" s="438"/>
      <c r="O305" s="438"/>
      <c r="P305" s="438"/>
      <c r="Q305" s="438"/>
      <c r="R305" s="433">
        <v>127.19929413992659</v>
      </c>
      <c r="S305" s="433">
        <v>51.118255955818313</v>
      </c>
      <c r="T305" s="433">
        <v>164.59083640952286</v>
      </c>
      <c r="U305" s="433">
        <v>42.045695420488457</v>
      </c>
      <c r="V305" s="433">
        <v>83.342817042015582</v>
      </c>
      <c r="W305" s="433">
        <v>156.8925718525077</v>
      </c>
      <c r="X305" s="605">
        <f t="shared" si="8"/>
        <v>95.2</v>
      </c>
      <c r="Y305" s="599">
        <v>27458</v>
      </c>
      <c r="Z305" s="965">
        <v>101.5</v>
      </c>
      <c r="AA305" s="600">
        <f t="shared" si="9"/>
        <v>270522</v>
      </c>
      <c r="AB305" s="596">
        <v>98.089492349110529</v>
      </c>
      <c r="AC305" s="971">
        <v>98.4</v>
      </c>
      <c r="AD305" s="975">
        <v>99.1</v>
      </c>
      <c r="AE305" s="945">
        <v>117.8</v>
      </c>
      <c r="AF305" s="601">
        <f t="shared" si="10"/>
        <v>0.82699999999999996</v>
      </c>
      <c r="AG305" s="550">
        <v>100.1</v>
      </c>
      <c r="AH305" s="423">
        <v>103.62318840579711</v>
      </c>
      <c r="AI305" s="424">
        <v>87.5</v>
      </c>
      <c r="AJ305" s="402">
        <v>98.4</v>
      </c>
      <c r="AK305" s="402">
        <v>66.400000000000006</v>
      </c>
      <c r="AL305" s="402">
        <v>129.9</v>
      </c>
      <c r="AM305" s="402">
        <v>49.9</v>
      </c>
      <c r="AN305" s="402">
        <v>74.099999999999994</v>
      </c>
      <c r="AO305" s="402">
        <v>107</v>
      </c>
    </row>
    <row r="306" spans="1:41" ht="13.5" hidden="1" customHeight="1">
      <c r="A306" s="409"/>
      <c r="B306" s="411"/>
      <c r="C306" s="472" t="s">
        <v>569</v>
      </c>
      <c r="D306" s="823">
        <v>105.89485116383938</v>
      </c>
      <c r="E306" s="846">
        <v>3988054</v>
      </c>
      <c r="F306" s="825">
        <v>634397</v>
      </c>
      <c r="G306" s="844">
        <v>95.1</v>
      </c>
      <c r="H306" s="2571">
        <v>1049177.8999999999</v>
      </c>
      <c r="I306" s="828">
        <v>0.46</v>
      </c>
      <c r="J306" s="827">
        <v>-7.5</v>
      </c>
      <c r="K306" s="829">
        <v>0.95099999999999996</v>
      </c>
      <c r="L306" s="847">
        <v>208950</v>
      </c>
      <c r="M306" s="590"/>
      <c r="N306" s="438"/>
      <c r="O306" s="438"/>
      <c r="P306" s="438"/>
      <c r="Q306" s="438"/>
      <c r="R306" s="433">
        <v>128.49196989338114</v>
      </c>
      <c r="S306" s="433">
        <v>56.045316770836948</v>
      </c>
      <c r="T306" s="433">
        <v>141.1502630948487</v>
      </c>
      <c r="U306" s="433">
        <v>40.697536849891634</v>
      </c>
      <c r="V306" s="433">
        <v>84.804971726963245</v>
      </c>
      <c r="W306" s="433">
        <v>152.34708612593974</v>
      </c>
      <c r="X306" s="605">
        <f t="shared" si="8"/>
        <v>95.1</v>
      </c>
      <c r="Y306" s="599">
        <v>27329</v>
      </c>
      <c r="Z306" s="965">
        <v>101.5</v>
      </c>
      <c r="AA306" s="600">
        <f t="shared" si="9"/>
        <v>269251</v>
      </c>
      <c r="AB306" s="596">
        <v>114.56852706376111</v>
      </c>
      <c r="AC306" s="971">
        <v>98.2</v>
      </c>
      <c r="AD306" s="975">
        <v>101.1</v>
      </c>
      <c r="AE306" s="945">
        <v>117</v>
      </c>
      <c r="AF306" s="601">
        <f t="shared" si="10"/>
        <v>0.95099999999999996</v>
      </c>
      <c r="AG306" s="550">
        <v>100.2</v>
      </c>
      <c r="AH306" s="423">
        <v>103.72670807453417</v>
      </c>
      <c r="AI306" s="424">
        <v>102.2</v>
      </c>
      <c r="AJ306" s="402">
        <v>99.4</v>
      </c>
      <c r="AK306" s="402">
        <v>72.8</v>
      </c>
      <c r="AL306" s="402">
        <v>111.4</v>
      </c>
      <c r="AM306" s="402">
        <v>48.3</v>
      </c>
      <c r="AN306" s="402">
        <v>75.400000000000006</v>
      </c>
      <c r="AO306" s="402">
        <v>103.9</v>
      </c>
    </row>
    <row r="307" spans="1:41" ht="13.5" hidden="1" customHeight="1">
      <c r="A307" s="409"/>
      <c r="B307" s="411"/>
      <c r="C307" s="472" t="s">
        <v>67</v>
      </c>
      <c r="D307" s="823">
        <v>104.22983778076014</v>
      </c>
      <c r="E307" s="846">
        <v>3899732</v>
      </c>
      <c r="F307" s="825">
        <v>635967</v>
      </c>
      <c r="G307" s="844">
        <v>94.3</v>
      </c>
      <c r="H307" s="2571">
        <v>1060432.8999999999</v>
      </c>
      <c r="I307" s="828">
        <v>0.46</v>
      </c>
      <c r="J307" s="827">
        <v>-4.5999999999999996</v>
      </c>
      <c r="K307" s="829">
        <v>0.86599999999999999</v>
      </c>
      <c r="L307" s="847">
        <v>207921</v>
      </c>
      <c r="M307" s="590"/>
      <c r="N307" s="438"/>
      <c r="O307" s="438"/>
      <c r="P307" s="438"/>
      <c r="Q307" s="438"/>
      <c r="R307" s="433">
        <v>122.15785870145389</v>
      </c>
      <c r="S307" s="433">
        <v>54.428624940908961</v>
      </c>
      <c r="T307" s="433">
        <v>173.96706573539254</v>
      </c>
      <c r="U307" s="433">
        <v>38.928078725983312</v>
      </c>
      <c r="V307" s="433">
        <v>81.205821733245969</v>
      </c>
      <c r="W307" s="433">
        <v>144.72240039105151</v>
      </c>
      <c r="X307" s="605">
        <f t="shared" si="8"/>
        <v>94.3</v>
      </c>
      <c r="Y307" s="599">
        <v>32669</v>
      </c>
      <c r="Z307" s="965">
        <v>101.3</v>
      </c>
      <c r="AA307" s="600">
        <f t="shared" si="9"/>
        <v>322498</v>
      </c>
      <c r="AB307" s="596">
        <v>103.58250392066073</v>
      </c>
      <c r="AC307" s="971">
        <v>98.1</v>
      </c>
      <c r="AD307" s="975">
        <v>100</v>
      </c>
      <c r="AE307" s="945">
        <v>117.3</v>
      </c>
      <c r="AF307" s="601">
        <f t="shared" si="10"/>
        <v>0.86599999999999999</v>
      </c>
      <c r="AG307" s="550">
        <v>100.1</v>
      </c>
      <c r="AH307" s="423">
        <v>103.62318840579711</v>
      </c>
      <c r="AI307" s="424">
        <v>92.4</v>
      </c>
      <c r="AJ307" s="402">
        <v>94.5</v>
      </c>
      <c r="AK307" s="402">
        <v>70.7</v>
      </c>
      <c r="AL307" s="402">
        <v>137.30000000000001</v>
      </c>
      <c r="AM307" s="402">
        <v>46.2</v>
      </c>
      <c r="AN307" s="402">
        <v>72.2</v>
      </c>
      <c r="AO307" s="402">
        <v>98.7</v>
      </c>
    </row>
    <row r="308" spans="1:41" ht="13.5" hidden="1" customHeight="1">
      <c r="A308" s="409"/>
      <c r="B308" s="411"/>
      <c r="C308" s="472" t="s">
        <v>68</v>
      </c>
      <c r="D308" s="823">
        <v>105.78385027163408</v>
      </c>
      <c r="E308" s="846">
        <v>3699763</v>
      </c>
      <c r="F308" s="825">
        <v>635117</v>
      </c>
      <c r="G308" s="844">
        <v>95.7</v>
      </c>
      <c r="H308" s="2571">
        <v>1055936</v>
      </c>
      <c r="I308" s="828">
        <v>0.46</v>
      </c>
      <c r="J308" s="827">
        <v>-3.5</v>
      </c>
      <c r="K308" s="829">
        <v>0.89200000000000002</v>
      </c>
      <c r="L308" s="847">
        <v>205852</v>
      </c>
      <c r="M308" s="590"/>
      <c r="N308" s="438"/>
      <c r="O308" s="438"/>
      <c r="P308" s="438"/>
      <c r="Q308" s="438"/>
      <c r="R308" s="433">
        <v>125.77735081112658</v>
      </c>
      <c r="S308" s="433">
        <v>56.27627274654094</v>
      </c>
      <c r="T308" s="433">
        <v>150.90660982582116</v>
      </c>
      <c r="U308" s="433">
        <v>39.433638189957115</v>
      </c>
      <c r="V308" s="433">
        <v>87.729281096858514</v>
      </c>
      <c r="W308" s="433">
        <v>173.75485761235669</v>
      </c>
      <c r="X308" s="605">
        <f t="shared" si="8"/>
        <v>95.7</v>
      </c>
      <c r="Y308" s="599">
        <v>32450</v>
      </c>
      <c r="Z308" s="965">
        <v>101.2</v>
      </c>
      <c r="AA308" s="600">
        <f t="shared" si="9"/>
        <v>320652</v>
      </c>
      <c r="AB308" s="596">
        <v>107.73028816856596</v>
      </c>
      <c r="AC308" s="971">
        <v>98</v>
      </c>
      <c r="AD308" s="975">
        <v>100.5</v>
      </c>
      <c r="AE308" s="945">
        <v>117.8</v>
      </c>
      <c r="AF308" s="601">
        <f t="shared" si="10"/>
        <v>0.89200000000000002</v>
      </c>
      <c r="AG308" s="550">
        <v>99.9</v>
      </c>
      <c r="AH308" s="423">
        <v>103.41614906832299</v>
      </c>
      <c r="AI308" s="424">
        <v>96.1</v>
      </c>
      <c r="AJ308" s="402">
        <v>97.3</v>
      </c>
      <c r="AK308" s="402">
        <v>73.099999999999994</v>
      </c>
      <c r="AL308" s="402">
        <v>119.1</v>
      </c>
      <c r="AM308" s="402">
        <v>46.8</v>
      </c>
      <c r="AN308" s="402">
        <v>78</v>
      </c>
      <c r="AO308" s="402">
        <v>118.5</v>
      </c>
    </row>
    <row r="309" spans="1:41" ht="13.5" hidden="1" customHeight="1">
      <c r="A309" s="415"/>
      <c r="B309" s="935"/>
      <c r="C309" s="474" t="s">
        <v>69</v>
      </c>
      <c r="D309" s="823">
        <v>105.45084759501823</v>
      </c>
      <c r="E309" s="846">
        <v>3713726</v>
      </c>
      <c r="F309" s="825">
        <v>621439</v>
      </c>
      <c r="G309" s="845">
        <v>92.7</v>
      </c>
      <c r="H309" s="2581">
        <v>1055776.3999999999</v>
      </c>
      <c r="I309" s="836">
        <v>0.48</v>
      </c>
      <c r="J309" s="835">
        <v>-5.5</v>
      </c>
      <c r="K309" s="838">
        <v>0.9</v>
      </c>
      <c r="L309" s="847">
        <v>200174</v>
      </c>
      <c r="M309" s="590"/>
      <c r="N309" s="439"/>
      <c r="O309" s="439"/>
      <c r="P309" s="439"/>
      <c r="Q309" s="439"/>
      <c r="R309" s="435">
        <v>122.02859112610844</v>
      </c>
      <c r="S309" s="435">
        <v>57.354067299826262</v>
      </c>
      <c r="T309" s="435">
        <v>125.81886108903478</v>
      </c>
      <c r="U309" s="435">
        <v>38.33825935134719</v>
      </c>
      <c r="V309" s="435">
        <v>90.316170154842808</v>
      </c>
      <c r="W309" s="435">
        <v>133.87188607601828</v>
      </c>
      <c r="X309" s="606">
        <f t="shared" si="8"/>
        <v>92.7</v>
      </c>
      <c r="Y309" s="602">
        <v>49467</v>
      </c>
      <c r="Z309" s="966">
        <v>101.3</v>
      </c>
      <c r="AA309" s="603">
        <f t="shared" si="9"/>
        <v>488322</v>
      </c>
      <c r="AB309" s="598">
        <v>108.51500410735885</v>
      </c>
      <c r="AC309" s="972">
        <v>97.8</v>
      </c>
      <c r="AD309" s="976">
        <v>100.8</v>
      </c>
      <c r="AE309" s="946">
        <v>117</v>
      </c>
      <c r="AF309" s="601">
        <f t="shared" si="10"/>
        <v>0.9</v>
      </c>
      <c r="AG309" s="550">
        <v>99.9</v>
      </c>
      <c r="AH309" s="423">
        <v>103.41614906832299</v>
      </c>
      <c r="AI309" s="424">
        <v>96.8</v>
      </c>
      <c r="AJ309" s="402">
        <v>94.4</v>
      </c>
      <c r="AK309" s="402">
        <v>74.5</v>
      </c>
      <c r="AL309" s="402">
        <v>99.3</v>
      </c>
      <c r="AM309" s="402">
        <v>45.5</v>
      </c>
      <c r="AN309" s="402">
        <v>80.3</v>
      </c>
      <c r="AO309" s="402">
        <v>91.3</v>
      </c>
    </row>
    <row r="310" spans="1:41" ht="13.5" hidden="1" customHeight="1">
      <c r="A310" s="409">
        <v>2001</v>
      </c>
      <c r="B310" s="798" t="s">
        <v>449</v>
      </c>
      <c r="C310" s="473" t="s">
        <v>561</v>
      </c>
      <c r="D310" s="814">
        <v>102.89782707429676</v>
      </c>
      <c r="E310" s="850">
        <v>3587370</v>
      </c>
      <c r="F310" s="816">
        <v>601200</v>
      </c>
      <c r="G310" s="844">
        <v>91.1</v>
      </c>
      <c r="H310" s="2571">
        <v>1037565.1</v>
      </c>
      <c r="I310" s="828">
        <v>0.49</v>
      </c>
      <c r="J310" s="827">
        <v>-0.2</v>
      </c>
      <c r="K310" s="829">
        <v>0.81599999999999995</v>
      </c>
      <c r="L310" s="851">
        <v>210920</v>
      </c>
      <c r="M310" s="590"/>
      <c r="N310" s="438"/>
      <c r="O310" s="438"/>
      <c r="P310" s="438"/>
      <c r="Q310" s="438"/>
      <c r="R310" s="433">
        <v>113.88473387934482</v>
      </c>
      <c r="S310" s="433">
        <v>56.892155348418278</v>
      </c>
      <c r="T310" s="433">
        <v>123.28474505501597</v>
      </c>
      <c r="U310" s="433">
        <v>33.366924622271405</v>
      </c>
      <c r="V310" s="433">
        <v>99.988885762957977</v>
      </c>
      <c r="W310" s="433">
        <v>125.51405748200617</v>
      </c>
      <c r="X310" s="605">
        <f t="shared" si="8"/>
        <v>91.1</v>
      </c>
      <c r="Y310" s="599">
        <v>32544</v>
      </c>
      <c r="Z310" s="965">
        <v>101.4</v>
      </c>
      <c r="AA310" s="600">
        <f t="shared" si="9"/>
        <v>320947</v>
      </c>
      <c r="AB310" s="596">
        <v>95.959549086672695</v>
      </c>
      <c r="AC310" s="971">
        <v>97.5</v>
      </c>
      <c r="AD310" s="975">
        <v>98.3</v>
      </c>
      <c r="AE310" s="945">
        <v>116.7</v>
      </c>
      <c r="AF310" s="601">
        <f t="shared" si="10"/>
        <v>0.81599999999999995</v>
      </c>
      <c r="AG310" s="550">
        <v>100.1</v>
      </c>
      <c r="AH310" s="423">
        <v>103.62318840579711</v>
      </c>
      <c r="AI310" s="424">
        <v>85.6</v>
      </c>
      <c r="AJ310" s="402">
        <v>88.1</v>
      </c>
      <c r="AK310" s="402">
        <v>73.900000000000006</v>
      </c>
      <c r="AL310" s="402">
        <v>97.3</v>
      </c>
      <c r="AM310" s="402">
        <v>39.6</v>
      </c>
      <c r="AN310" s="402">
        <v>88.9</v>
      </c>
      <c r="AO310" s="402">
        <v>85.6</v>
      </c>
    </row>
    <row r="311" spans="1:41" ht="13.5" hidden="1" customHeight="1">
      <c r="A311" s="409"/>
      <c r="B311" s="411"/>
      <c r="C311" s="472" t="s">
        <v>562</v>
      </c>
      <c r="D311" s="823">
        <v>102.00981993665449</v>
      </c>
      <c r="E311" s="846">
        <v>3447946</v>
      </c>
      <c r="F311" s="825">
        <v>515229</v>
      </c>
      <c r="G311" s="844">
        <v>87.8</v>
      </c>
      <c r="H311" s="2571">
        <v>1037744.7</v>
      </c>
      <c r="I311" s="828">
        <v>0.48</v>
      </c>
      <c r="J311" s="827">
        <v>-7.3</v>
      </c>
      <c r="K311" s="829">
        <v>0.86099999999999999</v>
      </c>
      <c r="L311" s="847">
        <v>174552</v>
      </c>
      <c r="M311" s="590"/>
      <c r="N311" s="438"/>
      <c r="O311" s="438"/>
      <c r="P311" s="438"/>
      <c r="Q311" s="438"/>
      <c r="R311" s="433">
        <v>116.21155023556302</v>
      </c>
      <c r="S311" s="433">
        <v>57.508037950295602</v>
      </c>
      <c r="T311" s="433">
        <v>89.327590199163666</v>
      </c>
      <c r="U311" s="433">
        <v>32.103025962336879</v>
      </c>
      <c r="V311" s="433">
        <v>94.4776873350784</v>
      </c>
      <c r="W311" s="433">
        <v>119.94217175266478</v>
      </c>
      <c r="X311" s="605">
        <f t="shared" si="8"/>
        <v>87.8</v>
      </c>
      <c r="Y311" s="599">
        <v>24495</v>
      </c>
      <c r="Z311" s="965">
        <v>101</v>
      </c>
      <c r="AA311" s="600">
        <f t="shared" si="9"/>
        <v>242525</v>
      </c>
      <c r="AB311" s="596">
        <v>101.00415155034123</v>
      </c>
      <c r="AC311" s="971">
        <v>97.4</v>
      </c>
      <c r="AD311" s="975">
        <v>99.5</v>
      </c>
      <c r="AE311" s="945">
        <v>114.9</v>
      </c>
      <c r="AF311" s="601">
        <f t="shared" si="10"/>
        <v>0.86099999999999999</v>
      </c>
      <c r="AG311" s="550">
        <v>99.8</v>
      </c>
      <c r="AH311" s="423">
        <v>103.31262939958593</v>
      </c>
      <c r="AI311" s="424">
        <v>90.1</v>
      </c>
      <c r="AJ311" s="402">
        <v>89.9</v>
      </c>
      <c r="AK311" s="402">
        <v>74.7</v>
      </c>
      <c r="AL311" s="402">
        <v>70.5</v>
      </c>
      <c r="AM311" s="402">
        <v>38.1</v>
      </c>
      <c r="AN311" s="402">
        <v>84</v>
      </c>
      <c r="AO311" s="402">
        <v>81.8</v>
      </c>
    </row>
    <row r="312" spans="1:41" ht="13.5" hidden="1" customHeight="1">
      <c r="A312" s="409"/>
      <c r="B312" s="411"/>
      <c r="C312" s="472" t="s">
        <v>563</v>
      </c>
      <c r="D312" s="823">
        <v>100.45580744578054</v>
      </c>
      <c r="E312" s="846">
        <v>3666480</v>
      </c>
      <c r="F312" s="825">
        <v>603600</v>
      </c>
      <c r="G312" s="844">
        <v>87.3</v>
      </c>
      <c r="H312" s="2571">
        <v>991117.2</v>
      </c>
      <c r="I312" s="828">
        <v>0.47</v>
      </c>
      <c r="J312" s="827">
        <v>-4.8</v>
      </c>
      <c r="K312" s="829">
        <v>1.0820000000000001</v>
      </c>
      <c r="L312" s="847">
        <v>223791</v>
      </c>
      <c r="M312" s="590"/>
      <c r="N312" s="438"/>
      <c r="O312" s="438"/>
      <c r="P312" s="438"/>
      <c r="Q312" s="438"/>
      <c r="R312" s="433">
        <v>106.90428481069034</v>
      </c>
      <c r="S312" s="433">
        <v>54.813551567082293</v>
      </c>
      <c r="T312" s="433">
        <v>144.57131974077413</v>
      </c>
      <c r="U312" s="433">
        <v>32.60858542631069</v>
      </c>
      <c r="V312" s="433">
        <v>87.841754534162177</v>
      </c>
      <c r="W312" s="433">
        <v>132.84548607324484</v>
      </c>
      <c r="X312" s="605">
        <f t="shared" si="8"/>
        <v>87.3</v>
      </c>
      <c r="Y312" s="599">
        <v>31647</v>
      </c>
      <c r="Z312" s="965">
        <v>100.8</v>
      </c>
      <c r="AA312" s="600">
        <f t="shared" si="9"/>
        <v>313958</v>
      </c>
      <c r="AB312" s="596">
        <v>126.89977753050643</v>
      </c>
      <c r="AC312" s="971">
        <v>97.3</v>
      </c>
      <c r="AD312" s="975">
        <v>99.6</v>
      </c>
      <c r="AE312" s="945">
        <v>114.6</v>
      </c>
      <c r="AF312" s="601">
        <f t="shared" si="10"/>
        <v>1.0820000000000001</v>
      </c>
      <c r="AG312" s="550">
        <v>99.6</v>
      </c>
      <c r="AH312" s="423">
        <v>103.1055900621118</v>
      </c>
      <c r="AI312" s="424">
        <v>113.2</v>
      </c>
      <c r="AJ312" s="402">
        <v>82.7</v>
      </c>
      <c r="AK312" s="402">
        <v>71.2</v>
      </c>
      <c r="AL312" s="402">
        <v>114.1</v>
      </c>
      <c r="AM312" s="402">
        <v>38.700000000000003</v>
      </c>
      <c r="AN312" s="402">
        <v>78.099999999999994</v>
      </c>
      <c r="AO312" s="402">
        <v>90.6</v>
      </c>
    </row>
    <row r="313" spans="1:41" ht="13.5" hidden="1" customHeight="1">
      <c r="A313" s="409"/>
      <c r="B313" s="411"/>
      <c r="C313" s="472" t="s">
        <v>564</v>
      </c>
      <c r="D313" s="823">
        <v>100.12280476916469</v>
      </c>
      <c r="E313" s="846">
        <v>3535581</v>
      </c>
      <c r="F313" s="825">
        <v>595196</v>
      </c>
      <c r="G313" s="844">
        <v>87</v>
      </c>
      <c r="H313" s="2571">
        <v>1005465.8</v>
      </c>
      <c r="I313" s="828">
        <v>0.47</v>
      </c>
      <c r="J313" s="827">
        <v>-5.4</v>
      </c>
      <c r="K313" s="829">
        <v>0.80200000000000005</v>
      </c>
      <c r="L313" s="847">
        <v>215925</v>
      </c>
      <c r="M313" s="590"/>
      <c r="N313" s="438"/>
      <c r="O313" s="438"/>
      <c r="P313" s="438"/>
      <c r="Q313" s="438"/>
      <c r="R313" s="433">
        <v>108.97256601621758</v>
      </c>
      <c r="S313" s="433">
        <v>53.350830387623631</v>
      </c>
      <c r="T313" s="433">
        <v>145.96508355948447</v>
      </c>
      <c r="U313" s="433">
        <v>33.366924622271405</v>
      </c>
      <c r="V313" s="433">
        <v>84.467551415052242</v>
      </c>
      <c r="W313" s="433">
        <v>125.66068605383096</v>
      </c>
      <c r="X313" s="605">
        <f t="shared" si="8"/>
        <v>87</v>
      </c>
      <c r="Y313" s="599">
        <v>29886</v>
      </c>
      <c r="Z313" s="965">
        <v>100</v>
      </c>
      <c r="AA313" s="600">
        <f t="shared" si="9"/>
        <v>298860</v>
      </c>
      <c r="AB313" s="596">
        <v>95.959549086672695</v>
      </c>
      <c r="AC313" s="971">
        <v>97</v>
      </c>
      <c r="AD313" s="975">
        <v>100.5</v>
      </c>
      <c r="AE313" s="945">
        <v>115.5</v>
      </c>
      <c r="AF313" s="601">
        <f t="shared" si="10"/>
        <v>0.80200000000000005</v>
      </c>
      <c r="AG313" s="550">
        <v>99.2</v>
      </c>
      <c r="AH313" s="423">
        <v>102.69151138716357</v>
      </c>
      <c r="AI313" s="424">
        <v>85.6</v>
      </c>
      <c r="AJ313" s="402">
        <v>84.3</v>
      </c>
      <c r="AK313" s="402">
        <v>69.3</v>
      </c>
      <c r="AL313" s="402">
        <v>115.2</v>
      </c>
      <c r="AM313" s="402">
        <v>39.6</v>
      </c>
      <c r="AN313" s="402">
        <v>75.099999999999994</v>
      </c>
      <c r="AO313" s="402">
        <v>85.7</v>
      </c>
    </row>
    <row r="314" spans="1:41" ht="13.5" hidden="1" customHeight="1">
      <c r="A314" s="409"/>
      <c r="B314" s="411"/>
      <c r="C314" s="472" t="s">
        <v>565</v>
      </c>
      <c r="D314" s="823">
        <v>98.457791386085461</v>
      </c>
      <c r="E314" s="846">
        <v>3640916</v>
      </c>
      <c r="F314" s="825">
        <v>589421</v>
      </c>
      <c r="G314" s="844">
        <v>84.7</v>
      </c>
      <c r="H314" s="2571">
        <v>1014367.8</v>
      </c>
      <c r="I314" s="828">
        <v>0.47</v>
      </c>
      <c r="J314" s="827">
        <v>-6.4</v>
      </c>
      <c r="K314" s="829">
        <v>0.77400000000000002</v>
      </c>
      <c r="L314" s="847">
        <v>204393</v>
      </c>
      <c r="M314" s="590"/>
      <c r="N314" s="438"/>
      <c r="O314" s="438"/>
      <c r="P314" s="438"/>
      <c r="Q314" s="438"/>
      <c r="R314" s="433">
        <v>103.54332785170851</v>
      </c>
      <c r="S314" s="433">
        <v>51.734138557695644</v>
      </c>
      <c r="T314" s="433">
        <v>153.18731425643813</v>
      </c>
      <c r="U314" s="433">
        <v>28.311329982533312</v>
      </c>
      <c r="V314" s="433">
        <v>82.89292329280093</v>
      </c>
      <c r="W314" s="433">
        <v>135.77805750974034</v>
      </c>
      <c r="X314" s="605">
        <f t="shared" si="8"/>
        <v>84.7</v>
      </c>
      <c r="Y314" s="599">
        <v>30040</v>
      </c>
      <c r="Z314" s="965">
        <v>100</v>
      </c>
      <c r="AA314" s="600">
        <f t="shared" si="9"/>
        <v>300400</v>
      </c>
      <c r="AB314" s="596">
        <v>92.035969392708282</v>
      </c>
      <c r="AC314" s="971">
        <v>96.8</v>
      </c>
      <c r="AD314" s="975">
        <v>99.9</v>
      </c>
      <c r="AE314" s="945">
        <v>115.2</v>
      </c>
      <c r="AF314" s="601">
        <f t="shared" si="10"/>
        <v>0.77400000000000002</v>
      </c>
      <c r="AG314" s="550">
        <v>99.3</v>
      </c>
      <c r="AH314" s="423">
        <v>102.79503105590062</v>
      </c>
      <c r="AI314" s="424">
        <v>82.1</v>
      </c>
      <c r="AJ314" s="402">
        <v>80.099999999999994</v>
      </c>
      <c r="AK314" s="402">
        <v>67.2</v>
      </c>
      <c r="AL314" s="402">
        <v>120.9</v>
      </c>
      <c r="AM314" s="402">
        <v>33.6</v>
      </c>
      <c r="AN314" s="402">
        <v>73.7</v>
      </c>
      <c r="AO314" s="402">
        <v>92.6</v>
      </c>
    </row>
    <row r="315" spans="1:41" ht="13.5" hidden="1" customHeight="1">
      <c r="A315" s="409"/>
      <c r="B315" s="411"/>
      <c r="C315" s="472" t="s">
        <v>566</v>
      </c>
      <c r="D315" s="823">
        <v>99.012795847111875</v>
      </c>
      <c r="E315" s="846">
        <v>3799364</v>
      </c>
      <c r="F315" s="825">
        <v>666628</v>
      </c>
      <c r="G315" s="844">
        <v>85.6</v>
      </c>
      <c r="H315" s="2571">
        <v>996429.2</v>
      </c>
      <c r="I315" s="828">
        <v>0.47</v>
      </c>
      <c r="J315" s="827">
        <v>-3.4</v>
      </c>
      <c r="K315" s="829">
        <v>0.81399999999999995</v>
      </c>
      <c r="L315" s="847">
        <v>190203</v>
      </c>
      <c r="M315" s="590"/>
      <c r="N315" s="438"/>
      <c r="O315" s="438"/>
      <c r="P315" s="438"/>
      <c r="Q315" s="438"/>
      <c r="R315" s="433">
        <v>102.12138452290854</v>
      </c>
      <c r="S315" s="433">
        <v>49.578549451124992</v>
      </c>
      <c r="T315" s="433">
        <v>166.99824664184075</v>
      </c>
      <c r="U315" s="433">
        <v>28.142810161208708</v>
      </c>
      <c r="V315" s="433">
        <v>85.142392038874235</v>
      </c>
      <c r="W315" s="433">
        <v>178.30034333892465</v>
      </c>
      <c r="X315" s="605">
        <f t="shared" si="8"/>
        <v>85.6</v>
      </c>
      <c r="Y315" s="599">
        <v>29705</v>
      </c>
      <c r="Z315" s="965">
        <v>99.6</v>
      </c>
      <c r="AA315" s="600">
        <f t="shared" si="9"/>
        <v>298243</v>
      </c>
      <c r="AB315" s="596">
        <v>98.537901456992188</v>
      </c>
      <c r="AC315" s="971">
        <v>96.6</v>
      </c>
      <c r="AD315" s="975">
        <v>101.1</v>
      </c>
      <c r="AE315" s="945">
        <v>115.7</v>
      </c>
      <c r="AF315" s="601">
        <f t="shared" si="10"/>
        <v>0.81399999999999995</v>
      </c>
      <c r="AG315" s="550">
        <v>99</v>
      </c>
      <c r="AH315" s="423">
        <v>102.48447204968944</v>
      </c>
      <c r="AI315" s="424">
        <v>87.9</v>
      </c>
      <c r="AJ315" s="402">
        <v>79</v>
      </c>
      <c r="AK315" s="402">
        <v>64.400000000000006</v>
      </c>
      <c r="AL315" s="402">
        <v>131.80000000000001</v>
      </c>
      <c r="AM315" s="402">
        <v>33.4</v>
      </c>
      <c r="AN315" s="402">
        <v>75.7</v>
      </c>
      <c r="AO315" s="402">
        <v>121.6</v>
      </c>
    </row>
    <row r="316" spans="1:41" ht="13.5" hidden="1" customHeight="1">
      <c r="A316" s="409"/>
      <c r="B316" s="411"/>
      <c r="C316" s="472" t="s">
        <v>567</v>
      </c>
      <c r="D316" s="823">
        <v>97.125780679622068</v>
      </c>
      <c r="E316" s="846">
        <v>4022577</v>
      </c>
      <c r="F316" s="825">
        <v>732400</v>
      </c>
      <c r="G316" s="844">
        <v>84.8</v>
      </c>
      <c r="H316" s="2571">
        <v>981000.9</v>
      </c>
      <c r="I316" s="828">
        <v>0.46</v>
      </c>
      <c r="J316" s="827">
        <v>-3.3</v>
      </c>
      <c r="K316" s="829">
        <v>0.79600000000000004</v>
      </c>
      <c r="L316" s="847">
        <v>211198</v>
      </c>
      <c r="M316" s="590"/>
      <c r="N316" s="438"/>
      <c r="O316" s="438"/>
      <c r="P316" s="438"/>
      <c r="Q316" s="438"/>
      <c r="R316" s="433">
        <v>101.21651149549035</v>
      </c>
      <c r="S316" s="433">
        <v>52.580977135276967</v>
      </c>
      <c r="T316" s="433">
        <v>149.51284600711085</v>
      </c>
      <c r="U316" s="433">
        <v>27.805770518559502</v>
      </c>
      <c r="V316" s="433">
        <v>87.166913910340199</v>
      </c>
      <c r="W316" s="433">
        <v>156.59931470885817</v>
      </c>
      <c r="X316" s="605">
        <f t="shared" si="8"/>
        <v>84.8</v>
      </c>
      <c r="Y316" s="599">
        <v>38750</v>
      </c>
      <c r="Z316" s="965">
        <v>99.4</v>
      </c>
      <c r="AA316" s="600">
        <f t="shared" si="9"/>
        <v>389839</v>
      </c>
      <c r="AB316" s="596">
        <v>95.511139978791064</v>
      </c>
      <c r="AC316" s="971">
        <v>96.2</v>
      </c>
      <c r="AD316" s="975">
        <v>99.9</v>
      </c>
      <c r="AE316" s="945">
        <v>115.5</v>
      </c>
      <c r="AF316" s="601">
        <f t="shared" si="10"/>
        <v>0.79600000000000004</v>
      </c>
      <c r="AG316" s="550">
        <v>98.7</v>
      </c>
      <c r="AH316" s="423">
        <v>102.17391304347827</v>
      </c>
      <c r="AI316" s="424">
        <v>85.2</v>
      </c>
      <c r="AJ316" s="402">
        <v>78.3</v>
      </c>
      <c r="AK316" s="402">
        <v>68.3</v>
      </c>
      <c r="AL316" s="402">
        <v>118</v>
      </c>
      <c r="AM316" s="402">
        <v>33</v>
      </c>
      <c r="AN316" s="402">
        <v>77.5</v>
      </c>
      <c r="AO316" s="402">
        <v>106.8</v>
      </c>
    </row>
    <row r="317" spans="1:41" ht="13.5" hidden="1" customHeight="1">
      <c r="A317" s="409"/>
      <c r="B317" s="411"/>
      <c r="C317" s="472" t="s">
        <v>568</v>
      </c>
      <c r="D317" s="823">
        <v>90.021723578484</v>
      </c>
      <c r="E317" s="846">
        <v>3789458</v>
      </c>
      <c r="F317" s="825">
        <v>528267</v>
      </c>
      <c r="G317" s="844">
        <v>74.099999999999994</v>
      </c>
      <c r="H317" s="2571">
        <v>989826.4</v>
      </c>
      <c r="I317" s="828">
        <v>0.46</v>
      </c>
      <c r="J317" s="827">
        <v>-2.8</v>
      </c>
      <c r="K317" s="829">
        <v>0.71699999999999997</v>
      </c>
      <c r="L317" s="847">
        <v>212246</v>
      </c>
      <c r="M317" s="590"/>
      <c r="N317" s="438"/>
      <c r="O317" s="438"/>
      <c r="P317" s="438"/>
      <c r="Q317" s="438"/>
      <c r="R317" s="433">
        <v>77.948347933308654</v>
      </c>
      <c r="S317" s="433">
        <v>51.580167907226311</v>
      </c>
      <c r="T317" s="433">
        <v>124.42509727032443</v>
      </c>
      <c r="U317" s="433">
        <v>24.940933556041252</v>
      </c>
      <c r="V317" s="433">
        <v>88.854015469895174</v>
      </c>
      <c r="W317" s="433">
        <v>136.21794322521464</v>
      </c>
      <c r="X317" s="605">
        <f t="shared" si="8"/>
        <v>74.099999999999994</v>
      </c>
      <c r="Y317" s="599">
        <v>26266</v>
      </c>
      <c r="Z317" s="965">
        <v>99.6</v>
      </c>
      <c r="AA317" s="600">
        <f t="shared" si="9"/>
        <v>263715</v>
      </c>
      <c r="AB317" s="596">
        <v>84.413014558720263</v>
      </c>
      <c r="AC317" s="971">
        <v>96</v>
      </c>
      <c r="AD317" s="975">
        <v>98.4</v>
      </c>
      <c r="AE317" s="945">
        <v>114.8</v>
      </c>
      <c r="AF317" s="601">
        <f t="shared" si="10"/>
        <v>0.71699999999999997</v>
      </c>
      <c r="AG317" s="550">
        <v>99</v>
      </c>
      <c r="AH317" s="423">
        <v>102.48447204968944</v>
      </c>
      <c r="AI317" s="424">
        <v>75.3</v>
      </c>
      <c r="AJ317" s="402">
        <v>60.3</v>
      </c>
      <c r="AK317" s="402">
        <v>67</v>
      </c>
      <c r="AL317" s="402">
        <v>98.2</v>
      </c>
      <c r="AM317" s="402">
        <v>29.6</v>
      </c>
      <c r="AN317" s="402">
        <v>79</v>
      </c>
      <c r="AO317" s="402">
        <v>92.9</v>
      </c>
    </row>
    <row r="318" spans="1:41" ht="13.5" hidden="1" customHeight="1">
      <c r="A318" s="409"/>
      <c r="B318" s="411"/>
      <c r="C318" s="472" t="s">
        <v>569</v>
      </c>
      <c r="D318" s="823">
        <v>91.575736069357959</v>
      </c>
      <c r="E318" s="846">
        <v>3676061</v>
      </c>
      <c r="F318" s="825">
        <v>677350</v>
      </c>
      <c r="G318" s="844">
        <v>77.099999999999994</v>
      </c>
      <c r="H318" s="2571">
        <v>979161.7</v>
      </c>
      <c r="I318" s="828">
        <v>0.45</v>
      </c>
      <c r="J318" s="827">
        <v>-0.1</v>
      </c>
      <c r="K318" s="829">
        <v>0.82399999999999995</v>
      </c>
      <c r="L318" s="847">
        <v>184932</v>
      </c>
      <c r="M318" s="590"/>
      <c r="N318" s="438"/>
      <c r="O318" s="438"/>
      <c r="P318" s="438"/>
      <c r="Q318" s="438"/>
      <c r="R318" s="433">
        <v>86.092205180072256</v>
      </c>
      <c r="S318" s="433">
        <v>54.582595591378293</v>
      </c>
      <c r="T318" s="433">
        <v>130.25356414856773</v>
      </c>
      <c r="U318" s="433">
        <v>24.688153824054346</v>
      </c>
      <c r="V318" s="433">
        <v>83.342817042015582</v>
      </c>
      <c r="W318" s="433">
        <v>137.24434322798805</v>
      </c>
      <c r="X318" s="605">
        <f t="shared" si="8"/>
        <v>77.099999999999994</v>
      </c>
      <c r="Y318" s="599">
        <v>27287</v>
      </c>
      <c r="Z318" s="965">
        <v>99.3</v>
      </c>
      <c r="AA318" s="600">
        <f t="shared" si="9"/>
        <v>274794</v>
      </c>
      <c r="AB318" s="596">
        <v>97.977390072140125</v>
      </c>
      <c r="AC318" s="971">
        <v>95.8</v>
      </c>
      <c r="AD318" s="975">
        <v>100</v>
      </c>
      <c r="AE318" s="945">
        <v>113.9</v>
      </c>
      <c r="AF318" s="601">
        <f t="shared" si="10"/>
        <v>0.82399999999999995</v>
      </c>
      <c r="AG318" s="550">
        <v>98.7</v>
      </c>
      <c r="AH318" s="423">
        <v>102.17391304347827</v>
      </c>
      <c r="AI318" s="424">
        <v>87.4</v>
      </c>
      <c r="AJ318" s="402">
        <v>66.599999999999994</v>
      </c>
      <c r="AK318" s="402">
        <v>70.900000000000006</v>
      </c>
      <c r="AL318" s="402">
        <v>102.8</v>
      </c>
      <c r="AM318" s="402">
        <v>29.3</v>
      </c>
      <c r="AN318" s="402">
        <v>74.099999999999994</v>
      </c>
      <c r="AO318" s="402">
        <v>93.6</v>
      </c>
    </row>
    <row r="319" spans="1:41" ht="13.5" hidden="1" customHeight="1">
      <c r="A319" s="409"/>
      <c r="B319" s="411"/>
      <c r="C319" s="472" t="s">
        <v>67</v>
      </c>
      <c r="D319" s="823">
        <v>93.795753913463599</v>
      </c>
      <c r="E319" s="846">
        <v>3646726</v>
      </c>
      <c r="F319" s="825">
        <v>610815</v>
      </c>
      <c r="G319" s="844">
        <v>77.8</v>
      </c>
      <c r="H319" s="2571">
        <v>973066.3</v>
      </c>
      <c r="I319" s="828">
        <v>0.42</v>
      </c>
      <c r="J319" s="827">
        <v>-10</v>
      </c>
      <c r="K319" s="829">
        <v>0.79900000000000004</v>
      </c>
      <c r="L319" s="847">
        <v>206701</v>
      </c>
      <c r="M319" s="590"/>
      <c r="N319" s="438"/>
      <c r="O319" s="438"/>
      <c r="P319" s="438"/>
      <c r="Q319" s="438"/>
      <c r="R319" s="433">
        <v>92.81411909803586</v>
      </c>
      <c r="S319" s="433">
        <v>53.581786363327623</v>
      </c>
      <c r="T319" s="433">
        <v>104.53228640327664</v>
      </c>
      <c r="U319" s="433">
        <v>26.457611947962675</v>
      </c>
      <c r="V319" s="433">
        <v>86.154652974607203</v>
      </c>
      <c r="W319" s="433">
        <v>144.2825146755772</v>
      </c>
      <c r="X319" s="605">
        <f t="shared" si="8"/>
        <v>77.8</v>
      </c>
      <c r="Y319" s="599">
        <v>31044</v>
      </c>
      <c r="Z319" s="965">
        <v>99.2</v>
      </c>
      <c r="AA319" s="600">
        <f t="shared" si="9"/>
        <v>312944</v>
      </c>
      <c r="AB319" s="596">
        <v>94.278014932116506</v>
      </c>
      <c r="AC319" s="971">
        <v>95.3</v>
      </c>
      <c r="AD319" s="975">
        <v>98.3</v>
      </c>
      <c r="AE319" s="945">
        <v>114.4</v>
      </c>
      <c r="AF319" s="601">
        <f t="shared" si="10"/>
        <v>0.79900000000000004</v>
      </c>
      <c r="AG319" s="550">
        <v>98.7</v>
      </c>
      <c r="AH319" s="423">
        <v>102.17391304347827</v>
      </c>
      <c r="AI319" s="424">
        <v>84.1</v>
      </c>
      <c r="AJ319" s="402">
        <v>71.8</v>
      </c>
      <c r="AK319" s="402">
        <v>69.599999999999994</v>
      </c>
      <c r="AL319" s="402">
        <v>82.5</v>
      </c>
      <c r="AM319" s="402">
        <v>31.4</v>
      </c>
      <c r="AN319" s="402">
        <v>76.599999999999994</v>
      </c>
      <c r="AO319" s="402">
        <v>98.4</v>
      </c>
    </row>
    <row r="320" spans="1:41" ht="13.5" hidden="1" customHeight="1">
      <c r="A320" s="409"/>
      <c r="B320" s="411"/>
      <c r="C320" s="472" t="s">
        <v>68</v>
      </c>
      <c r="D320" s="823">
        <v>92.796745883616055</v>
      </c>
      <c r="E320" s="846">
        <v>3444710</v>
      </c>
      <c r="F320" s="825">
        <v>621661</v>
      </c>
      <c r="G320" s="844">
        <v>78.099999999999994</v>
      </c>
      <c r="H320" s="2571">
        <v>976943.3</v>
      </c>
      <c r="I320" s="828">
        <v>0.41</v>
      </c>
      <c r="J320" s="827">
        <v>-1.3</v>
      </c>
      <c r="K320" s="829">
        <v>0.80800000000000005</v>
      </c>
      <c r="L320" s="847">
        <v>209637</v>
      </c>
      <c r="M320" s="590"/>
      <c r="N320" s="438"/>
      <c r="O320" s="438"/>
      <c r="P320" s="438"/>
      <c r="Q320" s="438"/>
      <c r="R320" s="433">
        <v>95.399470604944938</v>
      </c>
      <c r="S320" s="433">
        <v>52.580977135276967</v>
      </c>
      <c r="T320" s="433">
        <v>104.02546319647287</v>
      </c>
      <c r="U320" s="433">
        <v>26.963171411936486</v>
      </c>
      <c r="V320" s="433">
        <v>84.917445164266908</v>
      </c>
      <c r="W320" s="433">
        <v>135.63142893791553</v>
      </c>
      <c r="X320" s="605">
        <f t="shared" si="8"/>
        <v>78.099999999999994</v>
      </c>
      <c r="Y320" s="599">
        <v>32963</v>
      </c>
      <c r="Z320" s="965">
        <v>98.7</v>
      </c>
      <c r="AA320" s="600">
        <f t="shared" si="9"/>
        <v>333972</v>
      </c>
      <c r="AB320" s="596">
        <v>95.623242255761468</v>
      </c>
      <c r="AC320" s="971">
        <v>95.1</v>
      </c>
      <c r="AD320" s="975">
        <v>99</v>
      </c>
      <c r="AE320" s="945">
        <v>113.7</v>
      </c>
      <c r="AF320" s="601">
        <f t="shared" si="10"/>
        <v>0.80800000000000005</v>
      </c>
      <c r="AG320" s="550">
        <v>98.3</v>
      </c>
      <c r="AH320" s="423">
        <v>101.75983436853002</v>
      </c>
      <c r="AI320" s="424">
        <v>85.3</v>
      </c>
      <c r="AJ320" s="402">
        <v>73.8</v>
      </c>
      <c r="AK320" s="402">
        <v>68.3</v>
      </c>
      <c r="AL320" s="402">
        <v>82.1</v>
      </c>
      <c r="AM320" s="402">
        <v>32</v>
      </c>
      <c r="AN320" s="402">
        <v>75.5</v>
      </c>
      <c r="AO320" s="402">
        <v>92.5</v>
      </c>
    </row>
    <row r="321" spans="1:41" ht="13.5" hidden="1" customHeight="1">
      <c r="A321" s="409"/>
      <c r="B321" s="411"/>
      <c r="C321" s="474" t="s">
        <v>69</v>
      </c>
      <c r="D321" s="831">
        <v>91.353734284947379</v>
      </c>
      <c r="E321" s="848">
        <v>3427251</v>
      </c>
      <c r="F321" s="833">
        <v>899426</v>
      </c>
      <c r="G321" s="844">
        <v>74.3</v>
      </c>
      <c r="H321" s="2571">
        <v>972347.6</v>
      </c>
      <c r="I321" s="836">
        <v>0.4</v>
      </c>
      <c r="J321" s="827">
        <v>-5.5</v>
      </c>
      <c r="K321" s="829">
        <v>0.78</v>
      </c>
      <c r="L321" s="847">
        <v>181823</v>
      </c>
      <c r="M321" s="590"/>
      <c r="N321" s="439"/>
      <c r="O321" s="439"/>
      <c r="P321" s="439"/>
      <c r="Q321" s="439"/>
      <c r="R321" s="435">
        <v>87.126345782835898</v>
      </c>
      <c r="S321" s="435">
        <v>51.580167907226311</v>
      </c>
      <c r="T321" s="435">
        <v>104.65899220497758</v>
      </c>
      <c r="U321" s="435">
        <v>28.227070071871008</v>
      </c>
      <c r="V321" s="435">
        <v>81.430768607853295</v>
      </c>
      <c r="W321" s="435">
        <v>136.51120036886417</v>
      </c>
      <c r="X321" s="606">
        <f t="shared" si="8"/>
        <v>74.3</v>
      </c>
      <c r="Y321" s="602">
        <v>46605</v>
      </c>
      <c r="Z321" s="966">
        <v>98.5</v>
      </c>
      <c r="AA321" s="603">
        <f t="shared" si="9"/>
        <v>473147</v>
      </c>
      <c r="AB321" s="598">
        <v>92.708583054530749</v>
      </c>
      <c r="AC321" s="972">
        <v>94.9</v>
      </c>
      <c r="AD321" s="976">
        <v>99.7</v>
      </c>
      <c r="AE321" s="946">
        <v>113.2</v>
      </c>
      <c r="AF321" s="604">
        <f t="shared" si="10"/>
        <v>0.78</v>
      </c>
      <c r="AG321" s="550">
        <v>98.2</v>
      </c>
      <c r="AH321" s="423">
        <v>101.65631469979297</v>
      </c>
      <c r="AI321" s="424">
        <v>82.7</v>
      </c>
      <c r="AJ321" s="402">
        <v>67.400000000000006</v>
      </c>
      <c r="AK321" s="402">
        <v>67</v>
      </c>
      <c r="AL321" s="402">
        <v>82.6</v>
      </c>
      <c r="AM321" s="402">
        <v>33.5</v>
      </c>
      <c r="AN321" s="402">
        <v>72.400000000000006</v>
      </c>
      <c r="AO321" s="402">
        <v>93.1</v>
      </c>
    </row>
    <row r="322" spans="1:41" ht="13.5" hidden="1" customHeight="1">
      <c r="A322" s="509">
        <v>2002</v>
      </c>
      <c r="B322" s="934" t="s">
        <v>450</v>
      </c>
      <c r="C322" s="473" t="s">
        <v>561</v>
      </c>
      <c r="D322" s="823">
        <v>92.463743207000192</v>
      </c>
      <c r="E322" s="846">
        <v>3315628</v>
      </c>
      <c r="F322" s="592">
        <v>515620</v>
      </c>
      <c r="G322" s="843">
        <v>75.7</v>
      </c>
      <c r="H322" s="2580">
        <v>951036.4</v>
      </c>
      <c r="I322" s="828">
        <v>0.4</v>
      </c>
      <c r="J322" s="818">
        <v>-3.6</v>
      </c>
      <c r="K322" s="821">
        <v>0.78</v>
      </c>
      <c r="L322" s="840">
        <v>209656</v>
      </c>
      <c r="M322" s="588"/>
      <c r="N322" s="407"/>
      <c r="O322" s="407"/>
      <c r="P322" s="407"/>
      <c r="Q322" s="407"/>
      <c r="R322" s="433">
        <v>85.316599727999545</v>
      </c>
      <c r="S322" s="433">
        <v>51.272226606287639</v>
      </c>
      <c r="T322" s="433">
        <v>120.11710001249243</v>
      </c>
      <c r="U322" s="433">
        <v>28.816889446507123</v>
      </c>
      <c r="V322" s="433">
        <v>85.142392038874235</v>
      </c>
      <c r="W322" s="433">
        <v>130.35280035222371</v>
      </c>
      <c r="X322" s="605">
        <f t="shared" si="8"/>
        <v>75.7</v>
      </c>
      <c r="Y322" s="599">
        <v>32735</v>
      </c>
      <c r="Z322" s="965">
        <v>98.3</v>
      </c>
      <c r="AA322" s="600">
        <f t="shared" si="9"/>
        <v>333011</v>
      </c>
      <c r="AB322" s="596">
        <v>85.87034415933563</v>
      </c>
      <c r="AC322" s="971">
        <v>94.7</v>
      </c>
      <c r="AD322" s="975">
        <v>95.3</v>
      </c>
      <c r="AE322" s="945">
        <v>109.4</v>
      </c>
      <c r="AF322" s="601">
        <f t="shared" si="10"/>
        <v>0.78</v>
      </c>
      <c r="AG322" s="550">
        <v>97.9</v>
      </c>
      <c r="AH322" s="423">
        <v>101.34575569358179</v>
      </c>
      <c r="AI322" s="424">
        <v>76.599999999999994</v>
      </c>
      <c r="AJ322" s="402">
        <v>66</v>
      </c>
      <c r="AK322" s="402">
        <v>66.599999999999994</v>
      </c>
      <c r="AL322" s="402">
        <v>94.8</v>
      </c>
      <c r="AM322" s="402">
        <v>34.200000000000003</v>
      </c>
      <c r="AN322" s="402">
        <v>75.7</v>
      </c>
      <c r="AO322" s="402">
        <v>88.9</v>
      </c>
    </row>
    <row r="323" spans="1:41" ht="13.5" hidden="1" customHeight="1">
      <c r="A323" s="409"/>
      <c r="B323" s="411"/>
      <c r="C323" s="472" t="s">
        <v>562</v>
      </c>
      <c r="D323" s="823">
        <v>93.351750344642454</v>
      </c>
      <c r="E323" s="846">
        <v>3258641</v>
      </c>
      <c r="F323" s="592">
        <v>581101</v>
      </c>
      <c r="G323" s="844">
        <v>74.8</v>
      </c>
      <c r="H323" s="918">
        <v>956734.5</v>
      </c>
      <c r="I323" s="828">
        <v>0.4</v>
      </c>
      <c r="J323" s="827">
        <v>-5.7</v>
      </c>
      <c r="K323" s="829">
        <v>0.83599999999999997</v>
      </c>
      <c r="L323" s="841">
        <v>181442</v>
      </c>
      <c r="M323" s="588"/>
      <c r="N323" s="407"/>
      <c r="O323" s="407"/>
      <c r="P323" s="407"/>
      <c r="Q323" s="407"/>
      <c r="R323" s="433">
        <v>92.03851364596315</v>
      </c>
      <c r="S323" s="433">
        <v>55.198478193255617</v>
      </c>
      <c r="T323" s="433">
        <v>81.471830493705298</v>
      </c>
      <c r="U323" s="433">
        <v>29.743748463792436</v>
      </c>
      <c r="V323" s="433">
        <v>80.643454546727639</v>
      </c>
      <c r="W323" s="433">
        <v>125.07417176653185</v>
      </c>
      <c r="X323" s="605">
        <f t="shared" si="8"/>
        <v>74.8</v>
      </c>
      <c r="Y323" s="599">
        <v>23530</v>
      </c>
      <c r="Z323" s="965">
        <v>97.3</v>
      </c>
      <c r="AA323" s="600">
        <f t="shared" si="9"/>
        <v>241829</v>
      </c>
      <c r="AB323" s="596">
        <v>92.59648077756033</v>
      </c>
      <c r="AC323" s="971">
        <v>94.7</v>
      </c>
      <c r="AD323" s="975">
        <v>96</v>
      </c>
      <c r="AE323" s="945">
        <v>109.2</v>
      </c>
      <c r="AF323" s="601">
        <f t="shared" si="10"/>
        <v>0.83599999999999997</v>
      </c>
      <c r="AG323" s="550">
        <v>97.3</v>
      </c>
      <c r="AH323" s="423">
        <v>100.72463768115942</v>
      </c>
      <c r="AI323" s="424">
        <v>82.6</v>
      </c>
      <c r="AJ323" s="402">
        <v>71.2</v>
      </c>
      <c r="AK323" s="402">
        <v>71.7</v>
      </c>
      <c r="AL323" s="402">
        <v>64.3</v>
      </c>
      <c r="AM323" s="402">
        <v>35.299999999999997</v>
      </c>
      <c r="AN323" s="402">
        <v>71.7</v>
      </c>
      <c r="AO323" s="402">
        <v>85.3</v>
      </c>
    </row>
    <row r="324" spans="1:41" ht="13.5" hidden="1" customHeight="1">
      <c r="A324" s="409"/>
      <c r="B324" s="411"/>
      <c r="C324" s="472" t="s">
        <v>563</v>
      </c>
      <c r="D324" s="823">
        <v>95.793769973158675</v>
      </c>
      <c r="E324" s="846">
        <v>3483150</v>
      </c>
      <c r="F324" s="592">
        <v>506131</v>
      </c>
      <c r="G324" s="844">
        <v>81.400000000000006</v>
      </c>
      <c r="H324" s="918">
        <v>912669.6</v>
      </c>
      <c r="I324" s="828">
        <v>0.4</v>
      </c>
      <c r="J324" s="827">
        <v>-3.2</v>
      </c>
      <c r="K324" s="829">
        <v>1.1080000000000001</v>
      </c>
      <c r="L324" s="841">
        <v>199945</v>
      </c>
      <c r="M324" s="588"/>
      <c r="N324" s="407"/>
      <c r="O324" s="407"/>
      <c r="P324" s="407"/>
      <c r="Q324" s="407"/>
      <c r="R324" s="433">
        <v>90.4873027418177</v>
      </c>
      <c r="S324" s="433">
        <v>67.131203604628865</v>
      </c>
      <c r="T324" s="433">
        <v>122.52451024481032</v>
      </c>
      <c r="U324" s="433">
        <v>28.058550250546407</v>
      </c>
      <c r="V324" s="433">
        <v>83.342817042015582</v>
      </c>
      <c r="W324" s="433">
        <v>124.04777176375843</v>
      </c>
      <c r="X324" s="605">
        <f t="shared" si="8"/>
        <v>81.400000000000006</v>
      </c>
      <c r="Y324" s="599">
        <v>32503</v>
      </c>
      <c r="Z324" s="965">
        <v>97.6</v>
      </c>
      <c r="AA324" s="600">
        <f t="shared" si="9"/>
        <v>333023</v>
      </c>
      <c r="AB324" s="596">
        <v>120.06153863531129</v>
      </c>
      <c r="AC324" s="971">
        <v>94.7</v>
      </c>
      <c r="AD324" s="975">
        <v>93.7</v>
      </c>
      <c r="AE324" s="945">
        <v>109.5</v>
      </c>
      <c r="AF324" s="601">
        <f t="shared" si="10"/>
        <v>1.1080000000000001</v>
      </c>
      <c r="AG324" s="550">
        <v>97.4</v>
      </c>
      <c r="AH324" s="423">
        <v>100.82815734989649</v>
      </c>
      <c r="AI324" s="424">
        <v>107.1</v>
      </c>
      <c r="AJ324" s="402">
        <v>70</v>
      </c>
      <c r="AK324" s="402">
        <v>87.2</v>
      </c>
      <c r="AL324" s="402">
        <v>96.7</v>
      </c>
      <c r="AM324" s="402">
        <v>33.299999999999997</v>
      </c>
      <c r="AN324" s="402">
        <v>74.099999999999994</v>
      </c>
      <c r="AO324" s="402">
        <v>84.6</v>
      </c>
    </row>
    <row r="325" spans="1:41" ht="13.5" hidden="1" customHeight="1">
      <c r="A325" s="409"/>
      <c r="B325" s="411"/>
      <c r="C325" s="472" t="s">
        <v>564</v>
      </c>
      <c r="D325" s="823">
        <v>94.572760158900579</v>
      </c>
      <c r="E325" s="846">
        <v>3415446</v>
      </c>
      <c r="F325" s="592">
        <v>603004</v>
      </c>
      <c r="G325" s="844">
        <v>75</v>
      </c>
      <c r="H325" s="918">
        <v>936693.7</v>
      </c>
      <c r="I325" s="828">
        <v>0.4</v>
      </c>
      <c r="J325" s="827">
        <v>-3.7</v>
      </c>
      <c r="K325" s="829">
        <v>0.81499999999999995</v>
      </c>
      <c r="L325" s="841">
        <v>215828</v>
      </c>
      <c r="M325" s="588"/>
      <c r="N325" s="407"/>
      <c r="O325" s="407"/>
      <c r="P325" s="407"/>
      <c r="Q325" s="407"/>
      <c r="R325" s="433">
        <v>84.153191549890437</v>
      </c>
      <c r="S325" s="433">
        <v>59.586641731631595</v>
      </c>
      <c r="T325" s="433">
        <v>79.191126063088362</v>
      </c>
      <c r="U325" s="433">
        <v>33.029884979622196</v>
      </c>
      <c r="V325" s="433">
        <v>89.753802968324479</v>
      </c>
      <c r="W325" s="433">
        <v>102.93325742099104</v>
      </c>
      <c r="X325" s="605">
        <f t="shared" si="8"/>
        <v>75</v>
      </c>
      <c r="Y325" s="599">
        <v>29883</v>
      </c>
      <c r="Z325" s="965">
        <v>98.2</v>
      </c>
      <c r="AA325" s="600">
        <f t="shared" si="9"/>
        <v>304308</v>
      </c>
      <c r="AB325" s="596">
        <v>91.587560284826637</v>
      </c>
      <c r="AC325" s="971">
        <v>94.7</v>
      </c>
      <c r="AD325" s="975">
        <v>96.5</v>
      </c>
      <c r="AE325" s="945">
        <v>110.3</v>
      </c>
      <c r="AF325" s="601">
        <f t="shared" si="10"/>
        <v>0.81499999999999995</v>
      </c>
      <c r="AG325" s="550">
        <v>97.8</v>
      </c>
      <c r="AH325" s="423">
        <v>101.24223602484473</v>
      </c>
      <c r="AI325" s="424">
        <v>81.7</v>
      </c>
      <c r="AJ325" s="402">
        <v>65.099999999999994</v>
      </c>
      <c r="AK325" s="402">
        <v>77.400000000000006</v>
      </c>
      <c r="AL325" s="402">
        <v>62.5</v>
      </c>
      <c r="AM325" s="402">
        <v>39.200000000000003</v>
      </c>
      <c r="AN325" s="402">
        <v>79.8</v>
      </c>
      <c r="AO325" s="402">
        <v>70.2</v>
      </c>
    </row>
    <row r="326" spans="1:41" ht="13.5" hidden="1" customHeight="1">
      <c r="A326" s="409"/>
      <c r="B326" s="411"/>
      <c r="C326" s="472" t="s">
        <v>565</v>
      </c>
      <c r="D326" s="823">
        <v>95.016763727721695</v>
      </c>
      <c r="E326" s="846">
        <v>3533097</v>
      </c>
      <c r="F326" s="592">
        <v>518253</v>
      </c>
      <c r="G326" s="844">
        <v>77.400000000000006</v>
      </c>
      <c r="H326" s="918">
        <v>932144.2</v>
      </c>
      <c r="I326" s="828">
        <v>0.41</v>
      </c>
      <c r="J326" s="827">
        <v>-3.4</v>
      </c>
      <c r="K326" s="829">
        <v>0.81799999999999995</v>
      </c>
      <c r="L326" s="841">
        <v>207195</v>
      </c>
      <c r="M326" s="588"/>
      <c r="N326" s="407"/>
      <c r="O326" s="407"/>
      <c r="P326" s="407"/>
      <c r="Q326" s="407"/>
      <c r="R326" s="433">
        <v>83.377586097817741</v>
      </c>
      <c r="S326" s="433">
        <v>61.357304212028907</v>
      </c>
      <c r="T326" s="433">
        <v>96.929938301220162</v>
      </c>
      <c r="U326" s="433">
        <v>34.630823282205924</v>
      </c>
      <c r="V326" s="433">
        <v>91.665851402486794</v>
      </c>
      <c r="W326" s="433">
        <v>122.5814860455107</v>
      </c>
      <c r="X326" s="605">
        <f t="shared" si="8"/>
        <v>77.400000000000006</v>
      </c>
      <c r="Y326" s="599">
        <v>29830</v>
      </c>
      <c r="Z326" s="965">
        <v>97.8</v>
      </c>
      <c r="AA326" s="600">
        <f t="shared" si="9"/>
        <v>305010</v>
      </c>
      <c r="AB326" s="596">
        <v>88.785003360566336</v>
      </c>
      <c r="AC326" s="971">
        <v>94.6</v>
      </c>
      <c r="AD326" s="975">
        <v>93.8</v>
      </c>
      <c r="AE326" s="945">
        <v>109.5</v>
      </c>
      <c r="AF326" s="601">
        <f t="shared" si="10"/>
        <v>0.81799999999999995</v>
      </c>
      <c r="AG326" s="550">
        <v>97.8</v>
      </c>
      <c r="AH326" s="423">
        <v>101.24223602484473</v>
      </c>
      <c r="AI326" s="424">
        <v>79.2</v>
      </c>
      <c r="AJ326" s="402">
        <v>64.5</v>
      </c>
      <c r="AK326" s="402">
        <v>79.7</v>
      </c>
      <c r="AL326" s="402">
        <v>76.5</v>
      </c>
      <c r="AM326" s="402">
        <v>41.1</v>
      </c>
      <c r="AN326" s="402">
        <v>81.5</v>
      </c>
      <c r="AO326" s="402">
        <v>83.6</v>
      </c>
    </row>
    <row r="327" spans="1:41" ht="13.5" hidden="1" customHeight="1">
      <c r="A327" s="409"/>
      <c r="B327" s="411"/>
      <c r="C327" s="472" t="s">
        <v>566</v>
      </c>
      <c r="D327" s="823">
        <v>97.014779787416785</v>
      </c>
      <c r="E327" s="846">
        <v>3688842</v>
      </c>
      <c r="F327" s="592">
        <v>686413</v>
      </c>
      <c r="G327" s="844">
        <v>81.2</v>
      </c>
      <c r="H327" s="918">
        <v>930576.6</v>
      </c>
      <c r="I327" s="828">
        <v>0.41</v>
      </c>
      <c r="J327" s="827">
        <v>-1.4</v>
      </c>
      <c r="K327" s="829">
        <v>0.85799999999999998</v>
      </c>
      <c r="L327" s="841">
        <v>179314</v>
      </c>
      <c r="M327" s="588"/>
      <c r="N327" s="407"/>
      <c r="O327" s="407"/>
      <c r="P327" s="407"/>
      <c r="Q327" s="407"/>
      <c r="R327" s="433">
        <v>100.95797634479943</v>
      </c>
      <c r="S327" s="433">
        <v>57.9699499017036</v>
      </c>
      <c r="T327" s="433">
        <v>75.136540408658234</v>
      </c>
      <c r="U327" s="433">
        <v>40.529017028567033</v>
      </c>
      <c r="V327" s="433">
        <v>91.665851402486794</v>
      </c>
      <c r="W327" s="433">
        <v>110.55794315587929</v>
      </c>
      <c r="X327" s="605">
        <f t="shared" si="8"/>
        <v>81.2</v>
      </c>
      <c r="Y327" s="599">
        <v>30855</v>
      </c>
      <c r="Z327" s="965">
        <v>97.7</v>
      </c>
      <c r="AA327" s="600">
        <f t="shared" si="9"/>
        <v>315814</v>
      </c>
      <c r="AB327" s="596">
        <v>95.959549086672695</v>
      </c>
      <c r="AC327" s="971">
        <v>94.4</v>
      </c>
      <c r="AD327" s="975">
        <v>96.7</v>
      </c>
      <c r="AE327" s="945">
        <v>109.2</v>
      </c>
      <c r="AF327" s="601">
        <f t="shared" si="10"/>
        <v>0.85799999999999998</v>
      </c>
      <c r="AG327" s="550">
        <v>97.8</v>
      </c>
      <c r="AH327" s="423">
        <v>101.24223602484473</v>
      </c>
      <c r="AI327" s="424">
        <v>85.6</v>
      </c>
      <c r="AJ327" s="402">
        <v>78.099999999999994</v>
      </c>
      <c r="AK327" s="402">
        <v>75.3</v>
      </c>
      <c r="AL327" s="402">
        <v>59.3</v>
      </c>
      <c r="AM327" s="402">
        <v>48.1</v>
      </c>
      <c r="AN327" s="402">
        <v>81.5</v>
      </c>
      <c r="AO327" s="402">
        <v>75.400000000000006</v>
      </c>
    </row>
    <row r="328" spans="1:41" ht="13.5" hidden="1" customHeight="1">
      <c r="A328" s="409"/>
      <c r="B328" s="411"/>
      <c r="C328" s="472" t="s">
        <v>567</v>
      </c>
      <c r="D328" s="823">
        <v>98.901794954906578</v>
      </c>
      <c r="E328" s="846">
        <v>4035226</v>
      </c>
      <c r="F328" s="592">
        <v>506407</v>
      </c>
      <c r="G328" s="844">
        <v>83</v>
      </c>
      <c r="H328" s="918">
        <v>929564.8</v>
      </c>
      <c r="I328" s="828">
        <v>0.42</v>
      </c>
      <c r="J328" s="827">
        <v>-9.4</v>
      </c>
      <c r="K328" s="829">
        <v>0.89200000000000002</v>
      </c>
      <c r="L328" s="841">
        <v>215319</v>
      </c>
      <c r="M328" s="588"/>
      <c r="N328" s="407"/>
      <c r="O328" s="407"/>
      <c r="P328" s="407"/>
      <c r="Q328" s="407"/>
      <c r="R328" s="433">
        <v>94.236062426835872</v>
      </c>
      <c r="S328" s="433">
        <v>60.972377585855575</v>
      </c>
      <c r="T328" s="433">
        <v>106.05275602368795</v>
      </c>
      <c r="U328" s="433">
        <v>39.854937743268614</v>
      </c>
      <c r="V328" s="433">
        <v>93.915320148560085</v>
      </c>
      <c r="W328" s="433">
        <v>140.61680037995788</v>
      </c>
      <c r="X328" s="605">
        <f t="shared" si="8"/>
        <v>83</v>
      </c>
      <c r="Y328" s="599">
        <v>36459</v>
      </c>
      <c r="Z328" s="965">
        <v>97.1</v>
      </c>
      <c r="AA328" s="600">
        <f t="shared" si="9"/>
        <v>375479</v>
      </c>
      <c r="AB328" s="596">
        <v>99.771026503666718</v>
      </c>
      <c r="AC328" s="971">
        <v>94.1</v>
      </c>
      <c r="AD328" s="975">
        <v>96.4</v>
      </c>
      <c r="AE328" s="945">
        <v>109.2</v>
      </c>
      <c r="AF328" s="601">
        <f t="shared" si="10"/>
        <v>0.89200000000000002</v>
      </c>
      <c r="AG328" s="550">
        <v>97.3</v>
      </c>
      <c r="AH328" s="423">
        <v>100.72463768115942</v>
      </c>
      <c r="AI328" s="424">
        <v>89</v>
      </c>
      <c r="AJ328" s="402">
        <v>72.900000000000006</v>
      </c>
      <c r="AK328" s="402">
        <v>79.2</v>
      </c>
      <c r="AL328" s="402">
        <v>83.7</v>
      </c>
      <c r="AM328" s="402">
        <v>47.3</v>
      </c>
      <c r="AN328" s="402">
        <v>83.5</v>
      </c>
      <c r="AO328" s="402">
        <v>95.9</v>
      </c>
    </row>
    <row r="329" spans="1:41" ht="13.5" hidden="1" customHeight="1">
      <c r="A329" s="409"/>
      <c r="B329" s="411"/>
      <c r="C329" s="472" t="s">
        <v>568</v>
      </c>
      <c r="D329" s="823">
        <v>99.012795847111875</v>
      </c>
      <c r="E329" s="846">
        <v>3785406</v>
      </c>
      <c r="F329" s="592">
        <v>570012</v>
      </c>
      <c r="G329" s="844">
        <v>85</v>
      </c>
      <c r="H329" s="918">
        <v>922780.2</v>
      </c>
      <c r="I329" s="828">
        <v>0.42</v>
      </c>
      <c r="J329" s="827">
        <v>-3.4</v>
      </c>
      <c r="K329" s="829">
        <v>0.83199999999999996</v>
      </c>
      <c r="L329" s="841">
        <v>202856</v>
      </c>
      <c r="M329" s="588"/>
      <c r="N329" s="407"/>
      <c r="O329" s="407"/>
      <c r="P329" s="407"/>
      <c r="Q329" s="407"/>
      <c r="R329" s="433">
        <v>92.03851364596315</v>
      </c>
      <c r="S329" s="433">
        <v>58.816788479284931</v>
      </c>
      <c r="T329" s="433">
        <v>133.04109178598844</v>
      </c>
      <c r="U329" s="433">
        <v>41.540135956514654</v>
      </c>
      <c r="V329" s="433">
        <v>99.314045139135999</v>
      </c>
      <c r="W329" s="433">
        <v>111.14445744317835</v>
      </c>
      <c r="X329" s="605">
        <f t="shared" si="8"/>
        <v>85</v>
      </c>
      <c r="Y329" s="599">
        <v>25802</v>
      </c>
      <c r="Z329" s="965">
        <v>97.7</v>
      </c>
      <c r="AA329" s="600">
        <f t="shared" si="9"/>
        <v>264094</v>
      </c>
      <c r="AB329" s="596">
        <v>92.035969392708282</v>
      </c>
      <c r="AC329" s="971">
        <v>93.9</v>
      </c>
      <c r="AD329" s="975">
        <v>95.8</v>
      </c>
      <c r="AE329" s="945">
        <v>108.4</v>
      </c>
      <c r="AF329" s="601">
        <f t="shared" si="10"/>
        <v>0.83199999999999996</v>
      </c>
      <c r="AG329" s="550">
        <v>98</v>
      </c>
      <c r="AH329" s="423">
        <v>101.44927536231884</v>
      </c>
      <c r="AI329" s="424">
        <v>82.1</v>
      </c>
      <c r="AJ329" s="402">
        <v>71.2</v>
      </c>
      <c r="AK329" s="402">
        <v>76.400000000000006</v>
      </c>
      <c r="AL329" s="402">
        <v>105</v>
      </c>
      <c r="AM329" s="402">
        <v>49.3</v>
      </c>
      <c r="AN329" s="402">
        <v>88.3</v>
      </c>
      <c r="AO329" s="402">
        <v>75.8</v>
      </c>
    </row>
    <row r="330" spans="1:41" ht="13.5" hidden="1" customHeight="1">
      <c r="A330" s="409"/>
      <c r="B330" s="411"/>
      <c r="C330" s="472" t="s">
        <v>569</v>
      </c>
      <c r="D330" s="823">
        <v>95.127764619926992</v>
      </c>
      <c r="E330" s="846">
        <v>3755852</v>
      </c>
      <c r="F330" s="592">
        <v>611975</v>
      </c>
      <c r="G330" s="844">
        <v>77.900000000000006</v>
      </c>
      <c r="H330" s="918">
        <v>930797.3</v>
      </c>
      <c r="I330" s="828">
        <v>0.43</v>
      </c>
      <c r="J330" s="827">
        <v>-6.4</v>
      </c>
      <c r="K330" s="829">
        <v>0.89900000000000002</v>
      </c>
      <c r="L330" s="841">
        <v>191239</v>
      </c>
      <c r="M330" s="588"/>
      <c r="N330" s="407"/>
      <c r="O330" s="407"/>
      <c r="P330" s="407"/>
      <c r="Q330" s="407"/>
      <c r="R330" s="433">
        <v>77.172742481235957</v>
      </c>
      <c r="S330" s="433">
        <v>56.430243397010265</v>
      </c>
      <c r="T330" s="433">
        <v>113.40169252234253</v>
      </c>
      <c r="U330" s="433">
        <v>41.961435509826153</v>
      </c>
      <c r="V330" s="433">
        <v>101.45104044790563</v>
      </c>
      <c r="W330" s="433">
        <v>119.79554318084</v>
      </c>
      <c r="X330" s="605">
        <f t="shared" si="8"/>
        <v>77.900000000000006</v>
      </c>
      <c r="Y330" s="599">
        <v>27072</v>
      </c>
      <c r="Z330" s="965">
        <v>97.5</v>
      </c>
      <c r="AA330" s="600">
        <f t="shared" si="9"/>
        <v>277662</v>
      </c>
      <c r="AB330" s="596">
        <v>101.11625382731165</v>
      </c>
      <c r="AC330" s="971">
        <v>93.8</v>
      </c>
      <c r="AD330" s="975">
        <v>97.6</v>
      </c>
      <c r="AE330" s="945">
        <v>108.1</v>
      </c>
      <c r="AF330" s="601">
        <f t="shared" si="10"/>
        <v>0.89900000000000002</v>
      </c>
      <c r="AG330" s="550">
        <v>97.7</v>
      </c>
      <c r="AH330" s="423">
        <v>101.13871635610766</v>
      </c>
      <c r="AI330" s="424">
        <v>90.2</v>
      </c>
      <c r="AJ330" s="402">
        <v>59.7</v>
      </c>
      <c r="AK330" s="402">
        <v>73.3</v>
      </c>
      <c r="AL330" s="402">
        <v>89.5</v>
      </c>
      <c r="AM330" s="402">
        <v>49.8</v>
      </c>
      <c r="AN330" s="402">
        <v>90.2</v>
      </c>
      <c r="AO330" s="402">
        <v>81.7</v>
      </c>
    </row>
    <row r="331" spans="1:41" ht="13.5" hidden="1" customHeight="1">
      <c r="A331" s="409"/>
      <c r="B331" s="411"/>
      <c r="C331" s="472" t="s">
        <v>67</v>
      </c>
      <c r="D331" s="823">
        <v>103.00882796650204</v>
      </c>
      <c r="E331" s="846">
        <v>3691152</v>
      </c>
      <c r="F331" s="592">
        <v>581509</v>
      </c>
      <c r="G331" s="844">
        <v>88.8</v>
      </c>
      <c r="H331" s="918">
        <v>923086.6</v>
      </c>
      <c r="I331" s="828">
        <v>0.45</v>
      </c>
      <c r="J331" s="827">
        <v>-4.4000000000000004</v>
      </c>
      <c r="K331" s="829">
        <v>0.93500000000000005</v>
      </c>
      <c r="L331" s="841">
        <v>207078</v>
      </c>
      <c r="M331" s="588"/>
      <c r="N331" s="407"/>
      <c r="O331" s="407"/>
      <c r="P331" s="407"/>
      <c r="Q331" s="407"/>
      <c r="R331" s="433">
        <v>96.433611207708566</v>
      </c>
      <c r="S331" s="433">
        <v>62.820025391487562</v>
      </c>
      <c r="T331" s="433">
        <v>127.3393307094461</v>
      </c>
      <c r="U331" s="433">
        <v>51.651325235990832</v>
      </c>
      <c r="V331" s="433">
        <v>103.70050919397893</v>
      </c>
      <c r="W331" s="433">
        <v>111.14445744317835</v>
      </c>
      <c r="X331" s="605">
        <f t="shared" si="8"/>
        <v>88.8</v>
      </c>
      <c r="Y331" s="599">
        <v>29370</v>
      </c>
      <c r="Z331" s="965">
        <v>97.4</v>
      </c>
      <c r="AA331" s="600">
        <f t="shared" si="9"/>
        <v>301540</v>
      </c>
      <c r="AB331" s="596">
        <v>103.91881075157197</v>
      </c>
      <c r="AC331" s="971">
        <v>93.9</v>
      </c>
      <c r="AD331" s="975">
        <v>97.8</v>
      </c>
      <c r="AE331" s="945">
        <v>106.7</v>
      </c>
      <c r="AF331" s="601">
        <f t="shared" si="10"/>
        <v>0.93500000000000005</v>
      </c>
      <c r="AG331" s="550">
        <v>97.6</v>
      </c>
      <c r="AH331" s="423">
        <v>101.0351966873706</v>
      </c>
      <c r="AI331" s="424">
        <v>92.7</v>
      </c>
      <c r="AJ331" s="402">
        <v>74.599999999999994</v>
      </c>
      <c r="AK331" s="402">
        <v>81.599999999999994</v>
      </c>
      <c r="AL331" s="402">
        <v>100.5</v>
      </c>
      <c r="AM331" s="402">
        <v>61.3</v>
      </c>
      <c r="AN331" s="402">
        <v>92.2</v>
      </c>
      <c r="AO331" s="402">
        <v>75.8</v>
      </c>
    </row>
    <row r="332" spans="1:41" ht="13.5" hidden="1" customHeight="1">
      <c r="A332" s="409"/>
      <c r="B332" s="411"/>
      <c r="C332" s="472" t="s">
        <v>68</v>
      </c>
      <c r="D332" s="823">
        <v>101.12181279901222</v>
      </c>
      <c r="E332" s="846">
        <v>3487651</v>
      </c>
      <c r="F332" s="592">
        <v>689049</v>
      </c>
      <c r="G332" s="844">
        <v>86.6</v>
      </c>
      <c r="H332" s="918">
        <v>924450.7</v>
      </c>
      <c r="I332" s="828">
        <v>0.44</v>
      </c>
      <c r="J332" s="827">
        <v>-3</v>
      </c>
      <c r="K332" s="829">
        <v>0.92500000000000004</v>
      </c>
      <c r="L332" s="841">
        <v>213322</v>
      </c>
      <c r="M332" s="588"/>
      <c r="N332" s="407"/>
      <c r="O332" s="407"/>
      <c r="P332" s="407"/>
      <c r="Q332" s="407"/>
      <c r="R332" s="433">
        <v>92.81411909803586</v>
      </c>
      <c r="S332" s="433">
        <v>61.357304212028907</v>
      </c>
      <c r="T332" s="433">
        <v>123.79156826181973</v>
      </c>
      <c r="U332" s="433">
        <v>47.691109434862661</v>
      </c>
      <c r="V332" s="433">
        <v>103.81298263128258</v>
      </c>
      <c r="W332" s="433">
        <v>117.0096003161693</v>
      </c>
      <c r="X332" s="605">
        <f t="shared" si="8"/>
        <v>86.6</v>
      </c>
      <c r="Y332" s="599">
        <v>32201</v>
      </c>
      <c r="Z332" s="965">
        <v>97.5</v>
      </c>
      <c r="AA332" s="600">
        <f t="shared" si="9"/>
        <v>330267</v>
      </c>
      <c r="AB332" s="596">
        <v>103.3582993667199</v>
      </c>
      <c r="AC332" s="971">
        <v>93.9</v>
      </c>
      <c r="AD332" s="975">
        <v>97.8</v>
      </c>
      <c r="AE332" s="945">
        <v>107.3</v>
      </c>
      <c r="AF332" s="601">
        <f t="shared" si="10"/>
        <v>0.92500000000000004</v>
      </c>
      <c r="AG332" s="550">
        <v>97.7</v>
      </c>
      <c r="AH332" s="423">
        <v>101.13871635610766</v>
      </c>
      <c r="AI332" s="424">
        <v>92.2</v>
      </c>
      <c r="AJ332" s="402">
        <v>71.8</v>
      </c>
      <c r="AK332" s="402">
        <v>79.7</v>
      </c>
      <c r="AL332" s="402">
        <v>97.7</v>
      </c>
      <c r="AM332" s="402">
        <v>56.6</v>
      </c>
      <c r="AN332" s="402">
        <v>92.3</v>
      </c>
      <c r="AO332" s="402">
        <v>79.8</v>
      </c>
    </row>
    <row r="333" spans="1:41" ht="13.5" hidden="1" customHeight="1">
      <c r="A333" s="404"/>
      <c r="B333" s="937"/>
      <c r="C333" s="474" t="s">
        <v>69</v>
      </c>
      <c r="D333" s="831">
        <v>104.11883688855485</v>
      </c>
      <c r="E333" s="848">
        <v>3469518</v>
      </c>
      <c r="F333" s="853">
        <v>590148</v>
      </c>
      <c r="G333" s="845">
        <v>93</v>
      </c>
      <c r="H333" s="922">
        <v>911361.3</v>
      </c>
      <c r="I333" s="836">
        <v>0.44</v>
      </c>
      <c r="J333" s="835">
        <v>-7.9</v>
      </c>
      <c r="K333" s="838">
        <v>0.99299999999999999</v>
      </c>
      <c r="L333" s="842">
        <v>206053</v>
      </c>
      <c r="M333" s="589"/>
      <c r="N333" s="405"/>
      <c r="O333" s="405"/>
      <c r="P333" s="405"/>
      <c r="Q333" s="405"/>
      <c r="R333" s="435">
        <v>104.06039815309036</v>
      </c>
      <c r="S333" s="435">
        <v>65.822453075639544</v>
      </c>
      <c r="T333" s="435">
        <v>146.59861256798916</v>
      </c>
      <c r="U333" s="435">
        <v>50.977245950692421</v>
      </c>
      <c r="V333" s="435">
        <v>99.314045139135999</v>
      </c>
      <c r="W333" s="435">
        <v>112.75737173325088</v>
      </c>
      <c r="X333" s="606">
        <f t="shared" si="8"/>
        <v>93</v>
      </c>
      <c r="Y333" s="602">
        <v>42897</v>
      </c>
      <c r="Z333" s="966">
        <v>97.4</v>
      </c>
      <c r="AA333" s="603">
        <f t="shared" si="9"/>
        <v>440421</v>
      </c>
      <c r="AB333" s="598">
        <v>106.60926539886184</v>
      </c>
      <c r="AC333" s="972">
        <v>93.7</v>
      </c>
      <c r="AD333" s="976">
        <v>97.3</v>
      </c>
      <c r="AE333" s="946">
        <v>103.4</v>
      </c>
      <c r="AF333" s="604">
        <f>ROUND(AB333*AC333/AD333/AE333,3)</f>
        <v>0.99299999999999999</v>
      </c>
      <c r="AG333" s="550">
        <v>97.5</v>
      </c>
      <c r="AH333" s="423">
        <v>100.93167701863355</v>
      </c>
      <c r="AI333" s="424">
        <v>95.1</v>
      </c>
      <c r="AJ333" s="402">
        <v>80.5</v>
      </c>
      <c r="AK333" s="402">
        <v>85.5</v>
      </c>
      <c r="AL333" s="402">
        <v>115.7</v>
      </c>
      <c r="AM333" s="402">
        <v>60.5</v>
      </c>
      <c r="AN333" s="402">
        <v>88.3</v>
      </c>
      <c r="AO333" s="402">
        <v>76.900000000000006</v>
      </c>
    </row>
    <row r="334" spans="1:41" ht="13.5" hidden="1" customHeight="1">
      <c r="A334" s="409">
        <v>2003</v>
      </c>
      <c r="B334" s="411" t="s">
        <v>382</v>
      </c>
      <c r="C334" s="473" t="s">
        <v>561</v>
      </c>
      <c r="D334" s="814">
        <v>105.67284937942881</v>
      </c>
      <c r="E334" s="850">
        <v>3393570</v>
      </c>
      <c r="F334" s="855">
        <v>465817</v>
      </c>
      <c r="G334" s="843">
        <v>94.5</v>
      </c>
      <c r="H334" s="2571">
        <v>904205</v>
      </c>
      <c r="I334" s="828">
        <v>0.46</v>
      </c>
      <c r="J334" s="818">
        <v>-4.5</v>
      </c>
      <c r="K334" s="821">
        <v>0.93300000000000005</v>
      </c>
      <c r="L334" s="840">
        <v>219878</v>
      </c>
      <c r="M334" s="588"/>
      <c r="N334" s="407"/>
      <c r="O334" s="407"/>
      <c r="P334" s="407"/>
      <c r="Q334" s="407"/>
      <c r="R334" s="434">
        <v>102.50918724894488</v>
      </c>
      <c r="S334" s="434">
        <v>61.896201488671572</v>
      </c>
      <c r="T334" s="434">
        <v>174.60059474389726</v>
      </c>
      <c r="U334" s="434">
        <v>58.307858178312657</v>
      </c>
      <c r="V334" s="434">
        <v>99.426518576439662</v>
      </c>
      <c r="W334" s="434">
        <v>133.57862893236873</v>
      </c>
      <c r="X334" s="605">
        <f t="shared" si="8"/>
        <v>94.5</v>
      </c>
      <c r="Y334" s="599">
        <v>31141</v>
      </c>
      <c r="Z334" s="967">
        <v>96.8</v>
      </c>
      <c r="AA334" s="600">
        <f>ROUND(Y334/Z334*1000,0)</f>
        <v>321705</v>
      </c>
      <c r="AB334" s="607">
        <v>100.44364016548919</v>
      </c>
      <c r="AC334" s="971">
        <v>93.8</v>
      </c>
      <c r="AD334" s="975">
        <v>94.9</v>
      </c>
      <c r="AE334" s="945">
        <v>106.4</v>
      </c>
      <c r="AF334" s="601">
        <f>ROUND(AB334*AC334/AD334/AE334,3)</f>
        <v>0.93300000000000005</v>
      </c>
      <c r="AG334" s="551">
        <v>97</v>
      </c>
      <c r="AH334" s="440">
        <v>100.41407867494824</v>
      </c>
      <c r="AI334" s="424"/>
    </row>
    <row r="335" spans="1:41" ht="13.5" hidden="1" customHeight="1">
      <c r="A335" s="409"/>
      <c r="B335" s="411"/>
      <c r="C335" s="472" t="s">
        <v>562</v>
      </c>
      <c r="D335" s="823">
        <v>105.1178449184024</v>
      </c>
      <c r="E335" s="846">
        <v>3272489</v>
      </c>
      <c r="F335" s="592">
        <v>561786</v>
      </c>
      <c r="G335" s="844">
        <v>94.6</v>
      </c>
      <c r="H335" s="918">
        <v>911955.9</v>
      </c>
      <c r="I335" s="828">
        <v>0.47</v>
      </c>
      <c r="J335" s="827">
        <v>-1.5</v>
      </c>
      <c r="K335" s="829">
        <v>0.96399999999999997</v>
      </c>
      <c r="L335" s="841">
        <v>169927</v>
      </c>
      <c r="M335" s="588"/>
      <c r="N335" s="407"/>
      <c r="O335" s="407"/>
      <c r="P335" s="407"/>
      <c r="Q335" s="407"/>
      <c r="R335" s="433">
        <v>96.562878783054032</v>
      </c>
      <c r="S335" s="433">
        <v>66.746276978455541</v>
      </c>
      <c r="T335" s="433">
        <v>178.27506299322451</v>
      </c>
      <c r="U335" s="433">
        <v>63.531972639375354</v>
      </c>
      <c r="V335" s="434">
        <v>100.43877951217263</v>
      </c>
      <c r="W335" s="433">
        <v>130.64605749587324</v>
      </c>
      <c r="X335" s="605">
        <f t="shared" si="8"/>
        <v>94.6</v>
      </c>
      <c r="Y335" s="608">
        <v>23735</v>
      </c>
      <c r="Z335" s="615">
        <v>96.7</v>
      </c>
      <c r="AA335" s="600">
        <f t="shared" ref="AA335:AA380" si="11">ROUND(Y335/Z335*1000,0)</f>
        <v>245450</v>
      </c>
      <c r="AB335" s="609">
        <v>103.80670847460155</v>
      </c>
      <c r="AC335" s="615">
        <v>93.9</v>
      </c>
      <c r="AD335" s="977">
        <v>95.8</v>
      </c>
      <c r="AE335" s="947">
        <v>105.6</v>
      </c>
      <c r="AF335" s="601">
        <f t="shared" ref="AF335:AF390" si="12">ROUND(AB335*AC335/AD335/AE335,3)</f>
        <v>0.96399999999999997</v>
      </c>
      <c r="AG335" s="552">
        <v>96.8</v>
      </c>
      <c r="AH335" s="433">
        <v>100.20703933747413</v>
      </c>
      <c r="AI335" s="424"/>
    </row>
    <row r="336" spans="1:41" ht="13.5" hidden="1" customHeight="1">
      <c r="A336" s="409"/>
      <c r="B336" s="411"/>
      <c r="C336" s="472" t="s">
        <v>563</v>
      </c>
      <c r="D336" s="823">
        <v>106.56085651707106</v>
      </c>
      <c r="E336" s="846">
        <v>3550992</v>
      </c>
      <c r="F336" s="592">
        <v>531326</v>
      </c>
      <c r="G336" s="844">
        <v>94.8</v>
      </c>
      <c r="H336" s="918">
        <v>878275.8</v>
      </c>
      <c r="I336" s="828">
        <v>0.48</v>
      </c>
      <c r="J336" s="827">
        <v>-4</v>
      </c>
      <c r="K336" s="829">
        <v>1.22</v>
      </c>
      <c r="L336" s="841">
        <v>197916</v>
      </c>
      <c r="M336" s="588"/>
      <c r="N336" s="407"/>
      <c r="O336" s="407"/>
      <c r="P336" s="407"/>
      <c r="Q336" s="407"/>
      <c r="R336" s="434">
        <v>112.46279055054485</v>
      </c>
      <c r="S336" s="433">
        <v>65.129585148527539</v>
      </c>
      <c r="T336" s="433">
        <v>124.55180307202536</v>
      </c>
      <c r="U336" s="433">
        <v>64.290311835336055</v>
      </c>
      <c r="V336" s="434">
        <v>98.526731078010329</v>
      </c>
      <c r="W336" s="433">
        <v>133.87188607601828</v>
      </c>
      <c r="X336" s="605">
        <f t="shared" si="8"/>
        <v>94.8</v>
      </c>
      <c r="Y336" s="608">
        <v>31194</v>
      </c>
      <c r="Z336" s="615">
        <v>96.9</v>
      </c>
      <c r="AA336" s="600">
        <f t="shared" si="11"/>
        <v>321920</v>
      </c>
      <c r="AB336" s="609">
        <v>131.04756177841168</v>
      </c>
      <c r="AC336" s="615">
        <v>94</v>
      </c>
      <c r="AD336" s="977">
        <v>96</v>
      </c>
      <c r="AE336" s="947">
        <v>105.2</v>
      </c>
      <c r="AF336" s="601">
        <f t="shared" si="12"/>
        <v>1.22</v>
      </c>
      <c r="AG336" s="552">
        <v>97.1</v>
      </c>
      <c r="AH336" s="433">
        <v>100.51759834368531</v>
      </c>
      <c r="AI336" s="424"/>
    </row>
    <row r="337" spans="1:35" ht="13.5" hidden="1" customHeight="1">
      <c r="A337" s="409"/>
      <c r="B337" s="411"/>
      <c r="C337" s="472" t="s">
        <v>564</v>
      </c>
      <c r="D337" s="823">
        <v>102.78682618209146</v>
      </c>
      <c r="E337" s="846">
        <v>3465136</v>
      </c>
      <c r="F337" s="592">
        <v>621201</v>
      </c>
      <c r="G337" s="844">
        <v>88.9</v>
      </c>
      <c r="H337" s="918">
        <v>900605.7</v>
      </c>
      <c r="I337" s="828">
        <v>0.48</v>
      </c>
      <c r="J337" s="827">
        <v>-5.4</v>
      </c>
      <c r="K337" s="829">
        <v>0.93200000000000005</v>
      </c>
      <c r="L337" s="841">
        <v>209574</v>
      </c>
      <c r="M337" s="588"/>
      <c r="N337" s="407"/>
      <c r="O337" s="407"/>
      <c r="P337" s="407"/>
      <c r="Q337" s="407"/>
      <c r="R337" s="433">
        <v>99.794568166690368</v>
      </c>
      <c r="S337" s="433">
        <v>66.746276978455541</v>
      </c>
      <c r="T337" s="433">
        <v>124.9319204771282</v>
      </c>
      <c r="U337" s="433">
        <v>65.806990227257486</v>
      </c>
      <c r="V337" s="434">
        <v>89.416382656413489</v>
      </c>
      <c r="W337" s="433">
        <v>134.8982860787917</v>
      </c>
      <c r="X337" s="605">
        <f t="shared" si="8"/>
        <v>88.9</v>
      </c>
      <c r="Y337" s="608">
        <v>27784</v>
      </c>
      <c r="Z337" s="615">
        <v>97.4</v>
      </c>
      <c r="AA337" s="600">
        <f t="shared" si="11"/>
        <v>285257</v>
      </c>
      <c r="AB337" s="609">
        <v>99.883128780637122</v>
      </c>
      <c r="AC337" s="615">
        <v>93.7</v>
      </c>
      <c r="AD337" s="977">
        <v>96.6</v>
      </c>
      <c r="AE337" s="947">
        <v>104</v>
      </c>
      <c r="AF337" s="601">
        <f t="shared" si="12"/>
        <v>0.93200000000000005</v>
      </c>
      <c r="AG337" s="552">
        <v>97.6</v>
      </c>
      <c r="AH337" s="433">
        <v>101.0351966873706</v>
      </c>
      <c r="AI337" s="424"/>
    </row>
    <row r="338" spans="1:35" ht="13.5" hidden="1" customHeight="1">
      <c r="A338" s="409"/>
      <c r="B338" s="411"/>
      <c r="C338" s="472" t="s">
        <v>565</v>
      </c>
      <c r="D338" s="823">
        <v>105.0068440261971</v>
      </c>
      <c r="E338" s="846">
        <v>3558146</v>
      </c>
      <c r="F338" s="592">
        <v>471082</v>
      </c>
      <c r="G338" s="844">
        <v>93.1</v>
      </c>
      <c r="H338" s="918">
        <v>916112.3</v>
      </c>
      <c r="I338" s="828">
        <v>0.49</v>
      </c>
      <c r="J338" s="827">
        <v>-4.5</v>
      </c>
      <c r="K338" s="829">
        <v>0.93500000000000005</v>
      </c>
      <c r="L338" s="841">
        <v>198698</v>
      </c>
      <c r="M338" s="588"/>
      <c r="N338" s="407"/>
      <c r="O338" s="407"/>
      <c r="P338" s="407"/>
      <c r="Q338" s="407"/>
      <c r="R338" s="433">
        <v>102.37991967359945</v>
      </c>
      <c r="S338" s="433">
        <v>70.056645963546174</v>
      </c>
      <c r="T338" s="433">
        <v>135.19509041490446</v>
      </c>
      <c r="U338" s="433">
        <v>65.806990227257486</v>
      </c>
      <c r="V338" s="434">
        <v>96.727156081151705</v>
      </c>
      <c r="W338" s="433">
        <v>127.27360034390345</v>
      </c>
      <c r="X338" s="605">
        <f t="shared" ref="X338:X401" si="13">ROUND((R338*R$5+S338*S$5+T338*T$5+U338*U$5+V338*V$5+W338*W$5)/SUM($R$5:$W$5),1)</f>
        <v>93.1</v>
      </c>
      <c r="Y338" s="608">
        <v>28349</v>
      </c>
      <c r="Z338" s="615">
        <v>97.5</v>
      </c>
      <c r="AA338" s="600">
        <f t="shared" si="11"/>
        <v>290759</v>
      </c>
      <c r="AB338" s="609">
        <v>98.874208287903429</v>
      </c>
      <c r="AC338" s="615">
        <v>93.5</v>
      </c>
      <c r="AD338" s="978">
        <v>95.1</v>
      </c>
      <c r="AE338" s="948">
        <v>104</v>
      </c>
      <c r="AF338" s="601">
        <f t="shared" si="12"/>
        <v>0.93500000000000005</v>
      </c>
      <c r="AG338" s="552">
        <v>97.9</v>
      </c>
      <c r="AH338" s="433">
        <v>101.34575569358179</v>
      </c>
      <c r="AI338" s="424"/>
    </row>
    <row r="339" spans="1:35" ht="13.5" hidden="1" customHeight="1">
      <c r="A339" s="409"/>
      <c r="B339" s="411"/>
      <c r="C339" s="472" t="s">
        <v>566</v>
      </c>
      <c r="D339" s="823">
        <v>105.78385027163408</v>
      </c>
      <c r="E339" s="846">
        <v>3665085</v>
      </c>
      <c r="F339" s="592">
        <v>628375</v>
      </c>
      <c r="G339" s="844">
        <v>96.4</v>
      </c>
      <c r="H339" s="918">
        <v>900680.6</v>
      </c>
      <c r="I339" s="828">
        <v>0.49</v>
      </c>
      <c r="J339" s="827">
        <v>-4.7</v>
      </c>
      <c r="K339" s="829">
        <v>0.997</v>
      </c>
      <c r="L339" s="841">
        <v>188707</v>
      </c>
      <c r="M339" s="588"/>
      <c r="N339" s="407"/>
      <c r="O339" s="407"/>
      <c r="P339" s="407"/>
      <c r="Q339" s="407"/>
      <c r="R339" s="433">
        <v>115.95301508487211</v>
      </c>
      <c r="S339" s="433">
        <v>66.669291653220867</v>
      </c>
      <c r="T339" s="434">
        <v>149.63955180881175</v>
      </c>
      <c r="U339" s="434">
        <v>63.531972639375354</v>
      </c>
      <c r="V339" s="434">
        <v>89.641329531020816</v>
      </c>
      <c r="W339" s="433">
        <v>105.4259431420122</v>
      </c>
      <c r="X339" s="605">
        <f t="shared" si="13"/>
        <v>96.4</v>
      </c>
      <c r="Y339" s="608">
        <v>29543</v>
      </c>
      <c r="Z339" s="615">
        <v>97.3</v>
      </c>
      <c r="AA339" s="600">
        <f t="shared" si="11"/>
        <v>303628</v>
      </c>
      <c r="AB339" s="609">
        <v>106.16085629098021</v>
      </c>
      <c r="AC339" s="615">
        <v>93.3</v>
      </c>
      <c r="AD339" s="978">
        <v>97.7</v>
      </c>
      <c r="AE339" s="948">
        <v>101.7</v>
      </c>
      <c r="AF339" s="601">
        <f t="shared" si="12"/>
        <v>0.997</v>
      </c>
      <c r="AG339" s="552">
        <v>97.5</v>
      </c>
      <c r="AH339" s="433">
        <v>100.93167701863355</v>
      </c>
      <c r="AI339" s="424"/>
    </row>
    <row r="340" spans="1:35" ht="13.5" hidden="1" customHeight="1">
      <c r="A340" s="409"/>
      <c r="B340" s="411"/>
      <c r="C340" s="472" t="s">
        <v>567</v>
      </c>
      <c r="D340" s="823">
        <v>104.34083867296542</v>
      </c>
      <c r="E340" s="846">
        <v>3762956</v>
      </c>
      <c r="F340" s="592">
        <v>687165</v>
      </c>
      <c r="G340" s="844">
        <v>89.7</v>
      </c>
      <c r="H340" s="918">
        <v>908392.3</v>
      </c>
      <c r="I340" s="828">
        <v>0.5</v>
      </c>
      <c r="J340" s="827">
        <v>-5.6</v>
      </c>
      <c r="K340" s="829">
        <v>0.99199999999999999</v>
      </c>
      <c r="L340" s="841">
        <v>212155</v>
      </c>
      <c r="M340" s="588"/>
      <c r="N340" s="407"/>
      <c r="O340" s="407"/>
      <c r="P340" s="407"/>
      <c r="Q340" s="407"/>
      <c r="R340" s="433">
        <v>95.658005755635841</v>
      </c>
      <c r="S340" s="433">
        <v>66.05340905134355</v>
      </c>
      <c r="T340" s="433">
        <v>132.02744537238092</v>
      </c>
      <c r="U340" s="434">
        <v>67.913487993815011</v>
      </c>
      <c r="V340" s="434">
        <v>97.739417016884687</v>
      </c>
      <c r="W340" s="433">
        <v>125.80731462565572</v>
      </c>
      <c r="X340" s="605">
        <f t="shared" si="13"/>
        <v>89.7</v>
      </c>
      <c r="Y340" s="608">
        <v>34953</v>
      </c>
      <c r="Z340" s="615">
        <v>97.2</v>
      </c>
      <c r="AA340" s="600">
        <f t="shared" si="11"/>
        <v>359599</v>
      </c>
      <c r="AB340" s="609">
        <v>104.59142441339442</v>
      </c>
      <c r="AC340" s="615">
        <v>93.4</v>
      </c>
      <c r="AD340" s="978">
        <v>96.7</v>
      </c>
      <c r="AE340" s="948">
        <v>101.8</v>
      </c>
      <c r="AF340" s="601">
        <f t="shared" si="12"/>
        <v>0.99199999999999999</v>
      </c>
      <c r="AG340" s="552">
        <v>97.3</v>
      </c>
      <c r="AH340" s="433">
        <v>100.72463768115942</v>
      </c>
      <c r="AI340" s="424"/>
    </row>
    <row r="341" spans="1:35" ht="13.5" hidden="1" customHeight="1">
      <c r="A341" s="409"/>
      <c r="B341" s="411"/>
      <c r="C341" s="472" t="s">
        <v>568</v>
      </c>
      <c r="D341" s="823">
        <v>102.00981993665449</v>
      </c>
      <c r="E341" s="846">
        <v>3641280</v>
      </c>
      <c r="F341" s="592">
        <v>573976</v>
      </c>
      <c r="G341" s="844">
        <v>88.2</v>
      </c>
      <c r="H341" s="918">
        <v>884153.1</v>
      </c>
      <c r="I341" s="828">
        <v>0.52</v>
      </c>
      <c r="J341" s="827">
        <v>-4.8</v>
      </c>
      <c r="K341" s="829">
        <v>0.89900000000000002</v>
      </c>
      <c r="L341" s="841">
        <v>194220</v>
      </c>
      <c r="M341" s="588"/>
      <c r="N341" s="407"/>
      <c r="O341" s="407"/>
      <c r="P341" s="407"/>
      <c r="Q341" s="407"/>
      <c r="R341" s="433">
        <v>91.650710919926794</v>
      </c>
      <c r="S341" s="433">
        <v>68.362968808383513</v>
      </c>
      <c r="T341" s="433">
        <v>133.16779758768939</v>
      </c>
      <c r="U341" s="434">
        <v>69.261646564411848</v>
      </c>
      <c r="V341" s="434">
        <v>93.015532650130766</v>
      </c>
      <c r="W341" s="433">
        <v>137.39097179981283</v>
      </c>
      <c r="X341" s="605">
        <f t="shared" si="13"/>
        <v>88.2</v>
      </c>
      <c r="Y341" s="608">
        <v>25697</v>
      </c>
      <c r="Z341" s="615">
        <v>97.2</v>
      </c>
      <c r="AA341" s="600">
        <f t="shared" si="11"/>
        <v>264372</v>
      </c>
      <c r="AB341" s="609">
        <v>91.587560284826637</v>
      </c>
      <c r="AC341" s="615">
        <v>93.4</v>
      </c>
      <c r="AD341" s="978">
        <v>97.6</v>
      </c>
      <c r="AE341" s="948">
        <v>97.5</v>
      </c>
      <c r="AF341" s="601">
        <f t="shared" si="12"/>
        <v>0.89900000000000002</v>
      </c>
      <c r="AG341" s="552">
        <v>97.6</v>
      </c>
      <c r="AH341" s="433">
        <v>101.0351966873706</v>
      </c>
      <c r="AI341" s="424"/>
    </row>
    <row r="342" spans="1:35" ht="13.5" hidden="1" customHeight="1">
      <c r="A342" s="409"/>
      <c r="B342" s="411"/>
      <c r="C342" s="472" t="s">
        <v>569</v>
      </c>
      <c r="D342" s="823">
        <v>103.56383242752844</v>
      </c>
      <c r="E342" s="846">
        <v>3722776</v>
      </c>
      <c r="F342" s="592">
        <v>572394</v>
      </c>
      <c r="G342" s="844">
        <v>89.1</v>
      </c>
      <c r="H342" s="918">
        <v>881469</v>
      </c>
      <c r="I342" s="828">
        <v>0.55000000000000004</v>
      </c>
      <c r="J342" s="827">
        <v>-4.9000000000000004</v>
      </c>
      <c r="K342" s="829">
        <v>1.044</v>
      </c>
      <c r="L342" s="841">
        <v>210726</v>
      </c>
      <c r="M342" s="588"/>
      <c r="N342" s="407"/>
      <c r="O342" s="407"/>
      <c r="P342" s="407"/>
      <c r="Q342" s="407"/>
      <c r="R342" s="433">
        <v>93.589724550108599</v>
      </c>
      <c r="S342" s="433">
        <v>66.592306327986208</v>
      </c>
      <c r="T342" s="433">
        <v>137.22238324211952</v>
      </c>
      <c r="U342" s="434">
        <v>75.833919596071368</v>
      </c>
      <c r="V342" s="434">
        <v>92.678112338219776</v>
      </c>
      <c r="W342" s="433">
        <v>128.44662891850166</v>
      </c>
      <c r="X342" s="605">
        <f t="shared" si="13"/>
        <v>89.1</v>
      </c>
      <c r="Y342" s="608">
        <v>25619</v>
      </c>
      <c r="Z342" s="615">
        <v>97.7</v>
      </c>
      <c r="AA342" s="600">
        <f t="shared" si="11"/>
        <v>262221</v>
      </c>
      <c r="AB342" s="609">
        <v>106.49716312189143</v>
      </c>
      <c r="AC342" s="615">
        <v>93.3</v>
      </c>
      <c r="AD342" s="978">
        <v>97.9</v>
      </c>
      <c r="AE342" s="948">
        <v>97.2</v>
      </c>
      <c r="AF342" s="601">
        <f t="shared" si="12"/>
        <v>1.044</v>
      </c>
      <c r="AG342" s="552">
        <v>98.1</v>
      </c>
      <c r="AH342" s="433">
        <v>101.55279503105591</v>
      </c>
      <c r="AI342" s="424"/>
    </row>
    <row r="343" spans="1:35" ht="13.5" hidden="1" customHeight="1">
      <c r="A343" s="409"/>
      <c r="B343" s="411"/>
      <c r="C343" s="472" t="s">
        <v>67</v>
      </c>
      <c r="D343" s="823">
        <v>109.00287614558728</v>
      </c>
      <c r="E343" s="846">
        <v>3611935</v>
      </c>
      <c r="F343" s="592">
        <v>633260</v>
      </c>
      <c r="G343" s="844">
        <v>99.9</v>
      </c>
      <c r="H343" s="918">
        <v>908895.3</v>
      </c>
      <c r="I343" s="828">
        <v>0.56999999999999995</v>
      </c>
      <c r="J343" s="827">
        <v>1.9</v>
      </c>
      <c r="K343" s="829">
        <v>1.0880000000000001</v>
      </c>
      <c r="L343" s="841">
        <v>212251</v>
      </c>
      <c r="M343" s="588"/>
      <c r="N343" s="407"/>
      <c r="O343" s="407"/>
      <c r="P343" s="407"/>
      <c r="Q343" s="407"/>
      <c r="R343" s="433">
        <v>102.63845482429036</v>
      </c>
      <c r="S343" s="433">
        <v>73.751941574810161</v>
      </c>
      <c r="T343" s="433">
        <v>192.46611278372998</v>
      </c>
      <c r="U343" s="434">
        <v>74.73854075746145</v>
      </c>
      <c r="V343" s="434">
        <v>97.28952326767002</v>
      </c>
      <c r="W343" s="433">
        <v>126.83371462842915</v>
      </c>
      <c r="X343" s="605">
        <f t="shared" si="13"/>
        <v>99.9</v>
      </c>
      <c r="Y343" s="608">
        <v>29808</v>
      </c>
      <c r="Z343" s="615">
        <v>97.4</v>
      </c>
      <c r="AA343" s="600">
        <f t="shared" si="11"/>
        <v>306037</v>
      </c>
      <c r="AB343" s="609">
        <v>110.7570496467671</v>
      </c>
      <c r="AC343" s="615">
        <v>93.1</v>
      </c>
      <c r="AD343" s="978">
        <v>97.2</v>
      </c>
      <c r="AE343" s="948">
        <v>97.5</v>
      </c>
      <c r="AF343" s="601">
        <f t="shared" si="12"/>
        <v>1.0880000000000001</v>
      </c>
      <c r="AG343" s="552">
        <v>97.9</v>
      </c>
      <c r="AH343" s="433">
        <v>101.34575569358179</v>
      </c>
      <c r="AI343" s="424"/>
    </row>
    <row r="344" spans="1:35" ht="13.5" hidden="1" customHeight="1">
      <c r="A344" s="409"/>
      <c r="B344" s="411"/>
      <c r="C344" s="472" t="s">
        <v>68</v>
      </c>
      <c r="D344" s="823">
        <v>106.22785384045521</v>
      </c>
      <c r="E344" s="846">
        <v>3444506</v>
      </c>
      <c r="F344" s="592">
        <v>542731</v>
      </c>
      <c r="G344" s="844">
        <v>94.1</v>
      </c>
      <c r="H344" s="918">
        <v>879139.4</v>
      </c>
      <c r="I344" s="828">
        <v>0.59</v>
      </c>
      <c r="J344" s="827">
        <v>-4.3</v>
      </c>
      <c r="K344" s="829">
        <v>1.0720000000000001</v>
      </c>
      <c r="L344" s="841">
        <v>185584</v>
      </c>
      <c r="M344" s="588"/>
      <c r="N344" s="407"/>
      <c r="O344" s="407"/>
      <c r="P344" s="407"/>
      <c r="Q344" s="407"/>
      <c r="R344" s="433">
        <v>105.35307390654488</v>
      </c>
      <c r="S344" s="433">
        <v>65.976423726108877</v>
      </c>
      <c r="T344" s="433">
        <v>140.89685149144682</v>
      </c>
      <c r="U344" s="434">
        <v>76.676518702694381</v>
      </c>
      <c r="V344" s="434">
        <v>96.164788894633375</v>
      </c>
      <c r="W344" s="433">
        <v>116.86297174434453</v>
      </c>
      <c r="X344" s="605">
        <f t="shared" si="13"/>
        <v>94.1</v>
      </c>
      <c r="Y344" s="608">
        <v>31339</v>
      </c>
      <c r="Z344" s="615">
        <v>97.1</v>
      </c>
      <c r="AA344" s="600">
        <f t="shared" si="11"/>
        <v>322750</v>
      </c>
      <c r="AB344" s="609">
        <v>106.60926539886184</v>
      </c>
      <c r="AC344" s="615">
        <v>93.2</v>
      </c>
      <c r="AD344" s="978">
        <v>101.9</v>
      </c>
      <c r="AE344" s="948">
        <v>91</v>
      </c>
      <c r="AF344" s="601">
        <f t="shared" si="12"/>
        <v>1.0720000000000001</v>
      </c>
      <c r="AG344" s="552">
        <v>97.4</v>
      </c>
      <c r="AH344" s="433">
        <v>100.82815734989649</v>
      </c>
      <c r="AI344" s="424"/>
    </row>
    <row r="345" spans="1:35" ht="13.5" hidden="1" customHeight="1">
      <c r="A345" s="406"/>
      <c r="B345" s="449"/>
      <c r="C345" s="474" t="s">
        <v>69</v>
      </c>
      <c r="D345" s="831">
        <v>107.33786276250805</v>
      </c>
      <c r="E345" s="848">
        <v>3458166</v>
      </c>
      <c r="F345" s="853">
        <v>670725</v>
      </c>
      <c r="G345" s="845">
        <v>98.2</v>
      </c>
      <c r="H345" s="2581">
        <v>846758.3</v>
      </c>
      <c r="I345" s="836">
        <v>0.61</v>
      </c>
      <c r="J345" s="835">
        <v>-4.2</v>
      </c>
      <c r="K345" s="838">
        <v>1.2050000000000001</v>
      </c>
      <c r="L345" s="842">
        <v>198059</v>
      </c>
      <c r="M345" s="589"/>
      <c r="N345" s="405"/>
      <c r="O345" s="405"/>
      <c r="P345" s="405"/>
      <c r="Q345" s="405"/>
      <c r="R345" s="435">
        <v>118.40909901643572</v>
      </c>
      <c r="S345" s="435">
        <v>66.438335677516861</v>
      </c>
      <c r="T345" s="435">
        <v>128.73309452815644</v>
      </c>
      <c r="U345" s="436">
        <v>74.485761025474545</v>
      </c>
      <c r="V345" s="436">
        <v>98.864151389921346</v>
      </c>
      <c r="W345" s="435">
        <v>105.86582885748652</v>
      </c>
      <c r="X345" s="606">
        <f t="shared" si="13"/>
        <v>98.2</v>
      </c>
      <c r="Y345" s="610">
        <v>41512</v>
      </c>
      <c r="Z345" s="615">
        <v>97.4</v>
      </c>
      <c r="AA345" s="600">
        <f t="shared" si="11"/>
        <v>426201</v>
      </c>
      <c r="AB345" s="609">
        <v>114.68062934073151</v>
      </c>
      <c r="AC345" s="615">
        <v>93.1</v>
      </c>
      <c r="AD345" s="978">
        <v>100.8</v>
      </c>
      <c r="AE345" s="948">
        <v>87.9</v>
      </c>
      <c r="AF345" s="601">
        <f t="shared" si="12"/>
        <v>1.2050000000000001</v>
      </c>
      <c r="AG345" s="552">
        <v>97.4</v>
      </c>
      <c r="AH345" s="433">
        <v>100.82815734989649</v>
      </c>
      <c r="AI345" s="424"/>
    </row>
    <row r="346" spans="1:35" ht="13.5" hidden="1" customHeight="1">
      <c r="A346" s="477">
        <v>2004</v>
      </c>
      <c r="B346" s="934" t="s">
        <v>451</v>
      </c>
      <c r="C346" s="473" t="s">
        <v>561</v>
      </c>
      <c r="D346" s="814">
        <v>108.11486900794503</v>
      </c>
      <c r="E346" s="850">
        <v>3417264</v>
      </c>
      <c r="F346" s="855">
        <v>604473</v>
      </c>
      <c r="G346" s="843">
        <v>99.7</v>
      </c>
      <c r="H346" s="918">
        <v>1004009</v>
      </c>
      <c r="I346" s="828">
        <v>0.63</v>
      </c>
      <c r="J346" s="818">
        <v>-1.4</v>
      </c>
      <c r="K346" s="821">
        <v>0.92700000000000005</v>
      </c>
      <c r="L346" s="840">
        <v>210641</v>
      </c>
      <c r="M346" s="588"/>
      <c r="N346" s="407"/>
      <c r="O346" s="407"/>
      <c r="P346" s="407"/>
      <c r="Q346" s="407"/>
      <c r="R346" s="433">
        <v>113.23839600261756</v>
      </c>
      <c r="S346" s="433">
        <v>81.60444474874609</v>
      </c>
      <c r="T346" s="433">
        <v>117.20286657337078</v>
      </c>
      <c r="U346" s="434">
        <v>77.771897541304298</v>
      </c>
      <c r="V346" s="434">
        <v>98.301784203403017</v>
      </c>
      <c r="W346" s="433">
        <v>140.17691466448352</v>
      </c>
      <c r="X346" s="605">
        <f t="shared" si="13"/>
        <v>99.7</v>
      </c>
      <c r="Y346" s="608">
        <v>30784</v>
      </c>
      <c r="Z346" s="623">
        <v>96.9</v>
      </c>
      <c r="AA346" s="611">
        <f t="shared" si="11"/>
        <v>317688</v>
      </c>
      <c r="AB346" s="612">
        <v>101.5646629351933</v>
      </c>
      <c r="AC346" s="623">
        <v>93.3</v>
      </c>
      <c r="AD346" s="979">
        <v>99.9</v>
      </c>
      <c r="AE346" s="949">
        <v>102.3</v>
      </c>
      <c r="AF346" s="613">
        <f t="shared" si="12"/>
        <v>0.92700000000000005</v>
      </c>
      <c r="AG346" s="552">
        <v>96.9</v>
      </c>
      <c r="AH346" s="433">
        <v>100.31055900621119</v>
      </c>
      <c r="AI346" s="424"/>
    </row>
    <row r="347" spans="1:35" ht="13.5" hidden="1" customHeight="1">
      <c r="A347" s="406"/>
      <c r="B347" s="411"/>
      <c r="C347" s="472" t="s">
        <v>562</v>
      </c>
      <c r="D347" s="823">
        <v>108.33687079235558</v>
      </c>
      <c r="E347" s="846">
        <v>3384689</v>
      </c>
      <c r="F347" s="592">
        <v>508622</v>
      </c>
      <c r="G347" s="844">
        <v>103</v>
      </c>
      <c r="H347" s="918">
        <v>984887.9</v>
      </c>
      <c r="I347" s="828">
        <v>0.63</v>
      </c>
      <c r="J347" s="827">
        <v>1.6</v>
      </c>
      <c r="K347" s="829">
        <v>0.97099999999999997</v>
      </c>
      <c r="L347" s="841">
        <v>167537</v>
      </c>
      <c r="M347" s="588"/>
      <c r="N347" s="407"/>
      <c r="O347" s="407"/>
      <c r="P347" s="407"/>
      <c r="Q347" s="407"/>
      <c r="R347" s="433">
        <v>136.37729198945379</v>
      </c>
      <c r="S347" s="433">
        <v>69.671719337372849</v>
      </c>
      <c r="T347" s="433">
        <v>108.33346045430487</v>
      </c>
      <c r="U347" s="434">
        <v>77.771897541304298</v>
      </c>
      <c r="V347" s="434">
        <v>94.027793585863748</v>
      </c>
      <c r="W347" s="433">
        <v>120.52868603996387</v>
      </c>
      <c r="X347" s="605">
        <f t="shared" si="13"/>
        <v>103</v>
      </c>
      <c r="Y347" s="608">
        <v>24298</v>
      </c>
      <c r="Z347" s="615">
        <v>97</v>
      </c>
      <c r="AA347" s="600">
        <f t="shared" si="11"/>
        <v>250495</v>
      </c>
      <c r="AB347" s="609">
        <v>109.41182232312214</v>
      </c>
      <c r="AC347" s="615">
        <v>93.5</v>
      </c>
      <c r="AD347" s="978">
        <v>102.7</v>
      </c>
      <c r="AE347" s="948">
        <v>102.6</v>
      </c>
      <c r="AF347" s="601">
        <f>ROUND(AB347*AC347/AD347/AE347,3)</f>
        <v>0.97099999999999997</v>
      </c>
      <c r="AG347" s="552">
        <v>97</v>
      </c>
      <c r="AH347" s="433">
        <v>100.41407867494824</v>
      </c>
      <c r="AI347" s="424"/>
    </row>
    <row r="348" spans="1:35" ht="13.5" hidden="1" customHeight="1">
      <c r="A348" s="406"/>
      <c r="B348" s="411"/>
      <c r="C348" s="472" t="s">
        <v>563</v>
      </c>
      <c r="D348" s="823">
        <v>105.22884581060768</v>
      </c>
      <c r="E348" s="846">
        <v>3596713</v>
      </c>
      <c r="F348" s="592">
        <v>555105</v>
      </c>
      <c r="G348" s="844">
        <v>94.2</v>
      </c>
      <c r="H348" s="918">
        <v>1027068.7</v>
      </c>
      <c r="I348" s="828">
        <v>0.63</v>
      </c>
      <c r="J348" s="827">
        <v>-3.7</v>
      </c>
      <c r="K348" s="829">
        <v>1.2250000000000001</v>
      </c>
      <c r="L348" s="841">
        <v>222272</v>
      </c>
      <c r="M348" s="588"/>
      <c r="N348" s="407"/>
      <c r="O348" s="407"/>
      <c r="P348" s="407"/>
      <c r="Q348" s="407"/>
      <c r="R348" s="433">
        <v>108.19696056414489</v>
      </c>
      <c r="S348" s="433">
        <v>70.364587264484854</v>
      </c>
      <c r="T348" s="433">
        <v>131.26721056217528</v>
      </c>
      <c r="U348" s="434">
        <v>78.86727637991423</v>
      </c>
      <c r="V348" s="434">
        <v>88.516595157984185</v>
      </c>
      <c r="W348" s="433">
        <v>137.83085751528716</v>
      </c>
      <c r="X348" s="605">
        <f t="shared" si="13"/>
        <v>94.2</v>
      </c>
      <c r="Y348" s="608">
        <v>29990</v>
      </c>
      <c r="Z348" s="615">
        <v>97.1</v>
      </c>
      <c r="AA348" s="600">
        <f t="shared" si="11"/>
        <v>308857</v>
      </c>
      <c r="AB348" s="609">
        <v>134.74693691843527</v>
      </c>
      <c r="AC348" s="615">
        <v>93.8</v>
      </c>
      <c r="AD348" s="978">
        <v>100.6</v>
      </c>
      <c r="AE348" s="948">
        <v>102.6</v>
      </c>
      <c r="AF348" s="601">
        <f t="shared" si="12"/>
        <v>1.2250000000000001</v>
      </c>
      <c r="AG348" s="552">
        <v>97.1</v>
      </c>
      <c r="AH348" s="433">
        <v>100.51759834368531</v>
      </c>
      <c r="AI348" s="424"/>
    </row>
    <row r="349" spans="1:35" ht="13.5" hidden="1" customHeight="1">
      <c r="A349" s="406"/>
      <c r="B349" s="411"/>
      <c r="C349" s="472" t="s">
        <v>564</v>
      </c>
      <c r="D349" s="823">
        <v>108.78087436117671</v>
      </c>
      <c r="E349" s="846">
        <v>3474468</v>
      </c>
      <c r="F349" s="592">
        <v>524886</v>
      </c>
      <c r="G349" s="844">
        <v>97.9</v>
      </c>
      <c r="H349" s="918">
        <v>985813.1</v>
      </c>
      <c r="I349" s="828">
        <v>0.64</v>
      </c>
      <c r="J349" s="827">
        <v>-1.9</v>
      </c>
      <c r="K349" s="829">
        <v>0.96699999999999997</v>
      </c>
      <c r="L349" s="841">
        <v>230772</v>
      </c>
      <c r="M349" s="588"/>
      <c r="N349" s="407"/>
      <c r="O349" s="407"/>
      <c r="P349" s="407"/>
      <c r="Q349" s="407"/>
      <c r="R349" s="433">
        <v>112.59205812589029</v>
      </c>
      <c r="S349" s="434">
        <v>76.138486657084812</v>
      </c>
      <c r="T349" s="433">
        <v>106.17946182538888</v>
      </c>
      <c r="U349" s="433">
        <v>74.317241204149951</v>
      </c>
      <c r="V349" s="434">
        <v>103.36308888206793</v>
      </c>
      <c r="W349" s="433">
        <v>136.51120036886417</v>
      </c>
      <c r="X349" s="605">
        <f t="shared" si="13"/>
        <v>97.9</v>
      </c>
      <c r="Y349" s="608">
        <v>28053</v>
      </c>
      <c r="Z349" s="615">
        <v>97.1</v>
      </c>
      <c r="AA349" s="600">
        <f t="shared" si="11"/>
        <v>288908</v>
      </c>
      <c r="AB349" s="609">
        <v>105.71244718309856</v>
      </c>
      <c r="AC349" s="615">
        <v>94.1</v>
      </c>
      <c r="AD349" s="978">
        <v>101.5</v>
      </c>
      <c r="AE349" s="948">
        <v>101.3</v>
      </c>
      <c r="AF349" s="601">
        <f t="shared" si="12"/>
        <v>0.96699999999999997</v>
      </c>
      <c r="AG349" s="552">
        <v>97.1</v>
      </c>
      <c r="AH349" s="433">
        <v>100.51759834368531</v>
      </c>
      <c r="AI349" s="424"/>
    </row>
    <row r="350" spans="1:35" ht="13.5" hidden="1" customHeight="1">
      <c r="A350" s="406"/>
      <c r="B350" s="411"/>
      <c r="C350" s="472" t="s">
        <v>565</v>
      </c>
      <c r="D350" s="823">
        <v>109.66888149881898</v>
      </c>
      <c r="E350" s="846">
        <v>3656027</v>
      </c>
      <c r="F350" s="592">
        <v>605473</v>
      </c>
      <c r="G350" s="844">
        <v>99.1</v>
      </c>
      <c r="H350" s="918">
        <v>975683.9</v>
      </c>
      <c r="I350" s="828">
        <v>0.67</v>
      </c>
      <c r="J350" s="827">
        <v>-1.8</v>
      </c>
      <c r="K350" s="829">
        <v>0.90600000000000003</v>
      </c>
      <c r="L350" s="841">
        <v>200615</v>
      </c>
      <c r="M350" s="588"/>
      <c r="N350" s="407"/>
      <c r="O350" s="407"/>
      <c r="P350" s="407"/>
      <c r="Q350" s="407"/>
      <c r="R350" s="433">
        <v>108.71403086552667</v>
      </c>
      <c r="S350" s="433">
        <v>74.444809501922151</v>
      </c>
      <c r="T350" s="433">
        <v>137.85591225062421</v>
      </c>
      <c r="U350" s="433">
        <v>78.277457005278109</v>
      </c>
      <c r="V350" s="433">
        <v>102.80072169554961</v>
      </c>
      <c r="W350" s="433">
        <v>141.93645752638082</v>
      </c>
      <c r="X350" s="605">
        <f t="shared" si="13"/>
        <v>99.1</v>
      </c>
      <c r="Y350" s="608">
        <v>28093</v>
      </c>
      <c r="Z350" s="615">
        <v>97.3</v>
      </c>
      <c r="AA350" s="600">
        <f t="shared" si="11"/>
        <v>288726</v>
      </c>
      <c r="AB350" s="609">
        <v>98.76210601093301</v>
      </c>
      <c r="AC350" s="615">
        <v>94.3</v>
      </c>
      <c r="AD350" s="978">
        <v>101</v>
      </c>
      <c r="AE350" s="948">
        <v>101.8</v>
      </c>
      <c r="AF350" s="601">
        <f t="shared" si="12"/>
        <v>0.90600000000000003</v>
      </c>
      <c r="AG350" s="552">
        <v>97.2</v>
      </c>
      <c r="AH350" s="433">
        <v>100.62111801242237</v>
      </c>
      <c r="AI350" s="424"/>
    </row>
    <row r="351" spans="1:35" ht="13.5" hidden="1" customHeight="1">
      <c r="A351" s="406"/>
      <c r="B351" s="411"/>
      <c r="C351" s="472" t="s">
        <v>566</v>
      </c>
      <c r="D351" s="823">
        <v>107.78186633132916</v>
      </c>
      <c r="E351" s="846">
        <v>3833122</v>
      </c>
      <c r="F351" s="592">
        <v>764836</v>
      </c>
      <c r="G351" s="844">
        <v>97.2</v>
      </c>
      <c r="H351" s="918">
        <v>977263.5</v>
      </c>
      <c r="I351" s="828">
        <v>0.69</v>
      </c>
      <c r="J351" s="827">
        <v>-5.2</v>
      </c>
      <c r="K351" s="829">
        <v>1.0169999999999999</v>
      </c>
      <c r="L351" s="841">
        <v>225127</v>
      </c>
      <c r="M351" s="588"/>
      <c r="N351" s="407"/>
      <c r="O351" s="407"/>
      <c r="P351" s="407"/>
      <c r="Q351" s="407"/>
      <c r="R351" s="434">
        <v>108.19696056414489</v>
      </c>
      <c r="S351" s="433">
        <v>71.134440516831518</v>
      </c>
      <c r="T351" s="433">
        <v>128.98650613155831</v>
      </c>
      <c r="U351" s="433">
        <v>80.973774146471754</v>
      </c>
      <c r="V351" s="433">
        <v>101.90093419712026</v>
      </c>
      <c r="W351" s="433">
        <v>133.72525750419351</v>
      </c>
      <c r="X351" s="605">
        <f t="shared" si="13"/>
        <v>97.2</v>
      </c>
      <c r="Y351" s="608">
        <v>27228</v>
      </c>
      <c r="Z351" s="615">
        <v>97.6</v>
      </c>
      <c r="AA351" s="600">
        <f t="shared" si="11"/>
        <v>278975</v>
      </c>
      <c r="AB351" s="609">
        <v>110.19653826191504</v>
      </c>
      <c r="AC351" s="615">
        <v>94.5</v>
      </c>
      <c r="AD351" s="978">
        <v>100.8</v>
      </c>
      <c r="AE351" s="948">
        <v>101.6</v>
      </c>
      <c r="AF351" s="601">
        <f t="shared" si="12"/>
        <v>1.0169999999999999</v>
      </c>
      <c r="AG351" s="552">
        <v>97.3</v>
      </c>
      <c r="AH351" s="433">
        <v>100.72463768115942</v>
      </c>
      <c r="AI351" s="424"/>
    </row>
    <row r="352" spans="1:35" ht="13.5" hidden="1" customHeight="1">
      <c r="A352" s="406"/>
      <c r="B352" s="411"/>
      <c r="C352" s="472" t="s">
        <v>567</v>
      </c>
      <c r="D352" s="823">
        <v>112.55490469615631</v>
      </c>
      <c r="E352" s="846">
        <v>4022361</v>
      </c>
      <c r="F352" s="592">
        <v>631346</v>
      </c>
      <c r="G352" s="844">
        <v>103.8</v>
      </c>
      <c r="H352" s="918">
        <v>979064.9</v>
      </c>
      <c r="I352" s="828">
        <v>0.69</v>
      </c>
      <c r="J352" s="827">
        <v>-1</v>
      </c>
      <c r="K352" s="829">
        <v>1.018</v>
      </c>
      <c r="L352" s="841">
        <v>226099</v>
      </c>
      <c r="M352" s="588"/>
      <c r="N352" s="407"/>
      <c r="O352" s="407"/>
      <c r="P352" s="407"/>
      <c r="Q352" s="407"/>
      <c r="R352" s="434">
        <v>118.92616931781754</v>
      </c>
      <c r="S352" s="433">
        <v>81.835400724450096</v>
      </c>
      <c r="T352" s="433">
        <v>122.01768703800656</v>
      </c>
      <c r="U352" s="433">
        <v>77.519117809317407</v>
      </c>
      <c r="V352" s="433">
        <v>105.72503106544488</v>
      </c>
      <c r="W352" s="433">
        <v>136.51120036886417</v>
      </c>
      <c r="X352" s="605">
        <f t="shared" si="13"/>
        <v>103.8</v>
      </c>
      <c r="Y352" s="608">
        <v>34093</v>
      </c>
      <c r="Z352" s="615">
        <v>97.3</v>
      </c>
      <c r="AA352" s="600">
        <f t="shared" si="11"/>
        <v>350391</v>
      </c>
      <c r="AB352" s="609">
        <v>111.09335647767831</v>
      </c>
      <c r="AC352" s="615">
        <v>94.8</v>
      </c>
      <c r="AD352" s="978">
        <v>102</v>
      </c>
      <c r="AE352" s="948">
        <v>101.4</v>
      </c>
      <c r="AF352" s="601">
        <f t="shared" si="12"/>
        <v>1.018</v>
      </c>
      <c r="AG352" s="552">
        <v>97.2</v>
      </c>
      <c r="AH352" s="433">
        <v>100.62111801242237</v>
      </c>
      <c r="AI352" s="424"/>
    </row>
    <row r="353" spans="1:43" ht="13.5" hidden="1" customHeight="1">
      <c r="A353" s="406"/>
      <c r="B353" s="411"/>
      <c r="C353" s="472" t="s">
        <v>568</v>
      </c>
      <c r="D353" s="823">
        <v>107.22686187030276</v>
      </c>
      <c r="E353" s="846">
        <v>3773456</v>
      </c>
      <c r="F353" s="592">
        <v>660362</v>
      </c>
      <c r="G353" s="844">
        <v>99.5</v>
      </c>
      <c r="H353" s="918">
        <v>994046.3</v>
      </c>
      <c r="I353" s="828">
        <v>0.7</v>
      </c>
      <c r="J353" s="827">
        <v>-3.8</v>
      </c>
      <c r="K353" s="829">
        <v>0.89700000000000002</v>
      </c>
      <c r="L353" s="841">
        <v>222162</v>
      </c>
      <c r="M353" s="588"/>
      <c r="N353" s="407"/>
      <c r="O353" s="407"/>
      <c r="P353" s="407"/>
      <c r="Q353" s="407"/>
      <c r="R353" s="433">
        <v>110.65304449570849</v>
      </c>
      <c r="S353" s="433">
        <v>75.753560030911473</v>
      </c>
      <c r="T353" s="433">
        <v>126.83250750264231</v>
      </c>
      <c r="U353" s="433">
        <v>79.204316022563418</v>
      </c>
      <c r="V353" s="433">
        <v>103.92545606858626</v>
      </c>
      <c r="W353" s="433">
        <v>142.96285752915421</v>
      </c>
      <c r="X353" s="605">
        <f t="shared" si="13"/>
        <v>99.5</v>
      </c>
      <c r="Y353" s="608">
        <v>24253</v>
      </c>
      <c r="Z353" s="615">
        <v>97.5</v>
      </c>
      <c r="AA353" s="600">
        <f t="shared" si="11"/>
        <v>248749</v>
      </c>
      <c r="AB353" s="609">
        <v>97.304776410317658</v>
      </c>
      <c r="AC353" s="615">
        <v>94.9</v>
      </c>
      <c r="AD353" s="978">
        <v>102.2</v>
      </c>
      <c r="AE353" s="948">
        <v>100.7</v>
      </c>
      <c r="AF353" s="601">
        <f t="shared" si="12"/>
        <v>0.89700000000000002</v>
      </c>
      <c r="AG353" s="552">
        <v>97.2</v>
      </c>
      <c r="AH353" s="433">
        <v>100.62111801242237</v>
      </c>
      <c r="AI353" s="424"/>
    </row>
    <row r="354" spans="1:43" ht="13.5" hidden="1" customHeight="1">
      <c r="A354" s="406"/>
      <c r="B354" s="411"/>
      <c r="C354" s="472" t="s">
        <v>569</v>
      </c>
      <c r="D354" s="823">
        <v>108.11486900794503</v>
      </c>
      <c r="E354" s="846">
        <v>3828482</v>
      </c>
      <c r="F354" s="592">
        <v>1143418</v>
      </c>
      <c r="G354" s="844">
        <v>99.2</v>
      </c>
      <c r="H354" s="918">
        <v>968018.3</v>
      </c>
      <c r="I354" s="828">
        <v>0.69</v>
      </c>
      <c r="J354" s="827">
        <v>-2.1</v>
      </c>
      <c r="K354" s="829">
        <v>1.0109999999999999</v>
      </c>
      <c r="L354" s="841">
        <v>220934</v>
      </c>
      <c r="M354" s="588"/>
      <c r="N354" s="407"/>
      <c r="O354" s="407"/>
      <c r="P354" s="407"/>
      <c r="Q354" s="407"/>
      <c r="R354" s="433">
        <v>115.04814205745393</v>
      </c>
      <c r="S354" s="434">
        <v>68.978851410260859</v>
      </c>
      <c r="T354" s="434">
        <v>132.15415117408187</v>
      </c>
      <c r="U354" s="433">
        <v>78.698756558589622</v>
      </c>
      <c r="V354" s="433">
        <v>102.68824825824593</v>
      </c>
      <c r="W354" s="433">
        <v>122.43485747368594</v>
      </c>
      <c r="X354" s="605">
        <f t="shared" si="13"/>
        <v>99.2</v>
      </c>
      <c r="Y354" s="608">
        <v>24240</v>
      </c>
      <c r="Z354" s="615">
        <v>98.2</v>
      </c>
      <c r="AA354" s="600">
        <f t="shared" si="11"/>
        <v>246843</v>
      </c>
      <c r="AB354" s="609">
        <v>110.86915192373752</v>
      </c>
      <c r="AC354" s="615">
        <v>95</v>
      </c>
      <c r="AD354" s="978">
        <v>103.3</v>
      </c>
      <c r="AE354" s="948">
        <v>100.9</v>
      </c>
      <c r="AF354" s="601">
        <f t="shared" si="12"/>
        <v>1.0109999999999999</v>
      </c>
      <c r="AG354" s="552">
        <v>97.9</v>
      </c>
      <c r="AH354" s="433">
        <v>101.34575569358179</v>
      </c>
      <c r="AI354" s="424"/>
    </row>
    <row r="355" spans="1:43" ht="13.5" hidden="1" customHeight="1">
      <c r="A355" s="406"/>
      <c r="B355" s="411"/>
      <c r="C355" s="472" t="s">
        <v>67</v>
      </c>
      <c r="D355" s="823">
        <v>109.66888149881898</v>
      </c>
      <c r="E355" s="846">
        <v>3756869</v>
      </c>
      <c r="F355" s="592">
        <v>600307</v>
      </c>
      <c r="G355" s="844">
        <v>98.9</v>
      </c>
      <c r="H355" s="918">
        <v>974075.3</v>
      </c>
      <c r="I355" s="828">
        <v>0.74</v>
      </c>
      <c r="J355" s="827">
        <v>-4.2</v>
      </c>
      <c r="K355" s="829">
        <v>0.995</v>
      </c>
      <c r="L355" s="841">
        <v>226941</v>
      </c>
      <c r="M355" s="588"/>
      <c r="N355" s="407"/>
      <c r="O355" s="407"/>
      <c r="P355" s="407"/>
      <c r="Q355" s="407"/>
      <c r="R355" s="433">
        <v>118.02129629039935</v>
      </c>
      <c r="S355" s="433">
        <v>72.0582644196475</v>
      </c>
      <c r="T355" s="433">
        <v>126.70580170094138</v>
      </c>
      <c r="U355" s="433">
        <v>77.097818256005894</v>
      </c>
      <c r="V355" s="433">
        <v>94.590160772382063</v>
      </c>
      <c r="W355" s="433">
        <v>145.01565753470106</v>
      </c>
      <c r="X355" s="605">
        <f t="shared" si="13"/>
        <v>98.9</v>
      </c>
      <c r="Y355" s="608">
        <v>28582</v>
      </c>
      <c r="Z355" s="615">
        <v>99</v>
      </c>
      <c r="AA355" s="600">
        <f t="shared" si="11"/>
        <v>288707</v>
      </c>
      <c r="AB355" s="609">
        <v>108.0665949994772</v>
      </c>
      <c r="AC355" s="615">
        <v>95.4</v>
      </c>
      <c r="AD355" s="978">
        <v>102.5</v>
      </c>
      <c r="AE355" s="948">
        <v>101.1</v>
      </c>
      <c r="AF355" s="601">
        <f t="shared" si="12"/>
        <v>0.995</v>
      </c>
      <c r="AG355" s="552">
        <v>98.3</v>
      </c>
      <c r="AH355" s="433">
        <v>101.75983436853002</v>
      </c>
      <c r="AI355" s="424"/>
    </row>
    <row r="356" spans="1:43" ht="13.5" hidden="1" customHeight="1">
      <c r="A356" s="406"/>
      <c r="B356" s="411"/>
      <c r="C356" s="472" t="s">
        <v>68</v>
      </c>
      <c r="D356" s="823">
        <v>111.4448957741035</v>
      </c>
      <c r="E356" s="846">
        <v>3532016</v>
      </c>
      <c r="F356" s="592">
        <v>513254</v>
      </c>
      <c r="G356" s="844">
        <v>105.2</v>
      </c>
      <c r="H356" s="918">
        <v>972245.4</v>
      </c>
      <c r="I356" s="828">
        <v>0.77</v>
      </c>
      <c r="J356" s="827">
        <v>-4.0999999999999996</v>
      </c>
      <c r="K356" s="829">
        <v>1.077</v>
      </c>
      <c r="L356" s="841">
        <v>236783</v>
      </c>
      <c r="M356" s="588"/>
      <c r="N356" s="407"/>
      <c r="O356" s="407"/>
      <c r="P356" s="407"/>
      <c r="Q356" s="407"/>
      <c r="R356" s="433">
        <v>122.54566142749024</v>
      </c>
      <c r="S356" s="433">
        <v>85.299740360010077</v>
      </c>
      <c r="T356" s="433">
        <v>112.388046108735</v>
      </c>
      <c r="U356" s="433">
        <v>74.991320489448341</v>
      </c>
      <c r="V356" s="433">
        <v>106.39987168926686</v>
      </c>
      <c r="W356" s="433">
        <v>147.94822897119656</v>
      </c>
      <c r="X356" s="605">
        <f t="shared" si="13"/>
        <v>105.2</v>
      </c>
      <c r="Y356" s="608">
        <v>29769</v>
      </c>
      <c r="Z356" s="615">
        <v>98.8</v>
      </c>
      <c r="AA356" s="600">
        <f t="shared" si="11"/>
        <v>301306</v>
      </c>
      <c r="AB356" s="609">
        <v>115.57744755649482</v>
      </c>
      <c r="AC356" s="615">
        <v>95.5</v>
      </c>
      <c r="AD356" s="978">
        <v>102.8</v>
      </c>
      <c r="AE356" s="948">
        <v>99.7</v>
      </c>
      <c r="AF356" s="601">
        <f t="shared" si="12"/>
        <v>1.077</v>
      </c>
      <c r="AG356" s="552">
        <v>98.3</v>
      </c>
      <c r="AH356" s="433">
        <v>101.75983436853002</v>
      </c>
      <c r="AI356" s="424"/>
    </row>
    <row r="357" spans="1:43" ht="13.5" hidden="1" customHeight="1">
      <c r="A357" s="404"/>
      <c r="B357" s="937"/>
      <c r="C357" s="474" t="s">
        <v>69</v>
      </c>
      <c r="D357" s="831">
        <v>110.44588774425596</v>
      </c>
      <c r="E357" s="848">
        <v>3528140</v>
      </c>
      <c r="F357" s="853">
        <v>764356</v>
      </c>
      <c r="G357" s="845">
        <v>104.3</v>
      </c>
      <c r="H357" s="922">
        <v>982008.4</v>
      </c>
      <c r="I357" s="836">
        <v>0.78</v>
      </c>
      <c r="J357" s="835">
        <v>-2.9</v>
      </c>
      <c r="K357" s="838">
        <v>1.0940000000000001</v>
      </c>
      <c r="L357" s="842">
        <v>212153</v>
      </c>
      <c r="M357" s="588"/>
      <c r="N357" s="405"/>
      <c r="O357" s="405"/>
      <c r="P357" s="405"/>
      <c r="Q357" s="405"/>
      <c r="R357" s="435">
        <v>121.12371809869026</v>
      </c>
      <c r="S357" s="435">
        <v>75.368633404738148</v>
      </c>
      <c r="T357" s="435">
        <v>138.86955866423173</v>
      </c>
      <c r="U357" s="435">
        <v>75.328360132097558</v>
      </c>
      <c r="V357" s="435">
        <v>105.94997794005222</v>
      </c>
      <c r="W357" s="435">
        <v>149.56114326126902</v>
      </c>
      <c r="X357" s="606">
        <f t="shared" si="13"/>
        <v>104.3</v>
      </c>
      <c r="Y357" s="610">
        <v>39464</v>
      </c>
      <c r="Z357" s="616">
        <v>98.1</v>
      </c>
      <c r="AA357" s="603">
        <f t="shared" si="11"/>
        <v>402283</v>
      </c>
      <c r="AB357" s="614">
        <v>118.71631131166636</v>
      </c>
      <c r="AC357" s="616">
        <v>95.3</v>
      </c>
      <c r="AD357" s="980">
        <v>102.6</v>
      </c>
      <c r="AE357" s="950">
        <v>100.8</v>
      </c>
      <c r="AF357" s="604">
        <f t="shared" si="12"/>
        <v>1.0940000000000001</v>
      </c>
      <c r="AG357" s="552">
        <v>97.4</v>
      </c>
      <c r="AH357" s="433">
        <v>100.82815734989649</v>
      </c>
      <c r="AI357" s="424"/>
    </row>
    <row r="358" spans="1:43" ht="13.5" hidden="1" customHeight="1">
      <c r="A358" s="406">
        <v>2005</v>
      </c>
      <c r="B358" s="411" t="s">
        <v>384</v>
      </c>
      <c r="C358" s="473" t="s">
        <v>561</v>
      </c>
      <c r="D358" s="814">
        <v>108.66987346897143</v>
      </c>
      <c r="E358" s="850">
        <v>3463225</v>
      </c>
      <c r="F358" s="855">
        <v>657784</v>
      </c>
      <c r="G358" s="843">
        <v>100.8</v>
      </c>
      <c r="H358" s="914">
        <v>978598.2</v>
      </c>
      <c r="I358" s="828">
        <v>0.79</v>
      </c>
      <c r="J358" s="818">
        <v>0.8</v>
      </c>
      <c r="K358" s="821">
        <v>0.98099999999999998</v>
      </c>
      <c r="L358" s="840">
        <v>227033</v>
      </c>
      <c r="M358" s="588"/>
      <c r="R358" s="433">
        <v>115.43594478349027</v>
      </c>
      <c r="S358" s="433">
        <v>73.13605897293283</v>
      </c>
      <c r="T358" s="433">
        <v>119.1034535988849</v>
      </c>
      <c r="U358" s="433">
        <v>74.907060578786059</v>
      </c>
      <c r="V358" s="433">
        <v>109.99902168298414</v>
      </c>
      <c r="W358" s="433">
        <v>140.91005752360741</v>
      </c>
      <c r="X358" s="615">
        <f t="shared" si="13"/>
        <v>100.8</v>
      </c>
      <c r="Y358" s="608">
        <v>30950</v>
      </c>
      <c r="Z358" s="615">
        <v>97.5</v>
      </c>
      <c r="AA358" s="600">
        <f t="shared" si="11"/>
        <v>317436</v>
      </c>
      <c r="AB358" s="609">
        <v>102.3493788739862</v>
      </c>
      <c r="AC358" s="615">
        <v>95.4</v>
      </c>
      <c r="AD358" s="981">
        <v>100.8</v>
      </c>
      <c r="AE358" s="951">
        <v>98.7</v>
      </c>
      <c r="AF358" s="601">
        <f t="shared" si="12"/>
        <v>0.98099999999999998</v>
      </c>
      <c r="AG358" s="552">
        <v>96.6</v>
      </c>
      <c r="AH358" s="433">
        <v>100</v>
      </c>
      <c r="AI358" s="407"/>
    </row>
    <row r="359" spans="1:43" ht="13.5" hidden="1" customHeight="1">
      <c r="A359" s="406"/>
      <c r="B359" s="411"/>
      <c r="C359" s="472" t="s">
        <v>562</v>
      </c>
      <c r="D359" s="823">
        <v>108.891875253382</v>
      </c>
      <c r="E359" s="846">
        <v>3339607</v>
      </c>
      <c r="F359" s="592">
        <v>570996</v>
      </c>
      <c r="G359" s="826">
        <v>102.2</v>
      </c>
      <c r="H359" s="918">
        <v>978803.3</v>
      </c>
      <c r="I359" s="828">
        <v>0.81</v>
      </c>
      <c r="J359" s="827">
        <v>-6.2</v>
      </c>
      <c r="K359" s="857">
        <v>1.012</v>
      </c>
      <c r="L359" s="841">
        <v>189579</v>
      </c>
      <c r="M359" s="588"/>
      <c r="R359" s="433">
        <v>116.21155023556302</v>
      </c>
      <c r="S359" s="433">
        <v>75.060692103799482</v>
      </c>
      <c r="T359" s="433">
        <v>139.37638187103553</v>
      </c>
      <c r="U359" s="433">
        <v>73.72742182951383</v>
      </c>
      <c r="V359" s="433">
        <v>104.93771700431923</v>
      </c>
      <c r="W359" s="433">
        <v>147.21508611207267</v>
      </c>
      <c r="X359" s="615">
        <f t="shared" si="13"/>
        <v>102.2</v>
      </c>
      <c r="Y359" s="608">
        <v>22416</v>
      </c>
      <c r="Z359" s="615">
        <v>97.2</v>
      </c>
      <c r="AA359" s="600">
        <f t="shared" si="11"/>
        <v>230617</v>
      </c>
      <c r="AB359" s="609">
        <v>107.28187906068433</v>
      </c>
      <c r="AC359" s="615">
        <v>95.4</v>
      </c>
      <c r="AD359" s="982">
        <v>101.7</v>
      </c>
      <c r="AE359" s="951">
        <v>99.4</v>
      </c>
      <c r="AF359" s="601">
        <f t="shared" si="12"/>
        <v>1.012</v>
      </c>
      <c r="AG359" s="552">
        <v>96.6</v>
      </c>
      <c r="AH359" s="433">
        <v>99.7</v>
      </c>
      <c r="AI359" s="407"/>
    </row>
    <row r="360" spans="1:43" ht="13.5" hidden="1" customHeight="1">
      <c r="A360" s="406"/>
      <c r="B360" s="411"/>
      <c r="C360" s="472" t="s">
        <v>563</v>
      </c>
      <c r="D360" s="823">
        <v>108.11486900794503</v>
      </c>
      <c r="E360" s="846">
        <v>3637213</v>
      </c>
      <c r="F360" s="592">
        <v>526056</v>
      </c>
      <c r="G360" s="826">
        <v>100.3</v>
      </c>
      <c r="H360" s="918">
        <v>991657.6</v>
      </c>
      <c r="I360" s="828">
        <v>0.84</v>
      </c>
      <c r="J360" s="827">
        <v>-5.5</v>
      </c>
      <c r="K360" s="857">
        <v>1.288</v>
      </c>
      <c r="L360" s="841">
        <v>236952</v>
      </c>
      <c r="M360" s="588"/>
      <c r="R360" s="433">
        <v>119.96030992058117</v>
      </c>
      <c r="S360" s="433">
        <v>71.750323118708835</v>
      </c>
      <c r="T360" s="433">
        <v>93.508881655294729</v>
      </c>
      <c r="U360" s="433">
        <v>76.002439417395976</v>
      </c>
      <c r="V360" s="433">
        <v>111.57364980523545</v>
      </c>
      <c r="W360" s="433">
        <v>145.16228610652584</v>
      </c>
      <c r="X360" s="615">
        <f t="shared" si="13"/>
        <v>100.3</v>
      </c>
      <c r="Y360" s="608">
        <v>28118</v>
      </c>
      <c r="Z360" s="615">
        <v>97.8</v>
      </c>
      <c r="AA360" s="600">
        <f t="shared" si="11"/>
        <v>287505</v>
      </c>
      <c r="AB360" s="609">
        <v>135.08324374934654</v>
      </c>
      <c r="AC360" s="615">
        <v>95.7</v>
      </c>
      <c r="AD360" s="981">
        <v>101.1</v>
      </c>
      <c r="AE360" s="951">
        <v>99.3</v>
      </c>
      <c r="AF360" s="601">
        <f t="shared" si="12"/>
        <v>1.288</v>
      </c>
      <c r="AG360" s="552">
        <v>96.8</v>
      </c>
      <c r="AH360" s="433">
        <v>100.2</v>
      </c>
      <c r="AI360" s="407"/>
    </row>
    <row r="361" spans="1:43" ht="13.5" hidden="1" customHeight="1">
      <c r="A361" s="406"/>
      <c r="B361" s="411"/>
      <c r="C361" s="472" t="s">
        <v>564</v>
      </c>
      <c r="D361" s="823">
        <v>115.21892610908309</v>
      </c>
      <c r="E361" s="846">
        <v>3549411</v>
      </c>
      <c r="F361" s="592">
        <v>641454</v>
      </c>
      <c r="G361" s="826">
        <v>114.8</v>
      </c>
      <c r="H361" s="918">
        <v>988935.8</v>
      </c>
      <c r="I361" s="828">
        <v>0.86</v>
      </c>
      <c r="J361" s="827">
        <v>-2.6</v>
      </c>
      <c r="K361" s="857">
        <v>1.0309999999999999</v>
      </c>
      <c r="L361" s="841">
        <v>238138</v>
      </c>
      <c r="M361" s="588"/>
      <c r="R361" s="433">
        <v>147.88210619519921</v>
      </c>
      <c r="S361" s="433">
        <v>75.214662754268815</v>
      </c>
      <c r="T361" s="433">
        <v>129.87344674346491</v>
      </c>
      <c r="U361" s="433">
        <v>79.457095754550338</v>
      </c>
      <c r="V361" s="433">
        <v>112.81085761557577</v>
      </c>
      <c r="W361" s="433">
        <v>149.85440040491858</v>
      </c>
      <c r="X361" s="615">
        <f t="shared" si="13"/>
        <v>114.8</v>
      </c>
      <c r="Y361" s="608">
        <v>27015</v>
      </c>
      <c r="Z361" s="615">
        <v>97.6</v>
      </c>
      <c r="AA361" s="600">
        <f t="shared" si="11"/>
        <v>276793</v>
      </c>
      <c r="AB361" s="609">
        <v>110.53284509282626</v>
      </c>
      <c r="AC361" s="615">
        <v>96.4</v>
      </c>
      <c r="AD361" s="981">
        <v>102.4</v>
      </c>
      <c r="AE361" s="951">
        <v>100.9</v>
      </c>
      <c r="AF361" s="601">
        <f t="shared" si="12"/>
        <v>1.0309999999999999</v>
      </c>
      <c r="AG361" s="552">
        <v>96.8</v>
      </c>
      <c r="AH361" s="433">
        <v>100.2</v>
      </c>
      <c r="AI361" s="407"/>
    </row>
    <row r="362" spans="1:43" ht="13.5" hidden="1" customHeight="1">
      <c r="A362" s="406"/>
      <c r="B362" s="411"/>
      <c r="C362" s="472" t="s">
        <v>565</v>
      </c>
      <c r="D362" s="823">
        <v>107.78186633132916</v>
      </c>
      <c r="E362" s="846">
        <v>3562292</v>
      </c>
      <c r="F362" s="592">
        <v>525385</v>
      </c>
      <c r="G362" s="826">
        <v>103.2</v>
      </c>
      <c r="H362" s="918">
        <v>969897.8</v>
      </c>
      <c r="I362" s="828">
        <v>0.84</v>
      </c>
      <c r="J362" s="827">
        <v>-3.2</v>
      </c>
      <c r="K362" s="857">
        <v>0.8</v>
      </c>
      <c r="L362" s="841">
        <v>245024</v>
      </c>
      <c r="M362" s="588"/>
      <c r="R362" s="433">
        <v>124.61394263301752</v>
      </c>
      <c r="S362" s="433">
        <v>69.440763361668857</v>
      </c>
      <c r="T362" s="433">
        <v>113.14828091894066</v>
      </c>
      <c r="U362" s="433">
        <v>79.288575933225729</v>
      </c>
      <c r="V362" s="433">
        <v>111.34870293062814</v>
      </c>
      <c r="W362" s="433">
        <v>145.4555432501754</v>
      </c>
      <c r="X362" s="615">
        <f t="shared" si="13"/>
        <v>103.2</v>
      </c>
      <c r="Y362" s="608">
        <v>27125</v>
      </c>
      <c r="Z362" s="615">
        <v>97.9</v>
      </c>
      <c r="AA362" s="600">
        <f t="shared" si="11"/>
        <v>277068</v>
      </c>
      <c r="AB362" s="609">
        <v>98.874208287903429</v>
      </c>
      <c r="AC362" s="615">
        <v>96.4</v>
      </c>
      <c r="AD362" s="981">
        <v>108.3</v>
      </c>
      <c r="AE362" s="951">
        <v>110</v>
      </c>
      <c r="AF362" s="601">
        <f t="shared" si="12"/>
        <v>0.8</v>
      </c>
      <c r="AG362" s="552">
        <v>96.8</v>
      </c>
      <c r="AH362" s="433">
        <v>100.5</v>
      </c>
      <c r="AI362" s="407"/>
    </row>
    <row r="363" spans="1:43" ht="13.5" hidden="1" customHeight="1">
      <c r="A363" s="406"/>
      <c r="B363" s="411"/>
      <c r="C363" s="472" t="s">
        <v>566</v>
      </c>
      <c r="D363" s="823">
        <v>109.66888149881898</v>
      </c>
      <c r="E363" s="846">
        <v>3826781</v>
      </c>
      <c r="F363" s="592">
        <v>886305</v>
      </c>
      <c r="G363" s="826">
        <v>109.3</v>
      </c>
      <c r="H363" s="918">
        <v>987561.7</v>
      </c>
      <c r="I363" s="828">
        <v>0.84</v>
      </c>
      <c r="J363" s="827">
        <v>-0.2</v>
      </c>
      <c r="K363" s="857">
        <v>1.056</v>
      </c>
      <c r="L363" s="841">
        <v>236295</v>
      </c>
      <c r="M363" s="588"/>
      <c r="R363" s="433">
        <v>126.29442111250842</v>
      </c>
      <c r="S363" s="433">
        <v>81.60444474874609</v>
      </c>
      <c r="T363" s="433">
        <v>124.29839146862349</v>
      </c>
      <c r="U363" s="433">
        <v>80.80525432514716</v>
      </c>
      <c r="V363" s="433">
        <v>116.97237479581136</v>
      </c>
      <c r="W363" s="433">
        <v>148.68137183032042</v>
      </c>
      <c r="X363" s="615">
        <f t="shared" si="13"/>
        <v>109.3</v>
      </c>
      <c r="Y363" s="608">
        <v>27552</v>
      </c>
      <c r="Z363" s="615">
        <v>97.1</v>
      </c>
      <c r="AA363" s="600">
        <f t="shared" si="11"/>
        <v>283749</v>
      </c>
      <c r="AB363" s="609">
        <v>112.21437924738245</v>
      </c>
      <c r="AC363" s="615">
        <v>96.3</v>
      </c>
      <c r="AD363" s="981">
        <v>102.4</v>
      </c>
      <c r="AE363" s="951">
        <v>99.9</v>
      </c>
      <c r="AF363" s="601">
        <f t="shared" si="12"/>
        <v>1.056</v>
      </c>
      <c r="AG363" s="552">
        <v>96.2</v>
      </c>
      <c r="AH363" s="433">
        <v>99.9</v>
      </c>
      <c r="AI363" s="407"/>
    </row>
    <row r="364" spans="1:43" ht="13.5" hidden="1" customHeight="1">
      <c r="A364" s="406"/>
      <c r="B364" s="411"/>
      <c r="C364" s="472" t="s">
        <v>567</v>
      </c>
      <c r="D364" s="823">
        <v>109.77988239102426</v>
      </c>
      <c r="E364" s="846">
        <v>3952182</v>
      </c>
      <c r="F364" s="592">
        <v>534953</v>
      </c>
      <c r="G364" s="826">
        <v>104.6</v>
      </c>
      <c r="H364" s="918">
        <v>982799.8</v>
      </c>
      <c r="I364" s="828">
        <v>0.84</v>
      </c>
      <c r="J364" s="827">
        <v>-2.1</v>
      </c>
      <c r="K364" s="857">
        <v>1.014</v>
      </c>
      <c r="L364" s="841">
        <v>238435</v>
      </c>
      <c r="M364" s="588"/>
      <c r="R364" s="433">
        <v>118.27983144109027</v>
      </c>
      <c r="S364" s="433">
        <v>78.679002389828781</v>
      </c>
      <c r="T364" s="433">
        <v>124.9319204771282</v>
      </c>
      <c r="U364" s="433">
        <v>81.563593521107862</v>
      </c>
      <c r="V364" s="433">
        <v>111.57364980523545</v>
      </c>
      <c r="W364" s="433">
        <v>140.47017180813307</v>
      </c>
      <c r="X364" s="615">
        <f t="shared" si="13"/>
        <v>104.6</v>
      </c>
      <c r="Y364" s="608">
        <v>33355</v>
      </c>
      <c r="Z364" s="615">
        <v>97.1</v>
      </c>
      <c r="AA364" s="600">
        <f t="shared" si="11"/>
        <v>343512</v>
      </c>
      <c r="AB364" s="609">
        <v>106.49716312189143</v>
      </c>
      <c r="AC364" s="615">
        <v>96.7</v>
      </c>
      <c r="AD364" s="981">
        <v>102</v>
      </c>
      <c r="AE364" s="951">
        <v>99.6</v>
      </c>
      <c r="AF364" s="601">
        <f t="shared" si="12"/>
        <v>1.014</v>
      </c>
      <c r="AG364" s="552">
        <v>96.2</v>
      </c>
      <c r="AH364" s="433">
        <v>99.7</v>
      </c>
      <c r="AI364" s="407"/>
    </row>
    <row r="365" spans="1:43" ht="13.5" hidden="1" customHeight="1">
      <c r="A365" s="406"/>
      <c r="B365" s="411"/>
      <c r="C365" s="472" t="s">
        <v>568</v>
      </c>
      <c r="D365" s="823">
        <v>117.66094573759931</v>
      </c>
      <c r="E365" s="846">
        <v>3835581</v>
      </c>
      <c r="F365" s="592">
        <v>690071</v>
      </c>
      <c r="G365" s="826">
        <v>119</v>
      </c>
      <c r="H365" s="918">
        <v>995006.3</v>
      </c>
      <c r="I365" s="828">
        <v>0.84</v>
      </c>
      <c r="J365" s="827">
        <v>-3.2</v>
      </c>
      <c r="K365" s="857">
        <v>1.0309999999999999</v>
      </c>
      <c r="L365" s="841">
        <v>266702</v>
      </c>
      <c r="M365" s="588"/>
      <c r="R365" s="433">
        <v>155.37962556523553</v>
      </c>
      <c r="S365" s="433">
        <v>80.757606171164781</v>
      </c>
      <c r="T365" s="433">
        <v>122.27109864140844</v>
      </c>
      <c r="U365" s="433">
        <v>87.883086820780491</v>
      </c>
      <c r="V365" s="433">
        <v>113.82311855130875</v>
      </c>
      <c r="W365" s="433">
        <v>144.57577181922673</v>
      </c>
      <c r="X365" s="615">
        <f t="shared" si="13"/>
        <v>119</v>
      </c>
      <c r="Y365" s="608">
        <v>24056</v>
      </c>
      <c r="Z365" s="615">
        <v>97.2</v>
      </c>
      <c r="AA365" s="600">
        <f t="shared" si="11"/>
        <v>247490</v>
      </c>
      <c r="AB365" s="609">
        <v>108.29079955341803</v>
      </c>
      <c r="AC365" s="615">
        <v>96.8</v>
      </c>
      <c r="AD365" s="981">
        <v>102.1</v>
      </c>
      <c r="AE365" s="951">
        <v>99.6</v>
      </c>
      <c r="AF365" s="601">
        <f t="shared" si="12"/>
        <v>1.0309999999999999</v>
      </c>
      <c r="AG365" s="552">
        <v>96.2</v>
      </c>
      <c r="AH365" s="433">
        <v>99.8</v>
      </c>
      <c r="AI365" s="407"/>
    </row>
    <row r="366" spans="1:43" ht="13.5" hidden="1" customHeight="1">
      <c r="A366" s="406"/>
      <c r="B366" s="411"/>
      <c r="C366" s="472" t="s">
        <v>569</v>
      </c>
      <c r="D366" s="823">
        <v>111.55589666630877</v>
      </c>
      <c r="E366" s="846">
        <v>3844372</v>
      </c>
      <c r="F366" s="592">
        <v>627806</v>
      </c>
      <c r="G366" s="826">
        <v>112.2</v>
      </c>
      <c r="H366" s="918">
        <v>999386.6</v>
      </c>
      <c r="I366" s="828">
        <v>0.83</v>
      </c>
      <c r="J366" s="827">
        <v>-3.1</v>
      </c>
      <c r="K366" s="857">
        <v>1.0820000000000001</v>
      </c>
      <c r="L366" s="841">
        <v>246475</v>
      </c>
      <c r="M366" s="588"/>
      <c r="R366" s="433">
        <v>127.84563201665387</v>
      </c>
      <c r="S366" s="433">
        <v>77.67819316177814</v>
      </c>
      <c r="T366" s="433">
        <v>130.76038735537151</v>
      </c>
      <c r="U366" s="433">
        <v>88.557166106078895</v>
      </c>
      <c r="V366" s="433">
        <v>126.98251071583752</v>
      </c>
      <c r="W366" s="433">
        <v>158.652114714405</v>
      </c>
      <c r="X366" s="615">
        <f t="shared" si="13"/>
        <v>112.2</v>
      </c>
      <c r="Y366" s="608">
        <v>23866</v>
      </c>
      <c r="Z366" s="615">
        <v>97.6</v>
      </c>
      <c r="AA366" s="600">
        <f t="shared" si="11"/>
        <v>244529</v>
      </c>
      <c r="AB366" s="609">
        <v>114.23222023284988</v>
      </c>
      <c r="AC366" s="615">
        <v>96.9</v>
      </c>
      <c r="AD366" s="983">
        <v>102.7</v>
      </c>
      <c r="AE366" s="952">
        <v>99.6</v>
      </c>
      <c r="AF366" s="601">
        <f t="shared" si="12"/>
        <v>1.0820000000000001</v>
      </c>
      <c r="AG366" s="552">
        <v>96.7</v>
      </c>
      <c r="AH366" s="433">
        <v>100.3</v>
      </c>
      <c r="AI366" s="407"/>
    </row>
    <row r="367" spans="1:43" ht="13.5" hidden="1" customHeight="1">
      <c r="A367" s="406"/>
      <c r="B367" s="411"/>
      <c r="C367" s="472" t="s">
        <v>67</v>
      </c>
      <c r="D367" s="823">
        <v>112.55490469615631</v>
      </c>
      <c r="E367" s="846">
        <v>3704747</v>
      </c>
      <c r="F367" s="592">
        <v>711113</v>
      </c>
      <c r="G367" s="826">
        <v>113.4</v>
      </c>
      <c r="H367" s="918">
        <v>978712.5</v>
      </c>
      <c r="I367" s="828">
        <v>0.83</v>
      </c>
      <c r="J367" s="827">
        <v>-3.8</v>
      </c>
      <c r="K367" s="857">
        <v>1.052</v>
      </c>
      <c r="L367" s="841">
        <v>249397</v>
      </c>
      <c r="M367" s="588"/>
      <c r="R367" s="433">
        <v>139.86751652378106</v>
      </c>
      <c r="S367" s="433">
        <v>78.217090438420783</v>
      </c>
      <c r="T367" s="433">
        <v>134.68826720810068</v>
      </c>
      <c r="U367" s="433">
        <v>91.927562532570946</v>
      </c>
      <c r="V367" s="433">
        <v>109.77407480837681</v>
      </c>
      <c r="W367" s="433">
        <v>154.8397718469609</v>
      </c>
      <c r="X367" s="615">
        <f t="shared" si="13"/>
        <v>113.4</v>
      </c>
      <c r="Y367" s="608">
        <v>27731</v>
      </c>
      <c r="Z367" s="615">
        <v>97.5</v>
      </c>
      <c r="AA367" s="600">
        <f t="shared" si="11"/>
        <v>284421</v>
      </c>
      <c r="AB367" s="609">
        <v>110.7570496467671</v>
      </c>
      <c r="AC367" s="615">
        <v>97.2</v>
      </c>
      <c r="AD367" s="983">
        <v>102.7</v>
      </c>
      <c r="AE367" s="952">
        <v>99.6</v>
      </c>
      <c r="AF367" s="601">
        <f t="shared" si="12"/>
        <v>1.052</v>
      </c>
      <c r="AG367" s="552">
        <v>96.4</v>
      </c>
      <c r="AH367" s="433">
        <v>100.2</v>
      </c>
      <c r="AI367" s="407"/>
    </row>
    <row r="368" spans="1:43" ht="13.5" hidden="1" customHeight="1">
      <c r="A368" s="406"/>
      <c r="B368" s="411"/>
      <c r="C368" s="472" t="s">
        <v>68</v>
      </c>
      <c r="D368" s="823">
        <v>113.55391272600386</v>
      </c>
      <c r="E368" s="846">
        <v>3539215</v>
      </c>
      <c r="F368" s="592">
        <v>774503</v>
      </c>
      <c r="G368" s="826">
        <v>116.7</v>
      </c>
      <c r="H368" s="918">
        <v>981543</v>
      </c>
      <c r="I368" s="828">
        <v>0.84</v>
      </c>
      <c r="J368" s="827">
        <v>-0.9</v>
      </c>
      <c r="K368" s="857">
        <v>1.095</v>
      </c>
      <c r="L368" s="841">
        <v>264945</v>
      </c>
      <c r="M368" s="588"/>
      <c r="R368" s="433">
        <v>141.67726257861742</v>
      </c>
      <c r="S368" s="433">
        <v>83.375107229143424</v>
      </c>
      <c r="T368" s="433">
        <v>153.94754906664377</v>
      </c>
      <c r="U368" s="433">
        <v>97.741496368269765</v>
      </c>
      <c r="V368" s="433">
        <v>106.17492481465955</v>
      </c>
      <c r="W368" s="433">
        <v>147.5083432557222</v>
      </c>
      <c r="X368" s="615">
        <f t="shared" si="13"/>
        <v>116.7</v>
      </c>
      <c r="Y368" s="608">
        <v>30038</v>
      </c>
      <c r="Z368" s="615">
        <v>97.2</v>
      </c>
      <c r="AA368" s="600">
        <f t="shared" si="11"/>
        <v>309033</v>
      </c>
      <c r="AB368" s="609">
        <v>118.04369764984388</v>
      </c>
      <c r="AC368" s="615">
        <v>97.2</v>
      </c>
      <c r="AD368" s="983">
        <v>105.2</v>
      </c>
      <c r="AE368" s="952">
        <v>99.6</v>
      </c>
      <c r="AF368" s="601">
        <f t="shared" si="12"/>
        <v>1.095</v>
      </c>
      <c r="AG368" s="552">
        <v>96.4</v>
      </c>
      <c r="AH368" s="433">
        <v>99.8</v>
      </c>
      <c r="AI368" s="407"/>
      <c r="AP368" s="402" t="s">
        <v>452</v>
      </c>
      <c r="AQ368" s="402" t="s">
        <v>453</v>
      </c>
    </row>
    <row r="369" spans="1:44" ht="13.5" hidden="1" customHeight="1">
      <c r="A369" s="406"/>
      <c r="B369" s="449"/>
      <c r="C369" s="474" t="s">
        <v>69</v>
      </c>
      <c r="D369" s="831">
        <v>113.88691540261969</v>
      </c>
      <c r="E369" s="848">
        <v>3621894</v>
      </c>
      <c r="F369" s="853">
        <v>482873</v>
      </c>
      <c r="G369" s="834">
        <v>116.7</v>
      </c>
      <c r="H369" s="922">
        <v>977079.4</v>
      </c>
      <c r="I369" s="836">
        <v>0.85</v>
      </c>
      <c r="J369" s="835">
        <v>-1</v>
      </c>
      <c r="K369" s="858">
        <v>1.1459999999999999</v>
      </c>
      <c r="L369" s="842">
        <v>269250</v>
      </c>
      <c r="M369" s="588"/>
      <c r="N369" s="405"/>
      <c r="O369" s="405"/>
      <c r="P369" s="405"/>
      <c r="Q369" s="405"/>
      <c r="R369" s="435">
        <v>132.75779987978112</v>
      </c>
      <c r="S369" s="435">
        <v>82.682239302031434</v>
      </c>
      <c r="T369" s="435">
        <v>163.57718999591532</v>
      </c>
      <c r="U369" s="435">
        <v>101.28041261608642</v>
      </c>
      <c r="V369" s="435">
        <v>117.53474198232969</v>
      </c>
      <c r="W369" s="435">
        <v>129.17977177762552</v>
      </c>
      <c r="X369" s="616">
        <f t="shared" si="13"/>
        <v>116.7</v>
      </c>
      <c r="Y369" s="610">
        <v>40085</v>
      </c>
      <c r="Z369" s="616">
        <v>97.2</v>
      </c>
      <c r="AA369" s="603">
        <f t="shared" si="11"/>
        <v>412397</v>
      </c>
      <c r="AB369" s="614">
        <v>121.070459128045</v>
      </c>
      <c r="AC369" s="616">
        <v>97.3</v>
      </c>
      <c r="AD369" s="984">
        <v>103.3</v>
      </c>
      <c r="AE369" s="953">
        <v>99.5</v>
      </c>
      <c r="AF369" s="604">
        <f t="shared" si="12"/>
        <v>1.1459999999999999</v>
      </c>
      <c r="AG369" s="552">
        <v>96.4</v>
      </c>
      <c r="AH369" s="433">
        <v>99.9</v>
      </c>
      <c r="AI369" s="407"/>
    </row>
    <row r="370" spans="1:44" ht="13.5" hidden="1" customHeight="1">
      <c r="A370" s="477">
        <v>2006</v>
      </c>
      <c r="B370" s="934" t="s">
        <v>385</v>
      </c>
      <c r="C370" s="473" t="s">
        <v>561</v>
      </c>
      <c r="D370" s="859">
        <v>119.43696001288382</v>
      </c>
      <c r="E370" s="850">
        <v>3544385</v>
      </c>
      <c r="F370" s="855">
        <v>518380</v>
      </c>
      <c r="G370" s="843">
        <v>124</v>
      </c>
      <c r="H370" s="914">
        <v>988796.4</v>
      </c>
      <c r="I370" s="828">
        <v>0.89</v>
      </c>
      <c r="J370" s="818">
        <v>-5.6</v>
      </c>
      <c r="K370" s="821">
        <v>1.0629999999999999</v>
      </c>
      <c r="L370" s="840">
        <v>266132</v>
      </c>
      <c r="M370" s="588"/>
      <c r="R370" s="441">
        <v>160.42106100370822</v>
      </c>
      <c r="S370" s="441">
        <v>78.217090438420783</v>
      </c>
      <c r="T370" s="441">
        <v>148.75261119690518</v>
      </c>
      <c r="U370" s="441">
        <v>110.12770323562808</v>
      </c>
      <c r="V370" s="441">
        <v>114.38548573782707</v>
      </c>
      <c r="W370" s="441">
        <v>125.66068605383096</v>
      </c>
      <c r="X370" s="615">
        <f t="shared" si="13"/>
        <v>124</v>
      </c>
      <c r="Y370" s="608">
        <v>30041</v>
      </c>
      <c r="Z370" s="615">
        <v>97.2</v>
      </c>
      <c r="AA370" s="600">
        <f t="shared" si="11"/>
        <v>309064</v>
      </c>
      <c r="AB370" s="617">
        <v>108.0665949994772</v>
      </c>
      <c r="AC370" s="615">
        <v>97.4</v>
      </c>
      <c r="AD370" s="981">
        <v>100</v>
      </c>
      <c r="AE370" s="951">
        <v>99</v>
      </c>
      <c r="AF370" s="601">
        <f t="shared" si="12"/>
        <v>1.0629999999999999</v>
      </c>
      <c r="AG370" s="552">
        <v>96.3</v>
      </c>
      <c r="AH370" s="433">
        <v>99.8</v>
      </c>
      <c r="AI370" s="407"/>
      <c r="AO370" s="402">
        <v>2006.01</v>
      </c>
      <c r="AP370" s="402">
        <v>99.2</v>
      </c>
      <c r="AQ370" s="502">
        <v>101</v>
      </c>
      <c r="AR370" s="553">
        <f>ROUND(AP370/AQ370,3)</f>
        <v>0.98199999999999998</v>
      </c>
    </row>
    <row r="371" spans="1:44" ht="13.5" hidden="1" customHeight="1">
      <c r="A371" s="406"/>
      <c r="B371" s="411"/>
      <c r="C371" s="472" t="s">
        <v>562</v>
      </c>
      <c r="D371" s="859">
        <v>119.10395733626798</v>
      </c>
      <c r="E371" s="846">
        <v>3413399</v>
      </c>
      <c r="F371" s="592">
        <v>859241</v>
      </c>
      <c r="G371" s="826">
        <v>125.4</v>
      </c>
      <c r="H371" s="918">
        <v>986516</v>
      </c>
      <c r="I371" s="828">
        <v>0.9</v>
      </c>
      <c r="J371" s="827">
        <v>-3.1</v>
      </c>
      <c r="K371" s="857">
        <v>1.099</v>
      </c>
      <c r="L371" s="841">
        <v>237318</v>
      </c>
      <c r="M371" s="588"/>
      <c r="R371" s="441">
        <v>165.72103159287181</v>
      </c>
      <c r="S371" s="441">
        <v>77.524222511308793</v>
      </c>
      <c r="T371" s="441">
        <v>137.47579484552142</v>
      </c>
      <c r="U371" s="441">
        <v>109.45362395032969</v>
      </c>
      <c r="V371" s="441">
        <v>117.64721541963335</v>
      </c>
      <c r="W371" s="441">
        <v>130.2061717803989</v>
      </c>
      <c r="X371" s="615">
        <f t="shared" si="13"/>
        <v>125.4</v>
      </c>
      <c r="Y371" s="608">
        <v>22888</v>
      </c>
      <c r="Z371" s="615">
        <v>96.7</v>
      </c>
      <c r="AA371" s="600">
        <f t="shared" si="11"/>
        <v>236691</v>
      </c>
      <c r="AB371" s="617">
        <v>115.353243002554</v>
      </c>
      <c r="AC371" s="615">
        <v>97.7</v>
      </c>
      <c r="AD371" s="982">
        <v>103.6</v>
      </c>
      <c r="AE371" s="951">
        <v>99</v>
      </c>
      <c r="AF371" s="601">
        <f t="shared" si="12"/>
        <v>1.099</v>
      </c>
      <c r="AG371" s="552">
        <v>95.9</v>
      </c>
      <c r="AH371" s="433">
        <v>99.4</v>
      </c>
      <c r="AI371" s="407"/>
      <c r="AO371" s="402">
        <v>2006.02</v>
      </c>
      <c r="AP371" s="402">
        <v>99.5</v>
      </c>
      <c r="AQ371" s="502">
        <v>101.3</v>
      </c>
      <c r="AR371" s="553">
        <f t="shared" ref="AR371:AR391" si="14">ROUND(AP371/AQ371,3)</f>
        <v>0.98199999999999998</v>
      </c>
    </row>
    <row r="372" spans="1:44" ht="13.5" hidden="1" customHeight="1">
      <c r="A372" s="406"/>
      <c r="B372" s="411"/>
      <c r="C372" s="472" t="s">
        <v>563</v>
      </c>
      <c r="D372" s="859">
        <v>124.54300105432682</v>
      </c>
      <c r="E372" s="846">
        <v>3694479</v>
      </c>
      <c r="F372" s="592">
        <v>536644</v>
      </c>
      <c r="G372" s="826">
        <v>133.9</v>
      </c>
      <c r="H372" s="918">
        <v>984856.2</v>
      </c>
      <c r="I372" s="828">
        <v>0.92</v>
      </c>
      <c r="J372" s="827">
        <v>-1</v>
      </c>
      <c r="K372" s="857">
        <v>1.4059999999999999</v>
      </c>
      <c r="L372" s="841">
        <v>284528</v>
      </c>
      <c r="M372" s="588"/>
      <c r="R372" s="441">
        <v>179.55266215483542</v>
      </c>
      <c r="S372" s="441">
        <v>77.67819316177814</v>
      </c>
      <c r="T372" s="441">
        <v>159.64931014318614</v>
      </c>
      <c r="U372" s="441">
        <v>107.34712618377213</v>
      </c>
      <c r="V372" s="441">
        <v>126.0827232174082</v>
      </c>
      <c r="W372" s="441">
        <v>123.16800033280981</v>
      </c>
      <c r="X372" s="615">
        <f t="shared" si="13"/>
        <v>133.9</v>
      </c>
      <c r="Y372" s="608">
        <v>28568</v>
      </c>
      <c r="Z372" s="615">
        <v>96.9</v>
      </c>
      <c r="AA372" s="600">
        <f t="shared" si="11"/>
        <v>294819</v>
      </c>
      <c r="AB372" s="617">
        <v>145.62085778456523</v>
      </c>
      <c r="AC372" s="615">
        <v>97.7</v>
      </c>
      <c r="AD372" s="981">
        <v>102.6</v>
      </c>
      <c r="AE372" s="951">
        <v>98.6</v>
      </c>
      <c r="AF372" s="601">
        <f t="shared" si="12"/>
        <v>1.4059999999999999</v>
      </c>
      <c r="AG372" s="552">
        <v>96.1</v>
      </c>
      <c r="AH372" s="433">
        <v>99.6</v>
      </c>
      <c r="AI372" s="407"/>
      <c r="AO372" s="402">
        <v>2006.03</v>
      </c>
      <c r="AP372" s="402">
        <v>99.6</v>
      </c>
      <c r="AQ372" s="502">
        <v>101.3</v>
      </c>
      <c r="AR372" s="553">
        <f t="shared" si="14"/>
        <v>0.98299999999999998</v>
      </c>
    </row>
    <row r="373" spans="1:44" ht="13.5" hidden="1" customHeight="1">
      <c r="A373" s="406"/>
      <c r="B373" s="411"/>
      <c r="C373" s="472" t="s">
        <v>564</v>
      </c>
      <c r="D373" s="859">
        <v>121.43497607257892</v>
      </c>
      <c r="E373" s="846">
        <v>3536505</v>
      </c>
      <c r="F373" s="592">
        <v>772745</v>
      </c>
      <c r="G373" s="826">
        <v>129.69999999999999</v>
      </c>
      <c r="H373" s="918">
        <v>989666</v>
      </c>
      <c r="I373" s="828">
        <v>0.93</v>
      </c>
      <c r="J373" s="827">
        <v>-1.6</v>
      </c>
      <c r="K373" s="857">
        <v>1.101</v>
      </c>
      <c r="L373" s="841">
        <v>266827</v>
      </c>
      <c r="M373" s="588"/>
      <c r="R373" s="441">
        <v>167.53077764770819</v>
      </c>
      <c r="S373" s="441">
        <v>80.218708894522109</v>
      </c>
      <c r="T373" s="441">
        <v>163.57718999591532</v>
      </c>
      <c r="U373" s="441">
        <v>114.42495867940548</v>
      </c>
      <c r="V373" s="441">
        <v>119.33431697918833</v>
      </c>
      <c r="W373" s="441">
        <v>119.20902889354092</v>
      </c>
      <c r="X373" s="615">
        <f t="shared" si="13"/>
        <v>129.69999999999999</v>
      </c>
      <c r="Y373" s="608">
        <v>26674</v>
      </c>
      <c r="Z373" s="615">
        <v>97.1</v>
      </c>
      <c r="AA373" s="600">
        <f t="shared" si="11"/>
        <v>274706</v>
      </c>
      <c r="AB373" s="617">
        <v>116.69847032619893</v>
      </c>
      <c r="AC373" s="615">
        <v>98</v>
      </c>
      <c r="AD373" s="981">
        <v>104.2</v>
      </c>
      <c r="AE373" s="951">
        <v>99.7</v>
      </c>
      <c r="AF373" s="601">
        <f t="shared" si="12"/>
        <v>1.101</v>
      </c>
      <c r="AG373" s="552">
        <v>96.6</v>
      </c>
      <c r="AH373" s="433">
        <v>99.8</v>
      </c>
      <c r="AI373" s="407"/>
      <c r="AO373" s="402">
        <v>2006.04</v>
      </c>
      <c r="AP373" s="402">
        <v>100.2</v>
      </c>
      <c r="AQ373" s="502">
        <v>101.7</v>
      </c>
      <c r="AR373" s="553">
        <f t="shared" si="14"/>
        <v>0.98499999999999999</v>
      </c>
    </row>
    <row r="374" spans="1:44" ht="13.5" hidden="1" customHeight="1">
      <c r="A374" s="406"/>
      <c r="B374" s="411"/>
      <c r="C374" s="472" t="s">
        <v>565</v>
      </c>
      <c r="D374" s="860">
        <v>122.32298321022115</v>
      </c>
      <c r="E374" s="846">
        <v>3601519</v>
      </c>
      <c r="F374" s="592">
        <v>667113</v>
      </c>
      <c r="G374" s="826">
        <v>127.9</v>
      </c>
      <c r="H374" s="918">
        <v>990439.3</v>
      </c>
      <c r="I374" s="828">
        <v>0.94</v>
      </c>
      <c r="J374" s="827">
        <v>-0.5</v>
      </c>
      <c r="K374" s="857">
        <v>1.125</v>
      </c>
      <c r="L374" s="841">
        <v>264636</v>
      </c>
      <c r="M374" s="588"/>
      <c r="R374" s="443">
        <v>170.76246703134453</v>
      </c>
      <c r="S374" s="443">
        <v>79.14091434123678</v>
      </c>
      <c r="T374" s="443">
        <v>138.23602965572704</v>
      </c>
      <c r="U374" s="443">
        <v>115.94163707132688</v>
      </c>
      <c r="V374" s="443">
        <v>116.41000760929305</v>
      </c>
      <c r="W374" s="443">
        <v>125.95394319748051</v>
      </c>
      <c r="X374" s="615">
        <f t="shared" si="13"/>
        <v>127.9</v>
      </c>
      <c r="Y374" s="608">
        <v>27114</v>
      </c>
      <c r="Z374" s="615">
        <v>97.6</v>
      </c>
      <c r="AA374" s="600">
        <f t="shared" si="11"/>
        <v>277807</v>
      </c>
      <c r="AB374" s="617">
        <v>115.12903844861317</v>
      </c>
      <c r="AC374" s="615">
        <v>98.5</v>
      </c>
      <c r="AD374" s="981">
        <v>101.3</v>
      </c>
      <c r="AE374" s="951">
        <v>99.5</v>
      </c>
      <c r="AF374" s="601">
        <f t="shared" si="12"/>
        <v>1.125</v>
      </c>
      <c r="AG374" s="552">
        <v>97.2</v>
      </c>
      <c r="AH374" s="433">
        <v>100.2</v>
      </c>
      <c r="AI374" s="407"/>
      <c r="AO374" s="402">
        <v>2006.05</v>
      </c>
      <c r="AP374" s="402">
        <v>100.8</v>
      </c>
      <c r="AQ374" s="502">
        <v>102.1</v>
      </c>
      <c r="AR374" s="553">
        <f t="shared" si="14"/>
        <v>0.98699999999999999</v>
      </c>
    </row>
    <row r="375" spans="1:44" ht="13.5" hidden="1" customHeight="1">
      <c r="A375" s="406"/>
      <c r="B375" s="411"/>
      <c r="C375" s="472" t="s">
        <v>566</v>
      </c>
      <c r="D375" s="860">
        <v>122.87798767124758</v>
      </c>
      <c r="E375" s="846">
        <v>3992328</v>
      </c>
      <c r="F375" s="592">
        <v>746252</v>
      </c>
      <c r="G375" s="826">
        <v>131.19999999999999</v>
      </c>
      <c r="H375" s="918">
        <v>991200.1</v>
      </c>
      <c r="I375" s="828">
        <v>0.94</v>
      </c>
      <c r="J375" s="827">
        <v>-0.9</v>
      </c>
      <c r="K375" s="857">
        <v>1.244</v>
      </c>
      <c r="L375" s="841">
        <v>256107</v>
      </c>
      <c r="M375" s="588"/>
      <c r="R375" s="443">
        <v>183.81849214123534</v>
      </c>
      <c r="S375" s="443">
        <v>76.523413283258137</v>
      </c>
      <c r="T375" s="443">
        <v>153.69413746324187</v>
      </c>
      <c r="U375" s="443">
        <v>113.24531993013325</v>
      </c>
      <c r="V375" s="443">
        <v>108.5368669980365</v>
      </c>
      <c r="W375" s="443">
        <v>121.84834318638683</v>
      </c>
      <c r="X375" s="615">
        <f t="shared" si="13"/>
        <v>131.19999999999999</v>
      </c>
      <c r="Y375" s="608">
        <v>27289</v>
      </c>
      <c r="Z375" s="615">
        <v>97.7</v>
      </c>
      <c r="AA375" s="600">
        <f t="shared" si="11"/>
        <v>279314</v>
      </c>
      <c r="AB375" s="617">
        <v>130.93545950144127</v>
      </c>
      <c r="AC375" s="615">
        <v>98.5</v>
      </c>
      <c r="AD375" s="981">
        <v>104</v>
      </c>
      <c r="AE375" s="951">
        <v>99.7</v>
      </c>
      <c r="AF375" s="601">
        <f t="shared" si="12"/>
        <v>1.244</v>
      </c>
      <c r="AG375" s="552">
        <v>97.2</v>
      </c>
      <c r="AH375" s="433">
        <v>100.3</v>
      </c>
      <c r="AI375" s="407"/>
      <c r="AO375" s="402">
        <v>2006.06</v>
      </c>
      <c r="AP375" s="402">
        <v>100.7</v>
      </c>
      <c r="AQ375" s="502">
        <v>102.1</v>
      </c>
      <c r="AR375" s="553">
        <f t="shared" si="14"/>
        <v>0.98599999999999999</v>
      </c>
    </row>
    <row r="376" spans="1:44" ht="13.5" hidden="1" customHeight="1">
      <c r="A376" s="406"/>
      <c r="B376" s="411"/>
      <c r="C376" s="472" t="s">
        <v>567</v>
      </c>
      <c r="D376" s="860">
        <v>121.10197339596304</v>
      </c>
      <c r="E376" s="846">
        <v>4158703</v>
      </c>
      <c r="F376" s="592">
        <v>725117</v>
      </c>
      <c r="G376" s="826">
        <v>129.69999999999999</v>
      </c>
      <c r="H376" s="918">
        <v>974360.2</v>
      </c>
      <c r="I376" s="828">
        <v>0.96</v>
      </c>
      <c r="J376" s="827">
        <v>-1.7</v>
      </c>
      <c r="K376" s="857">
        <v>1.1619999999999999</v>
      </c>
      <c r="L376" s="841">
        <v>260598</v>
      </c>
      <c r="M376" s="588"/>
      <c r="R376" s="443">
        <v>178.64778912741718</v>
      </c>
      <c r="S376" s="443">
        <v>77.062310559900794</v>
      </c>
      <c r="T376" s="443">
        <v>135.44850201830636</v>
      </c>
      <c r="U376" s="443">
        <v>120.23889251510427</v>
      </c>
      <c r="V376" s="443">
        <v>114.38548573782707</v>
      </c>
      <c r="W376" s="443">
        <v>124.19440033558321</v>
      </c>
      <c r="X376" s="615">
        <f t="shared" si="13"/>
        <v>129.69999999999999</v>
      </c>
      <c r="Y376" s="608">
        <v>32406</v>
      </c>
      <c r="Z376" s="615">
        <v>97.2</v>
      </c>
      <c r="AA376" s="600">
        <f t="shared" si="11"/>
        <v>333395</v>
      </c>
      <c r="AB376" s="617">
        <v>120.06153863531129</v>
      </c>
      <c r="AC376" s="615">
        <v>99</v>
      </c>
      <c r="AD376" s="981">
        <v>102.6</v>
      </c>
      <c r="AE376" s="951">
        <v>99.7</v>
      </c>
      <c r="AF376" s="601">
        <f t="shared" si="12"/>
        <v>1.1619999999999999</v>
      </c>
      <c r="AG376" s="552">
        <v>96.8</v>
      </c>
      <c r="AH376" s="433">
        <v>100.2</v>
      </c>
      <c r="AI376" s="407"/>
      <c r="AO376" s="402">
        <v>2006.07</v>
      </c>
      <c r="AP376" s="402">
        <v>101.4</v>
      </c>
      <c r="AQ376" s="502">
        <v>102.6</v>
      </c>
      <c r="AR376" s="553">
        <f t="shared" si="14"/>
        <v>0.98799999999999999</v>
      </c>
    </row>
    <row r="377" spans="1:44" ht="13.5" hidden="1" customHeight="1">
      <c r="A377" s="406"/>
      <c r="B377" s="411"/>
      <c r="C377" s="472" t="s">
        <v>568</v>
      </c>
      <c r="D377" s="860">
        <v>120.43596804273136</v>
      </c>
      <c r="E377" s="846">
        <v>4074475</v>
      </c>
      <c r="F377" s="592">
        <v>724482</v>
      </c>
      <c r="G377" s="826">
        <v>125.2</v>
      </c>
      <c r="H377" s="918">
        <v>994747.4</v>
      </c>
      <c r="I377" s="828">
        <v>0.96</v>
      </c>
      <c r="J377" s="827">
        <v>1.6</v>
      </c>
      <c r="K377" s="857">
        <v>1.119</v>
      </c>
      <c r="L377" s="841">
        <v>275595</v>
      </c>
      <c r="M377" s="588"/>
      <c r="R377" s="443">
        <v>175.80390246981725</v>
      </c>
      <c r="S377" s="443">
        <v>79.371870316940772</v>
      </c>
      <c r="T377" s="443">
        <v>118.59663039208112</v>
      </c>
      <c r="U377" s="443">
        <v>118.80647403384515</v>
      </c>
      <c r="V377" s="443">
        <v>102.57577482094227</v>
      </c>
      <c r="W377" s="443">
        <v>118.18262889076749</v>
      </c>
      <c r="X377" s="615">
        <f t="shared" si="13"/>
        <v>125.2</v>
      </c>
      <c r="Y377" s="608">
        <v>23851</v>
      </c>
      <c r="Z377" s="615">
        <v>98</v>
      </c>
      <c r="AA377" s="600">
        <f t="shared" si="11"/>
        <v>243378</v>
      </c>
      <c r="AB377" s="617">
        <v>115.01693617164274</v>
      </c>
      <c r="AC377" s="615">
        <v>99.3</v>
      </c>
      <c r="AD377" s="981">
        <v>102.7</v>
      </c>
      <c r="AE377" s="951">
        <v>99.4</v>
      </c>
      <c r="AF377" s="601">
        <f t="shared" si="12"/>
        <v>1.119</v>
      </c>
      <c r="AG377" s="407"/>
      <c r="AH377" s="433">
        <v>100.6</v>
      </c>
      <c r="AI377" s="407"/>
      <c r="AJ377" s="402" t="s">
        <v>454</v>
      </c>
      <c r="AL377" s="402" t="s">
        <v>453</v>
      </c>
      <c r="AM377" s="402" t="s">
        <v>455</v>
      </c>
      <c r="AN377" s="402" t="s">
        <v>456</v>
      </c>
      <c r="AO377" s="402">
        <v>2006.08</v>
      </c>
      <c r="AP377" s="402">
        <v>101.8</v>
      </c>
      <c r="AQ377" s="502">
        <v>102.9</v>
      </c>
      <c r="AR377" s="553">
        <f t="shared" si="14"/>
        <v>0.98899999999999999</v>
      </c>
    </row>
    <row r="378" spans="1:44" ht="13.5" hidden="1" customHeight="1">
      <c r="A378" s="406"/>
      <c r="B378" s="411"/>
      <c r="C378" s="472" t="s">
        <v>569</v>
      </c>
      <c r="D378" s="860">
        <v>121.65697785698946</v>
      </c>
      <c r="E378" s="846">
        <v>3945241</v>
      </c>
      <c r="F378" s="592">
        <v>744169</v>
      </c>
      <c r="G378" s="826">
        <v>128.30000000000001</v>
      </c>
      <c r="H378" s="918">
        <v>983608.6</v>
      </c>
      <c r="I378" s="828">
        <v>0.95</v>
      </c>
      <c r="J378" s="827">
        <v>2.6</v>
      </c>
      <c r="K378" s="857">
        <v>1.2370000000000001</v>
      </c>
      <c r="L378" s="841">
        <v>272703</v>
      </c>
      <c r="M378" s="588"/>
      <c r="R378" s="443">
        <v>173.08928338756269</v>
      </c>
      <c r="S378" s="443">
        <v>80.449664870226101</v>
      </c>
      <c r="T378" s="443">
        <v>121.38415802950185</v>
      </c>
      <c r="U378" s="443">
        <v>118.80647403384515</v>
      </c>
      <c r="V378" s="443">
        <v>119.55926385379564</v>
      </c>
      <c r="W378" s="443">
        <v>112.02422887412702</v>
      </c>
      <c r="X378" s="615">
        <f t="shared" si="13"/>
        <v>128.30000000000001</v>
      </c>
      <c r="Y378" s="608">
        <v>24335</v>
      </c>
      <c r="Z378" s="615">
        <v>97.9</v>
      </c>
      <c r="AA378" s="600">
        <f t="shared" si="11"/>
        <v>248570</v>
      </c>
      <c r="AB378" s="617">
        <v>128.13290257718094</v>
      </c>
      <c r="AC378" s="615">
        <v>99.4</v>
      </c>
      <c r="AD378" s="983">
        <v>103.6</v>
      </c>
      <c r="AE378" s="952">
        <v>99.4</v>
      </c>
      <c r="AF378" s="601">
        <f t="shared" si="12"/>
        <v>1.2370000000000001</v>
      </c>
      <c r="AG378" s="407"/>
      <c r="AH378" s="407"/>
      <c r="AI378" s="407">
        <v>2006.09</v>
      </c>
      <c r="AJ378" s="402">
        <v>103.1</v>
      </c>
      <c r="AK378" s="402">
        <f>ROUND(AC378/AJ378,4)</f>
        <v>0.96409999999999996</v>
      </c>
      <c r="AM378" s="402">
        <v>100</v>
      </c>
      <c r="AN378" s="402">
        <v>102.3</v>
      </c>
      <c r="AO378" s="402">
        <v>2006.09</v>
      </c>
      <c r="AP378" s="402">
        <v>102</v>
      </c>
      <c r="AQ378" s="502">
        <v>103.1</v>
      </c>
      <c r="AR378" s="553">
        <f t="shared" si="14"/>
        <v>0.98899999999999999</v>
      </c>
    </row>
    <row r="379" spans="1:44" ht="13.5" hidden="1" customHeight="1">
      <c r="A379" s="406"/>
      <c r="B379" s="411"/>
      <c r="C379" s="472" t="s">
        <v>67</v>
      </c>
      <c r="D379" s="860">
        <v>120.10296536611551</v>
      </c>
      <c r="E379" s="861">
        <v>3989224</v>
      </c>
      <c r="F379" s="592">
        <v>617355</v>
      </c>
      <c r="G379" s="826">
        <v>124.9</v>
      </c>
      <c r="H379" s="918">
        <v>1001074.1</v>
      </c>
      <c r="I379" s="828">
        <v>0.95</v>
      </c>
      <c r="J379" s="827">
        <v>-1.6</v>
      </c>
      <c r="K379" s="857">
        <v>1.1819999999999999</v>
      </c>
      <c r="L379" s="841">
        <v>291264</v>
      </c>
      <c r="M379" s="588"/>
      <c r="R379" s="443">
        <v>160.42106100370822</v>
      </c>
      <c r="S379" s="443">
        <v>83.221136578674077</v>
      </c>
      <c r="T379" s="443">
        <v>111.7545171002303</v>
      </c>
      <c r="U379" s="443">
        <v>124.53614795888166</v>
      </c>
      <c r="V379" s="443">
        <v>123.04594041020927</v>
      </c>
      <c r="W379" s="443">
        <v>113.63714316419951</v>
      </c>
      <c r="X379" s="615">
        <f t="shared" si="13"/>
        <v>124.9</v>
      </c>
      <c r="Y379" s="608">
        <v>26848</v>
      </c>
      <c r="Z379" s="615">
        <v>97.7</v>
      </c>
      <c r="AA379" s="600">
        <f t="shared" si="11"/>
        <v>274800</v>
      </c>
      <c r="AB379" s="617">
        <v>121.63097051289706</v>
      </c>
      <c r="AC379" s="615">
        <v>99.1</v>
      </c>
      <c r="AD379" s="983">
        <v>102.2</v>
      </c>
      <c r="AE379" s="952">
        <v>99.8</v>
      </c>
      <c r="AF379" s="601">
        <f>ROUND(AB379*AC379/AD379/AE379,3)</f>
        <v>1.1819999999999999</v>
      </c>
      <c r="AG379" s="407"/>
      <c r="AH379" s="407"/>
      <c r="AI379" s="407">
        <v>2006.1</v>
      </c>
      <c r="AJ379" s="402">
        <v>102.7</v>
      </c>
      <c r="AK379" s="402">
        <f t="shared" ref="AK379:AK394" si="15">ROUND(AC379/AJ379,4)</f>
        <v>0.96489999999999998</v>
      </c>
      <c r="AO379" s="402">
        <v>2006.1</v>
      </c>
      <c r="AP379" s="402">
        <v>101.7</v>
      </c>
      <c r="AQ379" s="502">
        <v>102.7</v>
      </c>
      <c r="AR379" s="553">
        <f t="shared" si="14"/>
        <v>0.99</v>
      </c>
    </row>
    <row r="380" spans="1:44" ht="13.5" hidden="1" customHeight="1">
      <c r="A380" s="406"/>
      <c r="B380" s="411"/>
      <c r="C380" s="472" t="s">
        <v>68</v>
      </c>
      <c r="D380" s="860">
        <v>120.87997161155249</v>
      </c>
      <c r="E380" s="846">
        <v>3762924</v>
      </c>
      <c r="F380" s="592">
        <v>676084</v>
      </c>
      <c r="G380" s="826">
        <v>127.4</v>
      </c>
      <c r="H380" s="918">
        <v>990721.4</v>
      </c>
      <c r="I380" s="828">
        <v>0.96</v>
      </c>
      <c r="J380" s="827">
        <v>1.5</v>
      </c>
      <c r="K380" s="857">
        <v>1.2190000000000001</v>
      </c>
      <c r="L380" s="841">
        <v>292020</v>
      </c>
      <c r="M380" s="588"/>
      <c r="R380" s="443">
        <v>161.45520160647186</v>
      </c>
      <c r="S380" s="443">
        <v>80.141723569287436</v>
      </c>
      <c r="T380" s="443">
        <v>132.15415117408187</v>
      </c>
      <c r="U380" s="443">
        <v>150.31968062154593</v>
      </c>
      <c r="V380" s="443">
        <v>120.12163104031397</v>
      </c>
      <c r="W380" s="443">
        <v>115.98320031339588</v>
      </c>
      <c r="X380" s="615">
        <f t="shared" si="13"/>
        <v>127.4</v>
      </c>
      <c r="Y380" s="608">
        <v>30427</v>
      </c>
      <c r="Z380" s="615">
        <v>97.4</v>
      </c>
      <c r="AA380" s="600">
        <f t="shared" si="11"/>
        <v>312392</v>
      </c>
      <c r="AB380" s="617">
        <v>126.11506159171354</v>
      </c>
      <c r="AC380" s="615">
        <v>98.9</v>
      </c>
      <c r="AD380" s="983">
        <v>102.7</v>
      </c>
      <c r="AE380" s="952">
        <v>99.6</v>
      </c>
      <c r="AF380" s="601">
        <f t="shared" si="12"/>
        <v>1.2190000000000001</v>
      </c>
      <c r="AG380" s="407"/>
      <c r="AH380" s="407"/>
      <c r="AI380" s="407">
        <v>2006.11</v>
      </c>
      <c r="AJ380" s="402">
        <v>102.5</v>
      </c>
      <c r="AK380" s="402">
        <f t="shared" si="15"/>
        <v>0.96489999999999998</v>
      </c>
      <c r="AO380" s="402">
        <v>2006.11</v>
      </c>
      <c r="AP380" s="402">
        <v>101.5</v>
      </c>
      <c r="AQ380" s="502">
        <v>102.5</v>
      </c>
      <c r="AR380" s="553">
        <f t="shared" si="14"/>
        <v>0.99</v>
      </c>
    </row>
    <row r="381" spans="1:44" ht="13.5" hidden="1" customHeight="1">
      <c r="A381" s="404"/>
      <c r="B381" s="937"/>
      <c r="C381" s="474" t="s">
        <v>69</v>
      </c>
      <c r="D381" s="862">
        <v>123.54399302447926</v>
      </c>
      <c r="E381" s="848">
        <v>3726834</v>
      </c>
      <c r="F381" s="853">
        <v>561499</v>
      </c>
      <c r="G381" s="834">
        <v>127.2</v>
      </c>
      <c r="H381" s="922">
        <v>996289.5</v>
      </c>
      <c r="I381" s="836">
        <v>0.96</v>
      </c>
      <c r="J381" s="835">
        <v>-1.1000000000000001</v>
      </c>
      <c r="K381" s="863">
        <v>1.2470000000000001</v>
      </c>
      <c r="L381" s="842">
        <v>283995</v>
      </c>
      <c r="M381" s="588"/>
      <c r="N381" s="405"/>
      <c r="O381" s="405"/>
      <c r="P381" s="405"/>
      <c r="Q381" s="405"/>
      <c r="R381" s="445">
        <v>170.37466430530819</v>
      </c>
      <c r="S381" s="445">
        <v>78.217090438420783</v>
      </c>
      <c r="T381" s="445">
        <v>120.6239232192962</v>
      </c>
      <c r="U381" s="445">
        <v>125.12596733351776</v>
      </c>
      <c r="V381" s="445">
        <v>119.33431697918833</v>
      </c>
      <c r="W381" s="445">
        <v>124.78091462288229</v>
      </c>
      <c r="X381" s="616">
        <f t="shared" si="13"/>
        <v>127.2</v>
      </c>
      <c r="Y381" s="610">
        <v>38475</v>
      </c>
      <c r="Z381" s="616">
        <v>97.3</v>
      </c>
      <c r="AA381" s="603">
        <f>ROUND(Y381/Z381*1000,0)</f>
        <v>395427</v>
      </c>
      <c r="AB381" s="618">
        <v>129.81443673173715</v>
      </c>
      <c r="AC381" s="616">
        <v>98.9</v>
      </c>
      <c r="AD381" s="984">
        <v>103.7</v>
      </c>
      <c r="AE381" s="953">
        <v>99.3</v>
      </c>
      <c r="AF381" s="604">
        <f t="shared" si="12"/>
        <v>1.2470000000000001</v>
      </c>
      <c r="AG381" s="407"/>
      <c r="AH381" s="407"/>
      <c r="AI381" s="407">
        <v>2006.12</v>
      </c>
      <c r="AJ381" s="402">
        <v>102.5</v>
      </c>
      <c r="AK381" s="402">
        <f t="shared" si="15"/>
        <v>0.96489999999999998</v>
      </c>
      <c r="AO381" s="402">
        <v>2006.12</v>
      </c>
      <c r="AP381" s="402">
        <v>101.5</v>
      </c>
      <c r="AQ381" s="502">
        <v>102.5</v>
      </c>
      <c r="AR381" s="553">
        <f t="shared" si="14"/>
        <v>0.99</v>
      </c>
    </row>
    <row r="382" spans="1:44" ht="13.5" hidden="1" customHeight="1">
      <c r="A382" s="406">
        <v>2007</v>
      </c>
      <c r="B382" s="411" t="s">
        <v>386</v>
      </c>
      <c r="C382" s="473" t="s">
        <v>561</v>
      </c>
      <c r="D382" s="860">
        <v>121.76797874919475</v>
      </c>
      <c r="E382" s="846">
        <v>3610642</v>
      </c>
      <c r="F382" s="592">
        <v>499994</v>
      </c>
      <c r="G382" s="826">
        <v>126.6</v>
      </c>
      <c r="H382" s="918">
        <v>993659</v>
      </c>
      <c r="I382" s="828">
        <v>0.95</v>
      </c>
      <c r="J382" s="818">
        <v>2.4</v>
      </c>
      <c r="K382" s="857">
        <v>1.073</v>
      </c>
      <c r="L382" s="841">
        <v>297093</v>
      </c>
      <c r="M382" s="588"/>
      <c r="R382" s="443">
        <v>169.21125612719911</v>
      </c>
      <c r="S382" s="443">
        <v>80.603635520695434</v>
      </c>
      <c r="T382" s="443">
        <v>116.9494549699689</v>
      </c>
      <c r="U382" s="443">
        <v>124.87318760153084</v>
      </c>
      <c r="V382" s="443">
        <v>117.98463573154434</v>
      </c>
      <c r="W382" s="443">
        <v>99.560800269021257</v>
      </c>
      <c r="X382" s="615">
        <f t="shared" si="13"/>
        <v>126.6</v>
      </c>
      <c r="Y382" s="608">
        <v>29154</v>
      </c>
      <c r="Z382" s="615">
        <v>96.9</v>
      </c>
      <c r="AA382" s="600">
        <f t="shared" ref="AA382:AA429" si="16">ROUND(Y382/Z382*1000,0)</f>
        <v>300867</v>
      </c>
      <c r="AB382" s="617">
        <v>112.21437924738245</v>
      </c>
      <c r="AC382" s="615">
        <v>98.8</v>
      </c>
      <c r="AD382" s="981">
        <v>101.4</v>
      </c>
      <c r="AE382" s="951">
        <v>101.9</v>
      </c>
      <c r="AF382" s="601">
        <f t="shared" si="12"/>
        <v>1.073</v>
      </c>
      <c r="AG382" s="407"/>
      <c r="AH382" s="407"/>
      <c r="AI382" s="407">
        <v>2007.01</v>
      </c>
      <c r="AJ382" s="402">
        <v>102.4</v>
      </c>
      <c r="AK382" s="402">
        <f t="shared" si="15"/>
        <v>0.96479999999999999</v>
      </c>
      <c r="AO382" s="402">
        <v>2007.01</v>
      </c>
      <c r="AP382" s="402">
        <v>101.3</v>
      </c>
      <c r="AQ382" s="502">
        <v>102.4</v>
      </c>
      <c r="AR382" s="553">
        <f t="shared" si="14"/>
        <v>0.98899999999999999</v>
      </c>
    </row>
    <row r="383" spans="1:44" ht="13.5" hidden="1" customHeight="1">
      <c r="A383" s="406"/>
      <c r="B383" s="411"/>
      <c r="C383" s="472" t="s">
        <v>562</v>
      </c>
      <c r="D383" s="860">
        <v>130.75905101782263</v>
      </c>
      <c r="E383" s="846">
        <v>3519903</v>
      </c>
      <c r="F383" s="592">
        <v>728716</v>
      </c>
      <c r="G383" s="826">
        <v>144.19999999999999</v>
      </c>
      <c r="H383" s="918">
        <v>1000015.9</v>
      </c>
      <c r="I383" s="828">
        <v>0.95</v>
      </c>
      <c r="J383" s="827">
        <v>2.7</v>
      </c>
      <c r="K383" s="864">
        <v>1.163</v>
      </c>
      <c r="L383" s="841">
        <v>284170</v>
      </c>
      <c r="M383" s="588"/>
      <c r="R383" s="443">
        <v>210.83541538843522</v>
      </c>
      <c r="S383" s="443">
        <v>81.450474098276771</v>
      </c>
      <c r="T383" s="443">
        <v>131.77403376897902</v>
      </c>
      <c r="U383" s="443">
        <v>127.23246510007529</v>
      </c>
      <c r="V383" s="443">
        <v>122.37109978638725</v>
      </c>
      <c r="W383" s="443">
        <v>125.66068605383096</v>
      </c>
      <c r="X383" s="615">
        <f t="shared" si="13"/>
        <v>144.19999999999999</v>
      </c>
      <c r="Y383" s="608">
        <v>21844</v>
      </c>
      <c r="Z383" s="615">
        <v>96.4</v>
      </c>
      <c r="AA383" s="600">
        <f t="shared" si="16"/>
        <v>226598</v>
      </c>
      <c r="AB383" s="617">
        <v>125.6666524838319</v>
      </c>
      <c r="AC383" s="615">
        <v>98.7</v>
      </c>
      <c r="AD383" s="982">
        <v>104.9</v>
      </c>
      <c r="AE383" s="951">
        <v>101.7</v>
      </c>
      <c r="AF383" s="601">
        <f t="shared" si="12"/>
        <v>1.163</v>
      </c>
      <c r="AG383" s="407"/>
      <c r="AH383" s="407"/>
      <c r="AI383" s="407">
        <v>2007.02</v>
      </c>
      <c r="AJ383" s="402">
        <v>102.3</v>
      </c>
      <c r="AK383" s="402">
        <f t="shared" si="15"/>
        <v>0.96479999999999999</v>
      </c>
      <c r="AO383" s="402">
        <v>2007.02</v>
      </c>
      <c r="AP383" s="402">
        <v>101.2</v>
      </c>
      <c r="AQ383" s="502">
        <v>102.3</v>
      </c>
      <c r="AR383" s="553">
        <f t="shared" si="14"/>
        <v>0.98899999999999999</v>
      </c>
    </row>
    <row r="384" spans="1:44" ht="13.5" hidden="1" customHeight="1">
      <c r="A384" s="406"/>
      <c r="B384" s="411"/>
      <c r="C384" s="472" t="s">
        <v>563</v>
      </c>
      <c r="D384" s="860">
        <v>125.43100819196906</v>
      </c>
      <c r="E384" s="846">
        <v>3866188</v>
      </c>
      <c r="F384" s="592">
        <v>506558</v>
      </c>
      <c r="G384" s="826">
        <v>135.69999999999999</v>
      </c>
      <c r="H384" s="918">
        <v>982479</v>
      </c>
      <c r="I384" s="828">
        <v>0.95</v>
      </c>
      <c r="J384" s="827">
        <v>1.6</v>
      </c>
      <c r="K384" s="857">
        <v>1.339</v>
      </c>
      <c r="L384" s="841">
        <v>274908</v>
      </c>
      <c r="M384" s="588"/>
      <c r="R384" s="443">
        <v>184.20629486727174</v>
      </c>
      <c r="S384" s="443">
        <v>68.132012832679521</v>
      </c>
      <c r="T384" s="443">
        <v>133.16779758768939</v>
      </c>
      <c r="U384" s="443">
        <v>119.39629340848126</v>
      </c>
      <c r="V384" s="443">
        <v>145.2032075590312</v>
      </c>
      <c r="W384" s="443">
        <v>122.87474318916026</v>
      </c>
      <c r="X384" s="615">
        <f t="shared" si="13"/>
        <v>135.69999999999999</v>
      </c>
      <c r="Y384" s="608">
        <v>26571</v>
      </c>
      <c r="Z384" s="615">
        <v>97</v>
      </c>
      <c r="AA384" s="600">
        <f t="shared" si="16"/>
        <v>273928</v>
      </c>
      <c r="AB384" s="617">
        <v>144.05142590697949</v>
      </c>
      <c r="AC384" s="615">
        <v>98.8</v>
      </c>
      <c r="AD384" s="981">
        <v>104.9</v>
      </c>
      <c r="AE384" s="951">
        <v>101.3</v>
      </c>
      <c r="AF384" s="601">
        <f t="shared" si="12"/>
        <v>1.339</v>
      </c>
      <c r="AG384" s="407"/>
      <c r="AH384" s="407"/>
      <c r="AI384" s="407">
        <v>2007.03</v>
      </c>
      <c r="AJ384" s="402">
        <v>102.5</v>
      </c>
      <c r="AK384" s="402">
        <f t="shared" si="15"/>
        <v>0.96389999999999998</v>
      </c>
      <c r="AO384" s="402">
        <v>2007.03</v>
      </c>
      <c r="AP384" s="402">
        <v>101.5</v>
      </c>
      <c r="AQ384" s="502">
        <v>102.5</v>
      </c>
      <c r="AR384" s="553">
        <f t="shared" si="14"/>
        <v>0.99</v>
      </c>
    </row>
    <row r="385" spans="1:47" ht="13.5" hidden="1" customHeight="1">
      <c r="A385" s="406"/>
      <c r="B385" s="411"/>
      <c r="C385" s="472" t="s">
        <v>564</v>
      </c>
      <c r="D385" s="860">
        <v>125.65300997637964</v>
      </c>
      <c r="E385" s="846">
        <v>3719696</v>
      </c>
      <c r="F385" s="592">
        <v>504227</v>
      </c>
      <c r="G385" s="826">
        <v>134.80000000000001</v>
      </c>
      <c r="H385" s="918">
        <v>997319.3</v>
      </c>
      <c r="I385" s="828">
        <v>0.96</v>
      </c>
      <c r="J385" s="827">
        <v>1.8</v>
      </c>
      <c r="K385" s="857">
        <v>1.1279999999999999</v>
      </c>
      <c r="L385" s="841">
        <v>299454</v>
      </c>
      <c r="M385" s="588"/>
      <c r="R385" s="443">
        <v>183.94775971658083</v>
      </c>
      <c r="S385" s="443">
        <v>88.995035971274049</v>
      </c>
      <c r="T385" s="443">
        <v>112.76816351383783</v>
      </c>
      <c r="U385" s="443">
        <v>119.98611278311736</v>
      </c>
      <c r="V385" s="443">
        <v>123.94572790863857</v>
      </c>
      <c r="W385" s="443">
        <v>122.87474318916026</v>
      </c>
      <c r="X385" s="615">
        <f t="shared" si="13"/>
        <v>134.80000000000001</v>
      </c>
      <c r="Y385" s="608">
        <v>25220</v>
      </c>
      <c r="Z385" s="615">
        <v>97.2</v>
      </c>
      <c r="AA385" s="600">
        <f t="shared" si="16"/>
        <v>259465</v>
      </c>
      <c r="AB385" s="617">
        <v>121.74307278986747</v>
      </c>
      <c r="AC385" s="615">
        <v>99.7</v>
      </c>
      <c r="AD385" s="981">
        <v>104.6</v>
      </c>
      <c r="AE385" s="951">
        <v>102.9</v>
      </c>
      <c r="AF385" s="601">
        <f t="shared" si="12"/>
        <v>1.1279999999999999</v>
      </c>
      <c r="AG385" s="407"/>
      <c r="AH385" s="407"/>
      <c r="AI385" s="407">
        <v>2007.04</v>
      </c>
      <c r="AJ385" s="402">
        <v>103.4</v>
      </c>
      <c r="AK385" s="402">
        <f t="shared" si="15"/>
        <v>0.96419999999999995</v>
      </c>
      <c r="AO385" s="402">
        <v>2007.04</v>
      </c>
      <c r="AP385" s="402">
        <v>102.6</v>
      </c>
      <c r="AQ385" s="502">
        <v>103.4</v>
      </c>
      <c r="AR385" s="553">
        <f t="shared" si="14"/>
        <v>0.99199999999999999</v>
      </c>
    </row>
    <row r="386" spans="1:47" ht="13.5" hidden="1" customHeight="1">
      <c r="A386" s="406"/>
      <c r="B386" s="411"/>
      <c r="C386" s="472" t="s">
        <v>565</v>
      </c>
      <c r="D386" s="860">
        <v>121.98998053360532</v>
      </c>
      <c r="E386" s="846">
        <v>3770405</v>
      </c>
      <c r="F386" s="592">
        <v>812072</v>
      </c>
      <c r="G386" s="826">
        <v>130.19999999999999</v>
      </c>
      <c r="H386" s="918">
        <v>1018620.3</v>
      </c>
      <c r="I386" s="828">
        <v>0.96</v>
      </c>
      <c r="J386" s="827">
        <v>0.8</v>
      </c>
      <c r="K386" s="857">
        <v>1.1020000000000001</v>
      </c>
      <c r="L386" s="841">
        <v>330033</v>
      </c>
      <c r="M386" s="588"/>
      <c r="R386" s="443">
        <v>178.51852155207177</v>
      </c>
      <c r="S386" s="443">
        <v>74.983706778564823</v>
      </c>
      <c r="T386" s="443">
        <v>124.9319204771282</v>
      </c>
      <c r="U386" s="443">
        <v>107.76842573708365</v>
      </c>
      <c r="V386" s="443">
        <v>127.88229821426685</v>
      </c>
      <c r="W386" s="443">
        <v>123.75451462010889</v>
      </c>
      <c r="X386" s="615">
        <f t="shared" si="13"/>
        <v>130.19999999999999</v>
      </c>
      <c r="Y386" s="608">
        <v>24976</v>
      </c>
      <c r="Z386" s="615">
        <v>97.5</v>
      </c>
      <c r="AA386" s="600">
        <f t="shared" si="16"/>
        <v>256164</v>
      </c>
      <c r="AB386" s="617">
        <v>115.68954983346524</v>
      </c>
      <c r="AC386" s="615">
        <v>100.1</v>
      </c>
      <c r="AD386" s="981">
        <v>102.6</v>
      </c>
      <c r="AE386" s="951">
        <v>102.4</v>
      </c>
      <c r="AF386" s="601">
        <f t="shared" si="12"/>
        <v>1.1020000000000001</v>
      </c>
      <c r="AG386" s="407"/>
      <c r="AH386" s="407"/>
      <c r="AI386" s="407">
        <v>2007.05</v>
      </c>
      <c r="AJ386" s="402">
        <v>103.8</v>
      </c>
      <c r="AK386" s="402">
        <f t="shared" si="15"/>
        <v>0.96440000000000003</v>
      </c>
      <c r="AO386" s="402">
        <v>2007.05</v>
      </c>
      <c r="AP386" s="402">
        <v>103.1</v>
      </c>
      <c r="AQ386" s="502">
        <v>103.8</v>
      </c>
      <c r="AR386" s="553">
        <f t="shared" si="14"/>
        <v>0.99299999999999999</v>
      </c>
    </row>
    <row r="387" spans="1:47" ht="13.5" hidden="1" customHeight="1">
      <c r="A387" s="406"/>
      <c r="B387" s="411"/>
      <c r="C387" s="472" t="s">
        <v>566</v>
      </c>
      <c r="D387" s="823">
        <v>114.44191986364611</v>
      </c>
      <c r="E387" s="846">
        <v>3979982</v>
      </c>
      <c r="F387" s="592">
        <v>962779</v>
      </c>
      <c r="G387" s="826">
        <v>116</v>
      </c>
      <c r="H387" s="918">
        <v>1001323.6</v>
      </c>
      <c r="I387" s="828">
        <v>0.97</v>
      </c>
      <c r="J387" s="827">
        <v>2.8</v>
      </c>
      <c r="K387" s="857">
        <v>1.1200000000000001</v>
      </c>
      <c r="L387" s="841">
        <v>295690</v>
      </c>
      <c r="M387" s="588"/>
      <c r="R387" s="433">
        <v>135.60168653738111</v>
      </c>
      <c r="S387" s="433">
        <v>74.829736128095476</v>
      </c>
      <c r="T387" s="433">
        <v>126.32568429583857</v>
      </c>
      <c r="U387" s="433">
        <v>109.28510412900506</v>
      </c>
      <c r="V387" s="433">
        <v>131.81886851989512</v>
      </c>
      <c r="W387" s="433">
        <v>119.79554318084</v>
      </c>
      <c r="X387" s="615">
        <f t="shared" si="13"/>
        <v>116</v>
      </c>
      <c r="Y387" s="608">
        <v>26457</v>
      </c>
      <c r="Z387" s="615">
        <v>97.2</v>
      </c>
      <c r="AA387" s="600">
        <f t="shared" si="16"/>
        <v>272191</v>
      </c>
      <c r="AB387" s="617">
        <v>120.06153863531129</v>
      </c>
      <c r="AC387" s="615">
        <v>100.2</v>
      </c>
      <c r="AD387" s="981">
        <v>104.7</v>
      </c>
      <c r="AE387" s="951">
        <v>102.6</v>
      </c>
      <c r="AF387" s="601">
        <f t="shared" si="12"/>
        <v>1.1200000000000001</v>
      </c>
      <c r="AG387" s="407"/>
      <c r="AH387" s="407"/>
      <c r="AI387" s="407">
        <v>2007.06</v>
      </c>
      <c r="AJ387" s="402">
        <v>103.9</v>
      </c>
      <c r="AK387" s="402">
        <f t="shared" si="15"/>
        <v>0.96440000000000003</v>
      </c>
      <c r="AO387" s="402">
        <v>2007.06</v>
      </c>
      <c r="AP387" s="402">
        <v>103.2</v>
      </c>
      <c r="AQ387" s="502">
        <v>103.9</v>
      </c>
      <c r="AR387" s="553">
        <f t="shared" si="14"/>
        <v>0.99299999999999999</v>
      </c>
    </row>
    <row r="388" spans="1:47" ht="13.5" hidden="1" customHeight="1">
      <c r="A388" s="406"/>
      <c r="B388" s="411"/>
      <c r="C388" s="472" t="s">
        <v>567</v>
      </c>
      <c r="D388" s="823">
        <v>119.5479609050891</v>
      </c>
      <c r="E388" s="846">
        <v>4117393</v>
      </c>
      <c r="F388" s="592">
        <v>610485</v>
      </c>
      <c r="G388" s="826">
        <v>125.7</v>
      </c>
      <c r="H388" s="918">
        <v>1001196</v>
      </c>
      <c r="I388" s="828">
        <v>0.97</v>
      </c>
      <c r="J388" s="827">
        <v>-0.8</v>
      </c>
      <c r="K388" s="857">
        <v>1.145</v>
      </c>
      <c r="L388" s="841">
        <v>308635</v>
      </c>
      <c r="M388" s="588"/>
      <c r="R388" s="433">
        <v>168.30638309978087</v>
      </c>
      <c r="S388" s="433">
        <v>82.143342025388762</v>
      </c>
      <c r="T388" s="433">
        <v>124.67850887372633</v>
      </c>
      <c r="U388" s="433">
        <v>112.40272082351024</v>
      </c>
      <c r="V388" s="433">
        <v>113.59817167670141</v>
      </c>
      <c r="W388" s="433">
        <v>114.37028602332339</v>
      </c>
      <c r="X388" s="615">
        <f t="shared" si="13"/>
        <v>125.7</v>
      </c>
      <c r="Y388" s="608">
        <v>29532</v>
      </c>
      <c r="Z388" s="615">
        <v>97</v>
      </c>
      <c r="AA388" s="600">
        <f t="shared" si="16"/>
        <v>304454</v>
      </c>
      <c r="AB388" s="617">
        <v>120.39784546622253</v>
      </c>
      <c r="AC388" s="615">
        <v>100.7</v>
      </c>
      <c r="AD388" s="981">
        <v>103.5</v>
      </c>
      <c r="AE388" s="951">
        <v>102.3</v>
      </c>
      <c r="AF388" s="601">
        <f t="shared" si="12"/>
        <v>1.145</v>
      </c>
      <c r="AG388" s="407"/>
      <c r="AH388" s="407"/>
      <c r="AI388" s="407">
        <v>2007.07</v>
      </c>
      <c r="AJ388" s="402">
        <v>104.3</v>
      </c>
      <c r="AK388" s="402">
        <f t="shared" si="15"/>
        <v>0.96550000000000002</v>
      </c>
      <c r="AO388" s="402">
        <v>2007.07</v>
      </c>
      <c r="AP388" s="402">
        <v>103.8</v>
      </c>
      <c r="AQ388" s="502">
        <v>104.3</v>
      </c>
      <c r="AR388" s="553">
        <f t="shared" si="14"/>
        <v>0.995</v>
      </c>
    </row>
    <row r="389" spans="1:47" ht="13.5" hidden="1" customHeight="1">
      <c r="A389" s="406"/>
      <c r="B389" s="411"/>
      <c r="C389" s="472" t="s">
        <v>568</v>
      </c>
      <c r="D389" s="823">
        <v>121.76797874919475</v>
      </c>
      <c r="E389" s="846">
        <v>4050424</v>
      </c>
      <c r="F389" s="592">
        <v>338067</v>
      </c>
      <c r="G389" s="826">
        <v>128.9</v>
      </c>
      <c r="H389" s="918">
        <v>995675.6</v>
      </c>
      <c r="I389" s="828">
        <v>0.96</v>
      </c>
      <c r="J389" s="827">
        <v>2.5</v>
      </c>
      <c r="K389" s="857">
        <v>1.109</v>
      </c>
      <c r="L389" s="841">
        <v>326624</v>
      </c>
      <c r="M389" s="588"/>
      <c r="R389" s="433">
        <v>162.36007463389004</v>
      </c>
      <c r="S389" s="433">
        <v>89.225991946978056</v>
      </c>
      <c r="T389" s="433">
        <v>136.5888542336148</v>
      </c>
      <c r="U389" s="443">
        <v>111.56012171688721</v>
      </c>
      <c r="V389" s="433">
        <v>125.29540915628255</v>
      </c>
      <c r="W389" s="433">
        <v>115.83657174157112</v>
      </c>
      <c r="X389" s="615">
        <f t="shared" si="13"/>
        <v>128.9</v>
      </c>
      <c r="Y389" s="608">
        <v>22435</v>
      </c>
      <c r="Z389" s="615">
        <v>97.7</v>
      </c>
      <c r="AA389" s="600">
        <f t="shared" si="16"/>
        <v>229632</v>
      </c>
      <c r="AB389" s="617">
        <v>116.47426577225811</v>
      </c>
      <c r="AC389" s="615">
        <v>100.7</v>
      </c>
      <c r="AD389" s="981">
        <v>103.5</v>
      </c>
      <c r="AE389" s="951">
        <v>102.2</v>
      </c>
      <c r="AF389" s="601">
        <f t="shared" si="12"/>
        <v>1.109</v>
      </c>
      <c r="AG389" s="407"/>
      <c r="AH389" s="407"/>
      <c r="AI389" s="407">
        <v>2007.08</v>
      </c>
      <c r="AJ389" s="402">
        <v>104.3</v>
      </c>
      <c r="AK389" s="402">
        <f t="shared" si="15"/>
        <v>0.96550000000000002</v>
      </c>
      <c r="AO389" s="402">
        <v>2007.08</v>
      </c>
      <c r="AP389" s="402">
        <v>103.7</v>
      </c>
      <c r="AQ389" s="502">
        <v>104.3</v>
      </c>
      <c r="AR389" s="553">
        <f t="shared" si="14"/>
        <v>0.99399999999999999</v>
      </c>
    </row>
    <row r="390" spans="1:47" ht="13.5" hidden="1" customHeight="1">
      <c r="A390" s="406"/>
      <c r="B390" s="411"/>
      <c r="C390" s="472" t="s">
        <v>569</v>
      </c>
      <c r="D390" s="823">
        <v>115.44092789349365</v>
      </c>
      <c r="E390" s="846">
        <v>4028089</v>
      </c>
      <c r="F390" s="592">
        <v>301595</v>
      </c>
      <c r="G390" s="826">
        <v>118.7</v>
      </c>
      <c r="H390" s="918">
        <v>1004059.3</v>
      </c>
      <c r="I390" s="828">
        <v>0.94</v>
      </c>
      <c r="J390" s="827">
        <v>1.6</v>
      </c>
      <c r="K390" s="857">
        <v>1.1259999999999999</v>
      </c>
      <c r="L390" s="841">
        <v>274628</v>
      </c>
      <c r="M390" s="588"/>
      <c r="R390" s="433">
        <v>145.42602226363559</v>
      </c>
      <c r="S390" s="433">
        <v>77.832163812247458</v>
      </c>
      <c r="T390" s="433">
        <v>131.90073957067997</v>
      </c>
      <c r="U390" s="443">
        <v>116.78423617794991</v>
      </c>
      <c r="V390" s="433">
        <v>120.00915760301031</v>
      </c>
      <c r="W390" s="433">
        <v>114.66354316697294</v>
      </c>
      <c r="X390" s="615">
        <f t="shared" si="13"/>
        <v>118.7</v>
      </c>
      <c r="Y390" s="608">
        <v>22473</v>
      </c>
      <c r="Z390" s="615">
        <v>97.6</v>
      </c>
      <c r="AA390" s="600">
        <f t="shared" si="16"/>
        <v>230256</v>
      </c>
      <c r="AB390" s="617">
        <v>118.60420903469594</v>
      </c>
      <c r="AC390" s="615">
        <v>100.5</v>
      </c>
      <c r="AD390" s="983">
        <v>103.8</v>
      </c>
      <c r="AE390" s="952">
        <v>102</v>
      </c>
      <c r="AF390" s="601">
        <f t="shared" si="12"/>
        <v>1.1259999999999999</v>
      </c>
      <c r="AG390" s="407"/>
      <c r="AH390" s="407"/>
      <c r="AI390" s="407">
        <v>2007.09</v>
      </c>
      <c r="AJ390" s="402">
        <v>104.2</v>
      </c>
      <c r="AK390" s="402">
        <f t="shared" si="15"/>
        <v>0.96450000000000002</v>
      </c>
      <c r="AO390" s="402">
        <v>2007.09</v>
      </c>
      <c r="AP390" s="402">
        <v>103.6</v>
      </c>
      <c r="AQ390" s="502">
        <v>104.2</v>
      </c>
      <c r="AR390" s="553">
        <f t="shared" si="14"/>
        <v>0.99399999999999999</v>
      </c>
    </row>
    <row r="391" spans="1:47" ht="13.5" hidden="1" customHeight="1">
      <c r="A391" s="406"/>
      <c r="B391" s="411"/>
      <c r="C391" s="472" t="s">
        <v>67</v>
      </c>
      <c r="D391" s="823">
        <v>117.66094573759931</v>
      </c>
      <c r="E391" s="846">
        <v>3984830</v>
      </c>
      <c r="F391" s="592">
        <v>456514</v>
      </c>
      <c r="G391" s="826">
        <v>119.2</v>
      </c>
      <c r="H391" s="918">
        <v>1005976.4</v>
      </c>
      <c r="I391" s="828">
        <v>0.92</v>
      </c>
      <c r="J391" s="827">
        <v>2.2000000000000002</v>
      </c>
      <c r="K391" s="857">
        <v>1.143</v>
      </c>
      <c r="L391" s="841">
        <v>320621</v>
      </c>
      <c r="M391" s="588"/>
      <c r="R391" s="433">
        <v>149.43331709934463</v>
      </c>
      <c r="S391" s="433">
        <v>80.526650195460775</v>
      </c>
      <c r="T391" s="433">
        <v>103.01181678286534</v>
      </c>
      <c r="U391" s="443">
        <v>128.32784393868522</v>
      </c>
      <c r="V391" s="433">
        <v>119.67173729109932</v>
      </c>
      <c r="W391" s="433">
        <v>129.3264003494503</v>
      </c>
      <c r="X391" s="615">
        <f t="shared" si="13"/>
        <v>119.2</v>
      </c>
      <c r="Y391" s="608">
        <v>25409</v>
      </c>
      <c r="Z391" s="615">
        <v>98</v>
      </c>
      <c r="AA391" s="600">
        <f t="shared" si="16"/>
        <v>259276</v>
      </c>
      <c r="AB391" s="617">
        <v>121.18256140501541</v>
      </c>
      <c r="AC391" s="615">
        <v>101</v>
      </c>
      <c r="AD391" s="983">
        <v>104.9</v>
      </c>
      <c r="AE391" s="952">
        <v>102.1</v>
      </c>
      <c r="AF391" s="601">
        <f>ROUND(AB391*AC391/AD391/AE391,3)</f>
        <v>1.143</v>
      </c>
      <c r="AG391" s="407"/>
      <c r="AH391" s="407"/>
      <c r="AI391" s="407">
        <v>2007.1</v>
      </c>
      <c r="AJ391" s="402">
        <v>104.7</v>
      </c>
      <c r="AK391" s="402">
        <f t="shared" si="15"/>
        <v>0.9647</v>
      </c>
      <c r="AO391" s="402">
        <v>2007.1</v>
      </c>
      <c r="AP391" s="402">
        <v>104.2</v>
      </c>
      <c r="AQ391" s="502">
        <v>104.7</v>
      </c>
      <c r="AR391" s="553">
        <f t="shared" si="14"/>
        <v>0.995</v>
      </c>
      <c r="AT391" s="402">
        <f>SUM(AP389:AP391)</f>
        <v>311.5</v>
      </c>
      <c r="AU391" s="402">
        <f>ROUND(AT391/3,1)</f>
        <v>103.8</v>
      </c>
    </row>
    <row r="392" spans="1:47" ht="13.5" hidden="1" customHeight="1">
      <c r="A392" s="406"/>
      <c r="B392" s="411"/>
      <c r="C392" s="472" t="s">
        <v>68</v>
      </c>
      <c r="D392" s="823">
        <v>117.32794306098346</v>
      </c>
      <c r="E392" s="846">
        <v>3812202</v>
      </c>
      <c r="F392" s="592">
        <v>667067</v>
      </c>
      <c r="G392" s="826">
        <v>122.3</v>
      </c>
      <c r="H392" s="918">
        <v>1018797.1</v>
      </c>
      <c r="I392" s="828">
        <v>0.89</v>
      </c>
      <c r="J392" s="827">
        <v>2.8</v>
      </c>
      <c r="K392" s="857">
        <v>1.17</v>
      </c>
      <c r="L392" s="841">
        <v>317714</v>
      </c>
      <c r="M392" s="588"/>
      <c r="R392" s="433">
        <v>140.77238955119927</v>
      </c>
      <c r="S392" s="433">
        <v>86.454520238530066</v>
      </c>
      <c r="T392" s="433">
        <v>136.208736828512</v>
      </c>
      <c r="U392" s="443">
        <v>152.00487883479195</v>
      </c>
      <c r="V392" s="433">
        <v>120.6839982268323</v>
      </c>
      <c r="W392" s="433">
        <v>112.90400030507566</v>
      </c>
      <c r="X392" s="615">
        <f t="shared" si="13"/>
        <v>122.3</v>
      </c>
      <c r="Y392" s="608">
        <v>28902</v>
      </c>
      <c r="Z392" s="615">
        <v>97.8</v>
      </c>
      <c r="AA392" s="600">
        <f t="shared" si="16"/>
        <v>295521</v>
      </c>
      <c r="AB392" s="617">
        <v>123.20040239048284</v>
      </c>
      <c r="AC392" s="615">
        <v>101.3</v>
      </c>
      <c r="AD392" s="983">
        <v>105.1</v>
      </c>
      <c r="AE392" s="952">
        <v>101.5</v>
      </c>
      <c r="AF392" s="601">
        <f>ROUND(AB392*AC392/AD392/AE392,3)</f>
        <v>1.17</v>
      </c>
      <c r="AG392" s="407"/>
      <c r="AH392" s="407"/>
      <c r="AI392" s="407">
        <v>2007.11</v>
      </c>
      <c r="AJ392" s="402">
        <v>105</v>
      </c>
      <c r="AK392" s="402">
        <f t="shared" si="15"/>
        <v>0.96479999999999999</v>
      </c>
      <c r="AL392" s="402">
        <f>ROUND(AJ392*0.994,1)</f>
        <v>104.4</v>
      </c>
      <c r="AO392" s="402">
        <v>2007.11</v>
      </c>
      <c r="AP392" s="402">
        <f>ROUND(AQ392*AR391,1)</f>
        <v>104.5</v>
      </c>
      <c r="AQ392" s="502">
        <v>105</v>
      </c>
      <c r="AR392" s="553"/>
      <c r="AT392" s="402">
        <f>SUM(AQ389:AQ391)</f>
        <v>313.2</v>
      </c>
      <c r="AU392" s="402">
        <f>ROUND(AT392/3,1)</f>
        <v>104.4</v>
      </c>
    </row>
    <row r="393" spans="1:47" ht="13.5" hidden="1" customHeight="1">
      <c r="A393" s="406"/>
      <c r="B393" s="449"/>
      <c r="C393" s="474" t="s">
        <v>69</v>
      </c>
      <c r="D393" s="831">
        <v>116.99494038436761</v>
      </c>
      <c r="E393" s="848">
        <v>3865955</v>
      </c>
      <c r="F393" s="853">
        <v>957212</v>
      </c>
      <c r="G393" s="834">
        <v>119.3</v>
      </c>
      <c r="H393" s="922">
        <v>1008886.1</v>
      </c>
      <c r="I393" s="836">
        <v>0.88</v>
      </c>
      <c r="J393" s="835">
        <v>1.3</v>
      </c>
      <c r="K393" s="858">
        <v>1.157</v>
      </c>
      <c r="L393" s="842">
        <v>291080</v>
      </c>
      <c r="M393" s="588"/>
      <c r="N393" s="446"/>
      <c r="O393" s="446"/>
      <c r="P393" s="446"/>
      <c r="Q393" s="446"/>
      <c r="R393" s="435">
        <v>131.20658897563564</v>
      </c>
      <c r="S393" s="435">
        <v>90.996654427375361</v>
      </c>
      <c r="T393" s="435">
        <v>134.81497300980163</v>
      </c>
      <c r="U393" s="435">
        <v>147.03354410571617</v>
      </c>
      <c r="V393" s="435">
        <v>119.22184354188464</v>
      </c>
      <c r="W393" s="435">
        <v>109.23828600945632</v>
      </c>
      <c r="X393" s="616">
        <f t="shared" si="13"/>
        <v>119.3</v>
      </c>
      <c r="Y393" s="610">
        <v>36098</v>
      </c>
      <c r="Z393" s="615">
        <v>97.8</v>
      </c>
      <c r="AA393" s="603">
        <f t="shared" si="16"/>
        <v>369100</v>
      </c>
      <c r="AB393" s="618">
        <v>122.07937962077872</v>
      </c>
      <c r="AC393" s="616">
        <v>101.5</v>
      </c>
      <c r="AD393" s="984">
        <v>104.9</v>
      </c>
      <c r="AE393" s="953">
        <v>102.1</v>
      </c>
      <c r="AF393" s="604">
        <f>ROUND(AB393*AC393/AD393/AE393,3)</f>
        <v>1.157</v>
      </c>
      <c r="AG393" s="407"/>
      <c r="AH393" s="407"/>
      <c r="AI393" s="407">
        <v>2007.12</v>
      </c>
      <c r="AJ393" s="402">
        <v>105.2</v>
      </c>
      <c r="AK393" s="402">
        <f t="shared" si="15"/>
        <v>0.96479999999999999</v>
      </c>
      <c r="AL393" s="402">
        <f>ROUND(AJ393*0.994,1)</f>
        <v>104.6</v>
      </c>
      <c r="AO393" s="402">
        <v>2007.12</v>
      </c>
      <c r="AP393" s="402">
        <f>ROUND(AQ393*AR391,1)</f>
        <v>104.7</v>
      </c>
      <c r="AQ393" s="502">
        <v>105.2</v>
      </c>
      <c r="AR393" s="553"/>
      <c r="AU393" s="402">
        <f>ROUND(AU391/AU392,3)</f>
        <v>0.99399999999999999</v>
      </c>
    </row>
    <row r="394" spans="1:47" ht="13.5" hidden="1" customHeight="1">
      <c r="A394" s="477">
        <v>2008</v>
      </c>
      <c r="B394" s="934" t="s">
        <v>457</v>
      </c>
      <c r="C394" s="473" t="s">
        <v>561</v>
      </c>
      <c r="D394" s="860">
        <v>121.65741722138715</v>
      </c>
      <c r="E394" s="846">
        <v>3764794</v>
      </c>
      <c r="F394" s="592">
        <v>463515</v>
      </c>
      <c r="G394" s="826">
        <v>125.1</v>
      </c>
      <c r="H394" s="918">
        <v>976711.7</v>
      </c>
      <c r="I394" s="828">
        <v>0.86</v>
      </c>
      <c r="J394" s="818">
        <v>0.2</v>
      </c>
      <c r="K394" s="857">
        <v>1.071</v>
      </c>
      <c r="L394" s="841">
        <v>328062</v>
      </c>
      <c r="M394" s="588"/>
      <c r="R394" s="443">
        <v>140.74166371874065</v>
      </c>
      <c r="S394" s="443">
        <v>94.784558221550483</v>
      </c>
      <c r="T394" s="443">
        <v>129.76564495275986</v>
      </c>
      <c r="U394" s="443">
        <v>142.98144803662115</v>
      </c>
      <c r="V394" s="443">
        <v>129.93836295021291</v>
      </c>
      <c r="W394" s="443">
        <v>95.002879151889545</v>
      </c>
      <c r="X394" s="615">
        <f t="shared" si="13"/>
        <v>125.1</v>
      </c>
      <c r="Y394" s="608">
        <v>27908</v>
      </c>
      <c r="Z394" s="623">
        <v>97.4</v>
      </c>
      <c r="AA394" s="600">
        <f t="shared" si="16"/>
        <v>286530</v>
      </c>
      <c r="AB394" s="617">
        <v>109.64456372380623</v>
      </c>
      <c r="AC394" s="615">
        <v>101.8</v>
      </c>
      <c r="AD394" s="981">
        <v>102.2</v>
      </c>
      <c r="AE394" s="951">
        <v>102</v>
      </c>
      <c r="AF394" s="601">
        <f t="shared" ref="AF394:AF417" si="17">ROUND(AB394*AC394/AD394/AE394,3)</f>
        <v>1.071</v>
      </c>
      <c r="AG394" s="407"/>
      <c r="AH394" s="407"/>
      <c r="AI394" s="407">
        <v>2008.01</v>
      </c>
      <c r="AJ394" s="402">
        <v>105.4</v>
      </c>
      <c r="AK394" s="402">
        <f t="shared" si="15"/>
        <v>0.96579999999999999</v>
      </c>
      <c r="AR394" s="553"/>
    </row>
    <row r="395" spans="1:47" ht="13.5" hidden="1" customHeight="1">
      <c r="A395" s="406"/>
      <c r="B395" s="411"/>
      <c r="C395" s="472" t="s">
        <v>562</v>
      </c>
      <c r="D395" s="860">
        <v>118.59737341636244</v>
      </c>
      <c r="E395" s="846">
        <v>3813439</v>
      </c>
      <c r="F395" s="592">
        <v>545017</v>
      </c>
      <c r="G395" s="826">
        <v>121</v>
      </c>
      <c r="H395" s="918">
        <v>1000277</v>
      </c>
      <c r="I395" s="828">
        <v>0.85</v>
      </c>
      <c r="J395" s="827">
        <v>5</v>
      </c>
      <c r="K395" s="864">
        <v>1.153</v>
      </c>
      <c r="L395" s="841">
        <v>285165</v>
      </c>
      <c r="M395" s="588"/>
      <c r="R395" s="443">
        <v>134.93122806062749</v>
      </c>
      <c r="S395" s="443">
        <v>91.226683040493739</v>
      </c>
      <c r="T395" s="443">
        <v>128.93293883639984</v>
      </c>
      <c r="U395" s="443">
        <v>143.73037336385096</v>
      </c>
      <c r="V395" s="443">
        <v>124.13060195398673</v>
      </c>
      <c r="W395" s="443">
        <v>110.855016588491</v>
      </c>
      <c r="X395" s="615">
        <f t="shared" si="13"/>
        <v>121</v>
      </c>
      <c r="Y395" s="608">
        <v>21906</v>
      </c>
      <c r="Z395" s="615">
        <v>97</v>
      </c>
      <c r="AA395" s="600">
        <f t="shared" si="16"/>
        <v>225835</v>
      </c>
      <c r="AB395" s="617">
        <v>118.32518893850907</v>
      </c>
      <c r="AC395" s="615">
        <v>102.2</v>
      </c>
      <c r="AD395" s="982">
        <v>103.1</v>
      </c>
      <c r="AE395" s="951">
        <v>101.7</v>
      </c>
      <c r="AF395" s="601">
        <f t="shared" si="17"/>
        <v>1.153</v>
      </c>
      <c r="AG395" s="407"/>
      <c r="AH395" s="407"/>
      <c r="AI395" s="407"/>
    </row>
    <row r="396" spans="1:47" ht="13.5" hidden="1" customHeight="1">
      <c r="A396" s="406"/>
      <c r="B396" s="411"/>
      <c r="C396" s="472" t="s">
        <v>563</v>
      </c>
      <c r="D396" s="860">
        <v>114.94806441915394</v>
      </c>
      <c r="E396" s="846">
        <v>3917929</v>
      </c>
      <c r="F396" s="592">
        <v>709892</v>
      </c>
      <c r="G396" s="826">
        <v>115.9</v>
      </c>
      <c r="H396" s="918">
        <v>1001435.5</v>
      </c>
      <c r="I396" s="828">
        <v>0.84</v>
      </c>
      <c r="J396" s="827">
        <v>4.0999999999999996</v>
      </c>
      <c r="K396" s="857">
        <v>1.294</v>
      </c>
      <c r="L396" s="841">
        <v>313459</v>
      </c>
      <c r="M396" s="588"/>
      <c r="N396" s="419"/>
      <c r="O396" s="419"/>
      <c r="P396" s="419"/>
      <c r="Q396" s="419"/>
      <c r="R396" s="443">
        <v>125.31512694222971</v>
      </c>
      <c r="S396" s="443">
        <v>94.292327917375161</v>
      </c>
      <c r="T396" s="443">
        <v>130.16152163102936</v>
      </c>
      <c r="U396" s="443">
        <v>143.43502253057721</v>
      </c>
      <c r="V396" s="443">
        <v>111.5821797700146</v>
      </c>
      <c r="W396" s="443">
        <v>132.85410517484647</v>
      </c>
      <c r="X396" s="615">
        <f t="shared" si="13"/>
        <v>115.9</v>
      </c>
      <c r="Y396" s="608">
        <v>26939</v>
      </c>
      <c r="Z396" s="615">
        <v>97.6</v>
      </c>
      <c r="AA396" s="600">
        <f t="shared" si="16"/>
        <v>276014</v>
      </c>
      <c r="AB396" s="617">
        <v>132.99957918241151</v>
      </c>
      <c r="AC396" s="615">
        <v>102.6</v>
      </c>
      <c r="AD396" s="981">
        <v>103.8</v>
      </c>
      <c r="AE396" s="951">
        <v>101.6</v>
      </c>
      <c r="AF396" s="601">
        <f t="shared" si="17"/>
        <v>1.294</v>
      </c>
      <c r="AG396" s="407"/>
      <c r="AH396" s="407"/>
      <c r="AI396" s="407"/>
    </row>
    <row r="397" spans="1:47" ht="13.5" hidden="1" customHeight="1">
      <c r="A397" s="406"/>
      <c r="B397" s="411"/>
      <c r="C397" s="472" t="s">
        <v>564</v>
      </c>
      <c r="D397" s="860">
        <v>117.75999656431176</v>
      </c>
      <c r="E397" s="846">
        <v>3788782</v>
      </c>
      <c r="F397" s="592">
        <v>597581</v>
      </c>
      <c r="G397" s="826">
        <v>117.8</v>
      </c>
      <c r="H397" s="918">
        <v>1001269.6</v>
      </c>
      <c r="I397" s="828">
        <v>0.85</v>
      </c>
      <c r="J397" s="827">
        <v>-2.1</v>
      </c>
      <c r="K397" s="857">
        <v>1.0960000000000001</v>
      </c>
      <c r="L397" s="841">
        <v>321228</v>
      </c>
      <c r="M397" s="588"/>
      <c r="N397" s="419"/>
      <c r="O397" s="419"/>
      <c r="P397" s="419"/>
      <c r="Q397" s="419"/>
      <c r="R397" s="443">
        <v>131.52198608578917</v>
      </c>
      <c r="S397" s="443">
        <v>92.936535676050141</v>
      </c>
      <c r="T397" s="443">
        <v>141.71019990054702</v>
      </c>
      <c r="U397" s="443">
        <v>138.97311529933484</v>
      </c>
      <c r="V397" s="443">
        <v>108.8749399985454</v>
      </c>
      <c r="W397" s="443">
        <v>118.19137779811614</v>
      </c>
      <c r="X397" s="615">
        <f t="shared" si="13"/>
        <v>117.8</v>
      </c>
      <c r="Y397" s="608">
        <v>23589</v>
      </c>
      <c r="Z397" s="615">
        <v>97.8</v>
      </c>
      <c r="AA397" s="600">
        <f t="shared" si="16"/>
        <v>241196</v>
      </c>
      <c r="AB397" s="617">
        <v>113.26149089659907</v>
      </c>
      <c r="AC397" s="615">
        <v>103.4</v>
      </c>
      <c r="AD397" s="981">
        <v>103.3</v>
      </c>
      <c r="AE397" s="951">
        <v>103.4</v>
      </c>
      <c r="AF397" s="601">
        <f t="shared" si="17"/>
        <v>1.0960000000000001</v>
      </c>
      <c r="AG397" s="407"/>
      <c r="AH397" s="407"/>
      <c r="AI397" s="407"/>
    </row>
    <row r="398" spans="1:47" ht="13.5" hidden="1" customHeight="1">
      <c r="A398" s="406"/>
      <c r="B398" s="411"/>
      <c r="C398" s="472" t="s">
        <v>565</v>
      </c>
      <c r="D398" s="860">
        <v>117.49120893278933</v>
      </c>
      <c r="E398" s="846">
        <v>4031911</v>
      </c>
      <c r="F398" s="592">
        <v>469314</v>
      </c>
      <c r="G398" s="826">
        <v>119</v>
      </c>
      <c r="H398" s="918">
        <v>1012479.1</v>
      </c>
      <c r="I398" s="828">
        <v>0.83</v>
      </c>
      <c r="J398" s="827">
        <v>0.4</v>
      </c>
      <c r="K398" s="857">
        <v>1.0760000000000001</v>
      </c>
      <c r="L398" s="841">
        <v>336642</v>
      </c>
      <c r="M398" s="588"/>
      <c r="N398" s="419"/>
      <c r="O398" s="419"/>
      <c r="P398" s="419"/>
      <c r="Q398" s="419"/>
      <c r="R398" s="443">
        <v>132.73390931272505</v>
      </c>
      <c r="S398" s="443">
        <v>94.53412525977707</v>
      </c>
      <c r="T398" s="443">
        <v>140.94574838388866</v>
      </c>
      <c r="U398" s="443">
        <v>134.01544059795438</v>
      </c>
      <c r="V398" s="443">
        <v>112.90836141482215</v>
      </c>
      <c r="W398" s="443">
        <v>109.34576516798229</v>
      </c>
      <c r="X398" s="615">
        <f t="shared" si="13"/>
        <v>119</v>
      </c>
      <c r="Y398" s="608">
        <v>24839</v>
      </c>
      <c r="Z398" s="615">
        <v>98.4</v>
      </c>
      <c r="AA398" s="600">
        <f t="shared" si="16"/>
        <v>252429</v>
      </c>
      <c r="AB398" s="617">
        <v>107.68108897286155</v>
      </c>
      <c r="AC398" s="615">
        <v>104.6</v>
      </c>
      <c r="AD398" s="981">
        <v>101.4</v>
      </c>
      <c r="AE398" s="951">
        <v>103.2</v>
      </c>
      <c r="AF398" s="601">
        <f t="shared" si="17"/>
        <v>1.0760000000000001</v>
      </c>
      <c r="AG398" s="407"/>
      <c r="AH398" s="407"/>
      <c r="AI398" s="407"/>
    </row>
    <row r="399" spans="1:47" ht="13.5" hidden="1" customHeight="1">
      <c r="A399" s="406"/>
      <c r="B399" s="411"/>
      <c r="C399" s="472" t="s">
        <v>566</v>
      </c>
      <c r="D399" s="823">
        <v>113.6351402190251</v>
      </c>
      <c r="E399" s="846">
        <v>4181161</v>
      </c>
      <c r="F399" s="592">
        <v>605726</v>
      </c>
      <c r="G399" s="826">
        <v>115.3</v>
      </c>
      <c r="H399" s="918">
        <v>993960.8</v>
      </c>
      <c r="I399" s="828">
        <v>0.79</v>
      </c>
      <c r="J399" s="827">
        <v>-2.2000000000000002</v>
      </c>
      <c r="K399" s="857">
        <v>1.1659999999999999</v>
      </c>
      <c r="L399" s="841">
        <v>348026</v>
      </c>
      <c r="M399" s="588"/>
      <c r="N399" s="447"/>
      <c r="O399" s="447"/>
      <c r="P399" s="447"/>
      <c r="Q399" s="447"/>
      <c r="R399" s="433">
        <v>127.62570954311681</v>
      </c>
      <c r="S399" s="433">
        <v>98.532417028780159</v>
      </c>
      <c r="T399" s="433">
        <v>130.69390750870218</v>
      </c>
      <c r="U399" s="433">
        <v>137.52800586510264</v>
      </c>
      <c r="V399" s="443">
        <v>101.98794152585515</v>
      </c>
      <c r="W399" s="433">
        <v>116.91201235556571</v>
      </c>
      <c r="X399" s="615">
        <f t="shared" si="13"/>
        <v>115.3</v>
      </c>
      <c r="Y399" s="608">
        <v>24858</v>
      </c>
      <c r="Z399" s="615">
        <v>98.6</v>
      </c>
      <c r="AA399" s="600">
        <f t="shared" si="16"/>
        <v>252110</v>
      </c>
      <c r="AB399" s="617">
        <v>117.80848505668153</v>
      </c>
      <c r="AC399" s="615">
        <v>105.5</v>
      </c>
      <c r="AD399" s="981">
        <v>103.2</v>
      </c>
      <c r="AE399" s="951">
        <v>103.3</v>
      </c>
      <c r="AF399" s="601">
        <f t="shared" si="17"/>
        <v>1.1659999999999999</v>
      </c>
      <c r="AG399" s="407"/>
      <c r="AH399" s="407"/>
      <c r="AI399" s="407"/>
    </row>
    <row r="400" spans="1:47" ht="13.5" hidden="1" customHeight="1">
      <c r="A400" s="406"/>
      <c r="B400" s="411"/>
      <c r="C400" s="472" t="s">
        <v>567</v>
      </c>
      <c r="D400" s="823">
        <v>117.28444921623361</v>
      </c>
      <c r="E400" s="846">
        <v>4365234</v>
      </c>
      <c r="F400" s="592">
        <v>850753</v>
      </c>
      <c r="G400" s="826">
        <v>121.7</v>
      </c>
      <c r="H400" s="918">
        <v>1003454.6</v>
      </c>
      <c r="I400" s="828">
        <v>0.78</v>
      </c>
      <c r="J400" s="827">
        <v>-0.6</v>
      </c>
      <c r="K400" s="857">
        <v>1.194</v>
      </c>
      <c r="L400" s="841">
        <v>343729</v>
      </c>
      <c r="M400" s="588"/>
      <c r="N400" s="447"/>
      <c r="O400" s="447"/>
      <c r="P400" s="447"/>
      <c r="Q400" s="447"/>
      <c r="R400" s="433">
        <v>136.57355392890508</v>
      </c>
      <c r="S400" s="443">
        <v>96.114443604761007</v>
      </c>
      <c r="T400" s="433">
        <v>135.37617304823476</v>
      </c>
      <c r="U400" s="433">
        <v>124.59585866533153</v>
      </c>
      <c r="V400" s="443">
        <v>122.16419468754795</v>
      </c>
      <c r="W400" s="433">
        <v>112.60414902947791</v>
      </c>
      <c r="X400" s="615">
        <f t="shared" si="13"/>
        <v>121.7</v>
      </c>
      <c r="Y400" s="608">
        <v>28514</v>
      </c>
      <c r="Z400" s="615">
        <v>98.6</v>
      </c>
      <c r="AA400" s="600">
        <f t="shared" si="16"/>
        <v>289189</v>
      </c>
      <c r="AB400" s="617">
        <v>118.42852971487459</v>
      </c>
      <c r="AC400" s="615">
        <v>107.7</v>
      </c>
      <c r="AD400" s="981">
        <v>103.9</v>
      </c>
      <c r="AE400" s="951">
        <v>102.8</v>
      </c>
      <c r="AF400" s="601">
        <f t="shared" si="17"/>
        <v>1.194</v>
      </c>
      <c r="AG400" s="407"/>
      <c r="AH400" s="407"/>
      <c r="AI400" s="407"/>
    </row>
    <row r="401" spans="1:35" ht="13.5" hidden="1" customHeight="1">
      <c r="A401" s="406"/>
      <c r="B401" s="411"/>
      <c r="C401" s="472" t="s">
        <v>568</v>
      </c>
      <c r="D401" s="823">
        <v>112.19816018896283</v>
      </c>
      <c r="E401" s="846">
        <v>4105711</v>
      </c>
      <c r="F401" s="592">
        <v>586086</v>
      </c>
      <c r="G401" s="826">
        <v>111.6</v>
      </c>
      <c r="H401" s="918">
        <v>998079.4</v>
      </c>
      <c r="I401" s="828">
        <v>0.74</v>
      </c>
      <c r="J401" s="827">
        <v>0</v>
      </c>
      <c r="K401" s="857">
        <v>1.077</v>
      </c>
      <c r="L401" s="841">
        <v>342995</v>
      </c>
      <c r="M401" s="588"/>
      <c r="N401" s="447"/>
      <c r="O401" s="447"/>
      <c r="P401" s="447"/>
      <c r="Q401" s="447"/>
      <c r="R401" s="433">
        <v>128.69038976117264</v>
      </c>
      <c r="S401" s="433">
        <v>88.44601360287173</v>
      </c>
      <c r="T401" s="433">
        <v>134.21584485330683</v>
      </c>
      <c r="U401" s="433">
        <v>113.99487339961377</v>
      </c>
      <c r="V401" s="443">
        <v>102.06111016832729</v>
      </c>
      <c r="W401" s="443">
        <v>107.47669221675626</v>
      </c>
      <c r="X401" s="615">
        <f t="shared" si="13"/>
        <v>111.6</v>
      </c>
      <c r="Y401" s="608">
        <v>21991</v>
      </c>
      <c r="Z401" s="615">
        <v>98.9</v>
      </c>
      <c r="AA401" s="600">
        <f t="shared" si="16"/>
        <v>222356</v>
      </c>
      <c r="AB401" s="617">
        <v>103.65079869460664</v>
      </c>
      <c r="AC401" s="615">
        <v>108.1</v>
      </c>
      <c r="AD401" s="981">
        <v>101.4</v>
      </c>
      <c r="AE401" s="951">
        <v>102.6</v>
      </c>
      <c r="AF401" s="601">
        <f t="shared" si="17"/>
        <v>1.077</v>
      </c>
      <c r="AG401" s="407"/>
      <c r="AH401" s="407"/>
      <c r="AI401" s="407"/>
    </row>
    <row r="402" spans="1:35" ht="13.5" hidden="1" customHeight="1">
      <c r="A402" s="406"/>
      <c r="B402" s="411"/>
      <c r="C402" s="472" t="s">
        <v>569</v>
      </c>
      <c r="D402" s="823">
        <v>110.07887309426668</v>
      </c>
      <c r="E402" s="846">
        <v>4108406</v>
      </c>
      <c r="F402" s="592">
        <v>426438</v>
      </c>
      <c r="G402" s="826">
        <v>111.1</v>
      </c>
      <c r="H402" s="918">
        <v>998772.6</v>
      </c>
      <c r="I402" s="828">
        <v>0.72</v>
      </c>
      <c r="J402" s="827">
        <v>-2.8</v>
      </c>
      <c r="K402" s="857">
        <v>1.204</v>
      </c>
      <c r="L402" s="841">
        <v>374286</v>
      </c>
      <c r="M402" s="588"/>
      <c r="N402" s="447"/>
      <c r="O402" s="447"/>
      <c r="P402" s="447"/>
      <c r="Q402" s="447"/>
      <c r="R402" s="433">
        <v>130.71781272959808</v>
      </c>
      <c r="S402" s="433">
        <v>92.971078153536126</v>
      </c>
      <c r="T402" s="433">
        <v>133.30123321730488</v>
      </c>
      <c r="U402" s="433">
        <v>116.85344753594164</v>
      </c>
      <c r="V402" s="443">
        <v>90.335835212166728</v>
      </c>
      <c r="W402" s="433">
        <v>110.38524959005451</v>
      </c>
      <c r="X402" s="615">
        <f t="shared" ref="X402:X453" si="18">ROUND((R402*R$5+S402*S$5+T402*T$5+U402*U$5+V402*V$5+W402*W$5)/SUM($R$5:$W$5),1)</f>
        <v>111.1</v>
      </c>
      <c r="Y402" s="608">
        <v>21526</v>
      </c>
      <c r="Z402" s="615">
        <v>99.1</v>
      </c>
      <c r="AA402" s="600">
        <f t="shared" si="16"/>
        <v>217215</v>
      </c>
      <c r="AB402" s="617">
        <v>117.08509962212295</v>
      </c>
      <c r="AC402" s="615">
        <v>107.5</v>
      </c>
      <c r="AD402" s="983">
        <v>102.3</v>
      </c>
      <c r="AE402" s="952">
        <v>102.2</v>
      </c>
      <c r="AF402" s="601">
        <f t="shared" si="17"/>
        <v>1.204</v>
      </c>
      <c r="AG402" s="407"/>
      <c r="AH402" s="407"/>
      <c r="AI402" s="407"/>
    </row>
    <row r="403" spans="1:35" ht="13.5" hidden="1" customHeight="1">
      <c r="A403" s="406"/>
      <c r="B403" s="411"/>
      <c r="C403" s="472" t="s">
        <v>67</v>
      </c>
      <c r="D403" s="823">
        <v>113.39736654498603</v>
      </c>
      <c r="E403" s="846">
        <v>4044210</v>
      </c>
      <c r="F403" s="592">
        <v>569560</v>
      </c>
      <c r="G403" s="826">
        <v>115</v>
      </c>
      <c r="H403" s="918">
        <v>997103.5</v>
      </c>
      <c r="I403" s="828">
        <v>0.72</v>
      </c>
      <c r="J403" s="827">
        <v>-3.9</v>
      </c>
      <c r="K403" s="857">
        <v>1.1559999999999999</v>
      </c>
      <c r="L403" s="841">
        <v>358619</v>
      </c>
      <c r="M403" s="588"/>
      <c r="N403" s="447"/>
      <c r="O403" s="447"/>
      <c r="P403" s="447"/>
      <c r="Q403" s="447"/>
      <c r="R403" s="433">
        <v>145.7365996353642</v>
      </c>
      <c r="S403" s="433">
        <v>95.069533660809881</v>
      </c>
      <c r="T403" s="433">
        <v>125.24719045251122</v>
      </c>
      <c r="U403" s="433">
        <v>107.9823742936843</v>
      </c>
      <c r="V403" s="443">
        <v>87.143853184319596</v>
      </c>
      <c r="W403" s="433">
        <v>112.29430271136023</v>
      </c>
      <c r="X403" s="615">
        <f t="shared" si="18"/>
        <v>115</v>
      </c>
      <c r="Y403" s="608">
        <v>23455</v>
      </c>
      <c r="Z403" s="615">
        <v>99.1</v>
      </c>
      <c r="AA403" s="600">
        <f t="shared" si="16"/>
        <v>236680</v>
      </c>
      <c r="AB403" s="617">
        <v>114.19155788388868</v>
      </c>
      <c r="AC403" s="615">
        <v>105.6</v>
      </c>
      <c r="AD403" s="983">
        <v>102.4</v>
      </c>
      <c r="AE403" s="952">
        <v>101.9</v>
      </c>
      <c r="AF403" s="601">
        <f t="shared" si="17"/>
        <v>1.1559999999999999</v>
      </c>
      <c r="AG403" s="407"/>
      <c r="AH403" s="407"/>
      <c r="AI403" s="407"/>
    </row>
    <row r="404" spans="1:35" ht="13.5" hidden="1" customHeight="1">
      <c r="A404" s="406"/>
      <c r="B404" s="411"/>
      <c r="C404" s="472" t="s">
        <v>68</v>
      </c>
      <c r="D404" s="823">
        <v>104.93055615202918</v>
      </c>
      <c r="E404" s="846">
        <v>3718458</v>
      </c>
      <c r="F404" s="592">
        <v>400794</v>
      </c>
      <c r="G404" s="826">
        <v>103.4</v>
      </c>
      <c r="H404" s="918">
        <v>982964.2</v>
      </c>
      <c r="I404" s="828">
        <v>0.69</v>
      </c>
      <c r="J404" s="827">
        <v>0.5</v>
      </c>
      <c r="K404" s="864">
        <v>1.042</v>
      </c>
      <c r="L404" s="841">
        <v>305547</v>
      </c>
      <c r="M404" s="588"/>
      <c r="N404" s="447"/>
      <c r="O404" s="447"/>
      <c r="P404" s="447"/>
      <c r="Q404" s="447"/>
      <c r="R404" s="433">
        <v>123.91065516521991</v>
      </c>
      <c r="S404" s="433">
        <v>91.926168209585001</v>
      </c>
      <c r="T404" s="433">
        <v>115.35027349577328</v>
      </c>
      <c r="U404" s="433">
        <v>103.94239682426151</v>
      </c>
      <c r="V404" s="443">
        <v>78.327031766426643</v>
      </c>
      <c r="W404" s="433">
        <v>108.76605270182661</v>
      </c>
      <c r="X404" s="615">
        <f t="shared" si="18"/>
        <v>103.4</v>
      </c>
      <c r="Y404" s="608">
        <v>28015</v>
      </c>
      <c r="Z404" s="615">
        <v>98.7</v>
      </c>
      <c r="AA404" s="600">
        <f t="shared" si="16"/>
        <v>283840</v>
      </c>
      <c r="AB404" s="617">
        <v>103.23743558914461</v>
      </c>
      <c r="AC404" s="615">
        <v>103.8</v>
      </c>
      <c r="AD404" s="983">
        <v>101</v>
      </c>
      <c r="AE404" s="952">
        <v>101.8</v>
      </c>
      <c r="AF404" s="601">
        <f t="shared" si="17"/>
        <v>1.042</v>
      </c>
      <c r="AG404" s="407"/>
      <c r="AH404" s="407"/>
      <c r="AI404" s="407"/>
    </row>
    <row r="405" spans="1:35" ht="13.5" hidden="1" customHeight="1">
      <c r="A405" s="404"/>
      <c r="B405" s="937"/>
      <c r="C405" s="474" t="s">
        <v>69</v>
      </c>
      <c r="D405" s="831">
        <v>99.461761649130324</v>
      </c>
      <c r="E405" s="848">
        <v>3448114</v>
      </c>
      <c r="F405" s="853">
        <v>482299</v>
      </c>
      <c r="G405" s="834">
        <v>97.4</v>
      </c>
      <c r="H405" s="922">
        <v>982501.6</v>
      </c>
      <c r="I405" s="836">
        <v>0.68</v>
      </c>
      <c r="J405" s="835">
        <v>-3.9</v>
      </c>
      <c r="K405" s="863">
        <v>1.0620000000000001</v>
      </c>
      <c r="L405" s="842">
        <v>300758</v>
      </c>
      <c r="M405" s="588"/>
      <c r="N405" s="446"/>
      <c r="O405" s="448"/>
      <c r="P405" s="446"/>
      <c r="Q405" s="446"/>
      <c r="R405" s="435">
        <v>110.06981233049426</v>
      </c>
      <c r="S405" s="435">
        <v>86.433914289312938</v>
      </c>
      <c r="T405" s="435">
        <v>103.22825658876185</v>
      </c>
      <c r="U405" s="435">
        <v>75.746940490665907</v>
      </c>
      <c r="V405" s="445">
        <v>94.488155672460721</v>
      </c>
      <c r="W405" s="435">
        <v>96.772001677916307</v>
      </c>
      <c r="X405" s="616">
        <f t="shared" si="18"/>
        <v>97.4</v>
      </c>
      <c r="Y405" s="610">
        <v>34534</v>
      </c>
      <c r="Z405" s="616">
        <v>98.4</v>
      </c>
      <c r="AA405" s="603">
        <f t="shared" si="16"/>
        <v>350955</v>
      </c>
      <c r="AB405" s="618">
        <v>105.61427344555133</v>
      </c>
      <c r="AC405" s="616">
        <v>102.4</v>
      </c>
      <c r="AD405" s="984">
        <v>100.5</v>
      </c>
      <c r="AE405" s="953">
        <v>101.3</v>
      </c>
      <c r="AF405" s="604">
        <f t="shared" si="17"/>
        <v>1.0620000000000001</v>
      </c>
      <c r="AG405" s="407"/>
      <c r="AH405" s="407"/>
      <c r="AI405" s="407"/>
    </row>
    <row r="406" spans="1:35" ht="13.5" hidden="1" customHeight="1">
      <c r="A406" s="406">
        <v>2009</v>
      </c>
      <c r="B406" s="411" t="s">
        <v>458</v>
      </c>
      <c r="C406" s="473" t="s">
        <v>561</v>
      </c>
      <c r="D406" s="823">
        <v>93.227956194975306</v>
      </c>
      <c r="E406" s="846">
        <v>3188997</v>
      </c>
      <c r="F406" s="592">
        <v>369560</v>
      </c>
      <c r="G406" s="826">
        <v>88.7</v>
      </c>
      <c r="H406" s="918">
        <v>1006807.9</v>
      </c>
      <c r="I406" s="828">
        <v>0.61</v>
      </c>
      <c r="J406" s="818">
        <v>-1.9</v>
      </c>
      <c r="K406" s="864">
        <v>0.83299999999999996</v>
      </c>
      <c r="L406" s="841">
        <v>278184</v>
      </c>
      <c r="M406" s="588"/>
      <c r="N406" s="447"/>
      <c r="O406" s="447"/>
      <c r="P406" s="447"/>
      <c r="Q406" s="447"/>
      <c r="R406" s="433">
        <v>100.27248904732102</v>
      </c>
      <c r="S406" s="433">
        <v>77.314700233012161</v>
      </c>
      <c r="T406" s="433">
        <v>91.570370959721558</v>
      </c>
      <c r="U406" s="433">
        <v>57.646153708604537</v>
      </c>
      <c r="V406" s="443">
        <v>92.009567908716946</v>
      </c>
      <c r="W406" s="433">
        <v>97.50163978187085</v>
      </c>
      <c r="X406" s="615">
        <f t="shared" si="18"/>
        <v>88.7</v>
      </c>
      <c r="Y406" s="608">
        <v>27209</v>
      </c>
      <c r="Z406" s="615">
        <v>97.6</v>
      </c>
      <c r="AA406" s="600">
        <f t="shared" si="16"/>
        <v>278781</v>
      </c>
      <c r="AB406" s="617">
        <v>83.189324974235646</v>
      </c>
      <c r="AC406" s="615">
        <v>100.3</v>
      </c>
      <c r="AD406" s="983">
        <v>97.1</v>
      </c>
      <c r="AE406" s="952">
        <v>103.2</v>
      </c>
      <c r="AF406" s="601">
        <f t="shared" si="17"/>
        <v>0.83299999999999996</v>
      </c>
      <c r="AG406" s="407"/>
      <c r="AH406" s="407"/>
      <c r="AI406" s="407"/>
    </row>
    <row r="407" spans="1:35" ht="13.5" hidden="1" customHeight="1">
      <c r="A407" s="406"/>
      <c r="B407" s="411"/>
      <c r="C407" s="472" t="s">
        <v>562</v>
      </c>
      <c r="D407" s="823">
        <v>88.524172643332605</v>
      </c>
      <c r="E407" s="846">
        <v>2938313</v>
      </c>
      <c r="F407" s="592">
        <v>418817</v>
      </c>
      <c r="G407" s="826">
        <v>83.6</v>
      </c>
      <c r="H407" s="918">
        <v>1005366.3</v>
      </c>
      <c r="I407" s="828">
        <v>0.55000000000000004</v>
      </c>
      <c r="J407" s="827">
        <v>-5.2</v>
      </c>
      <c r="K407" s="864">
        <v>0.84899999999999998</v>
      </c>
      <c r="L407" s="841">
        <v>193965</v>
      </c>
      <c r="M407" s="588"/>
      <c r="N407" s="447"/>
      <c r="O407" s="447"/>
      <c r="P407" s="447"/>
      <c r="Q407" s="447"/>
      <c r="R407" s="433">
        <v>89.467117472584277</v>
      </c>
      <c r="S407" s="433">
        <v>80.276717677435613</v>
      </c>
      <c r="T407" s="433">
        <v>90.287184485330712</v>
      </c>
      <c r="U407" s="433">
        <v>42.182427937915747</v>
      </c>
      <c r="V407" s="443">
        <v>88.872462362723923</v>
      </c>
      <c r="W407" s="433">
        <v>84.857910994165422</v>
      </c>
      <c r="X407" s="615">
        <f t="shared" si="18"/>
        <v>83.6</v>
      </c>
      <c r="Y407" s="608">
        <v>20406</v>
      </c>
      <c r="Z407" s="615">
        <v>97.1</v>
      </c>
      <c r="AA407" s="600">
        <f t="shared" si="16"/>
        <v>210154</v>
      </c>
      <c r="AB407" s="617">
        <v>84.636095843352791</v>
      </c>
      <c r="AC407" s="615">
        <v>99.8</v>
      </c>
      <c r="AD407" s="983">
        <v>96.7</v>
      </c>
      <c r="AE407" s="952">
        <v>102.9</v>
      </c>
      <c r="AF407" s="601">
        <f t="shared" si="17"/>
        <v>0.84899999999999998</v>
      </c>
      <c r="AG407" s="407"/>
      <c r="AH407" s="407"/>
      <c r="AI407" s="407"/>
    </row>
    <row r="408" spans="1:35" ht="13.5" hidden="1" customHeight="1">
      <c r="A408" s="406"/>
      <c r="B408" s="411"/>
      <c r="C408" s="472" t="s">
        <v>563</v>
      </c>
      <c r="D408" s="823">
        <v>95.0887936439768</v>
      </c>
      <c r="E408" s="846">
        <v>3141206</v>
      </c>
      <c r="F408" s="592">
        <v>370546</v>
      </c>
      <c r="G408" s="826">
        <v>99.6</v>
      </c>
      <c r="H408" s="918">
        <v>994150.9</v>
      </c>
      <c r="I408" s="828">
        <v>0.51</v>
      </c>
      <c r="J408" s="827">
        <v>-5.4</v>
      </c>
      <c r="K408" s="864">
        <v>1.1319999999999999</v>
      </c>
      <c r="L408" s="841">
        <v>235957</v>
      </c>
      <c r="M408" s="588"/>
      <c r="N408" s="447"/>
      <c r="O408" s="447"/>
      <c r="P408" s="447"/>
      <c r="Q408" s="447"/>
      <c r="R408" s="433">
        <v>120.62600342866472</v>
      </c>
      <c r="S408" s="433">
        <v>86.92614459348826</v>
      </c>
      <c r="T408" s="433">
        <v>117.30235504724023</v>
      </c>
      <c r="U408" s="433">
        <v>49.313040912667198</v>
      </c>
      <c r="V408" s="443">
        <v>90.637655862364312</v>
      </c>
      <c r="W408" s="433">
        <v>81.029809709034026</v>
      </c>
      <c r="X408" s="615">
        <f t="shared" si="18"/>
        <v>99.6</v>
      </c>
      <c r="Y408" s="608">
        <v>24486</v>
      </c>
      <c r="Z408" s="615">
        <v>97.5</v>
      </c>
      <c r="AA408" s="600">
        <f t="shared" si="16"/>
        <v>251138</v>
      </c>
      <c r="AB408" s="617">
        <v>111.09133459292337</v>
      </c>
      <c r="AC408" s="615">
        <v>99.6</v>
      </c>
      <c r="AD408" s="983">
        <v>96.4</v>
      </c>
      <c r="AE408" s="952">
        <v>101.4</v>
      </c>
      <c r="AF408" s="601">
        <f t="shared" si="17"/>
        <v>1.1319999999999999</v>
      </c>
      <c r="AG408" s="407"/>
      <c r="AH408" s="407"/>
      <c r="AI408" s="407"/>
    </row>
    <row r="409" spans="1:35" ht="13.5" hidden="1" customHeight="1">
      <c r="A409" s="406"/>
      <c r="B409" s="411"/>
      <c r="C409" s="472" t="s">
        <v>564</v>
      </c>
      <c r="D409" s="823">
        <v>90.726163624651051</v>
      </c>
      <c r="E409" s="846">
        <v>3154708</v>
      </c>
      <c r="F409" s="592">
        <v>414249</v>
      </c>
      <c r="G409" s="826">
        <v>87.4</v>
      </c>
      <c r="H409" s="918">
        <v>1004309.9</v>
      </c>
      <c r="I409" s="828">
        <v>0.48</v>
      </c>
      <c r="J409" s="827">
        <v>-1.6</v>
      </c>
      <c r="K409" s="864">
        <v>0.874</v>
      </c>
      <c r="L409" s="841">
        <v>238530</v>
      </c>
      <c r="M409" s="588"/>
      <c r="N409" s="447"/>
      <c r="O409" s="447"/>
      <c r="P409" s="447"/>
      <c r="Q409" s="447"/>
      <c r="R409" s="433">
        <v>71.696018939290852</v>
      </c>
      <c r="S409" s="433">
        <v>92.746552049877209</v>
      </c>
      <c r="T409" s="433">
        <v>101.60379711586279</v>
      </c>
      <c r="U409" s="433">
        <v>69.607862456190546</v>
      </c>
      <c r="V409" s="443">
        <v>107.06401609735991</v>
      </c>
      <c r="W409" s="433">
        <v>80.510067497997923</v>
      </c>
      <c r="X409" s="615">
        <f t="shared" si="18"/>
        <v>87.4</v>
      </c>
      <c r="Y409" s="608">
        <v>22956</v>
      </c>
      <c r="Z409" s="615">
        <v>98</v>
      </c>
      <c r="AA409" s="600">
        <f t="shared" si="16"/>
        <v>234245</v>
      </c>
      <c r="AB409" s="617">
        <v>87.219615252490541</v>
      </c>
      <c r="AC409" s="615">
        <v>99.2</v>
      </c>
      <c r="AD409" s="983">
        <v>95.8</v>
      </c>
      <c r="AE409" s="952">
        <v>103.3</v>
      </c>
      <c r="AF409" s="601">
        <f t="shared" si="17"/>
        <v>0.874</v>
      </c>
      <c r="AG409" s="407"/>
      <c r="AH409" s="407"/>
      <c r="AI409" s="407"/>
    </row>
    <row r="410" spans="1:35" ht="13.5" hidden="1" customHeight="1">
      <c r="A410" s="406"/>
      <c r="B410" s="411"/>
      <c r="C410" s="472" t="s">
        <v>565</v>
      </c>
      <c r="D410" s="823">
        <v>89.2685076229332</v>
      </c>
      <c r="E410" s="846">
        <v>3305901</v>
      </c>
      <c r="F410" s="592">
        <v>298101</v>
      </c>
      <c r="G410" s="826">
        <v>86.2</v>
      </c>
      <c r="H410" s="918">
        <v>993627.3</v>
      </c>
      <c r="I410" s="828">
        <v>0.46</v>
      </c>
      <c r="J410" s="827">
        <v>-4.8</v>
      </c>
      <c r="K410" s="857">
        <v>0.81599999999999995</v>
      </c>
      <c r="L410" s="841">
        <v>198521</v>
      </c>
      <c r="M410" s="588"/>
      <c r="N410" s="447"/>
      <c r="O410" s="447"/>
      <c r="P410" s="447"/>
      <c r="Q410" s="447"/>
      <c r="R410" s="433">
        <v>80.08887044545429</v>
      </c>
      <c r="S410" s="433">
        <v>92.116151835757933</v>
      </c>
      <c r="T410" s="433">
        <v>94.204998508204909</v>
      </c>
      <c r="U410" s="433">
        <v>81.326961590730278</v>
      </c>
      <c r="V410" s="443">
        <v>87.51884247698932</v>
      </c>
      <c r="W410" s="433">
        <v>86.617038477672253</v>
      </c>
      <c r="X410" s="615">
        <f t="shared" si="18"/>
        <v>86.2</v>
      </c>
      <c r="Y410" s="608">
        <v>21840</v>
      </c>
      <c r="Z410" s="615">
        <v>97.8</v>
      </c>
      <c r="AA410" s="600">
        <f t="shared" si="16"/>
        <v>223313</v>
      </c>
      <c r="AB410" s="617">
        <v>79.469057025077277</v>
      </c>
      <c r="AC410" s="615">
        <v>99</v>
      </c>
      <c r="AD410" s="983">
        <v>93.8</v>
      </c>
      <c r="AE410" s="952">
        <v>102.8</v>
      </c>
      <c r="AF410" s="601">
        <f t="shared" si="17"/>
        <v>0.81599999999999995</v>
      </c>
      <c r="AG410" s="407"/>
      <c r="AH410" s="407"/>
      <c r="AI410" s="407"/>
    </row>
    <row r="411" spans="1:35" ht="13.5" hidden="1" customHeight="1">
      <c r="A411" s="406"/>
      <c r="B411" s="411"/>
      <c r="C411" s="472" t="s">
        <v>566</v>
      </c>
      <c r="D411" s="823">
        <v>91.10866910027913</v>
      </c>
      <c r="E411" s="846">
        <v>3577022</v>
      </c>
      <c r="F411" s="592">
        <v>350893</v>
      </c>
      <c r="G411" s="826">
        <v>89.2</v>
      </c>
      <c r="H411" s="918">
        <v>1002357.9</v>
      </c>
      <c r="I411" s="828">
        <v>0.45</v>
      </c>
      <c r="J411" s="827">
        <v>-3</v>
      </c>
      <c r="K411" s="864">
        <v>0.97599999999999998</v>
      </c>
      <c r="L411" s="841">
        <v>217055</v>
      </c>
      <c r="M411" s="588"/>
      <c r="N411" s="447"/>
      <c r="O411" s="447"/>
      <c r="P411" s="447"/>
      <c r="Q411" s="447"/>
      <c r="R411" s="433">
        <v>73.179775413389933</v>
      </c>
      <c r="S411" s="433">
        <v>83.143743308772599</v>
      </c>
      <c r="T411" s="433">
        <v>103.44667130780709</v>
      </c>
      <c r="U411" s="433">
        <v>82.381785995279316</v>
      </c>
      <c r="V411" s="443">
        <v>119.69475300411321</v>
      </c>
      <c r="W411" s="433">
        <v>82.509076001982976</v>
      </c>
      <c r="X411" s="615">
        <f t="shared" si="18"/>
        <v>89.2</v>
      </c>
      <c r="Y411" s="608">
        <v>24442</v>
      </c>
      <c r="Z411" s="615">
        <v>97.3</v>
      </c>
      <c r="AA411" s="600">
        <f t="shared" si="16"/>
        <v>251202</v>
      </c>
      <c r="AB411" s="617">
        <v>96.313603572655424</v>
      </c>
      <c r="AC411" s="615">
        <v>98.8</v>
      </c>
      <c r="AD411" s="983">
        <v>95</v>
      </c>
      <c r="AE411" s="952">
        <v>102.6</v>
      </c>
      <c r="AF411" s="601">
        <f t="shared" si="17"/>
        <v>0.97599999999999998</v>
      </c>
      <c r="AG411" s="407"/>
      <c r="AH411" s="407"/>
      <c r="AI411" s="407"/>
    </row>
    <row r="412" spans="1:35" ht="13.5" hidden="1" customHeight="1">
      <c r="A412" s="406"/>
      <c r="B412" s="411"/>
      <c r="C412" s="472" t="s">
        <v>567</v>
      </c>
      <c r="D412" s="823">
        <v>90.808867511273348</v>
      </c>
      <c r="E412" s="846">
        <v>3824375</v>
      </c>
      <c r="F412" s="592">
        <v>381202</v>
      </c>
      <c r="G412" s="826">
        <v>84.7</v>
      </c>
      <c r="H412" s="918">
        <v>1017716.4</v>
      </c>
      <c r="I412" s="828">
        <v>0.43</v>
      </c>
      <c r="J412" s="827">
        <v>-5.2</v>
      </c>
      <c r="K412" s="857">
        <v>0.93400000000000005</v>
      </c>
      <c r="L412" s="841">
        <v>237811</v>
      </c>
      <c r="M412" s="588"/>
      <c r="N412" s="447"/>
      <c r="O412" s="447"/>
      <c r="P412" s="447"/>
      <c r="Q412" s="447"/>
      <c r="R412" s="433">
        <v>75.864128729126421</v>
      </c>
      <c r="S412" s="433">
        <v>81.839764783676557</v>
      </c>
      <c r="T412" s="433">
        <v>107.37813625062161</v>
      </c>
      <c r="U412" s="433">
        <v>85.103232959015827</v>
      </c>
      <c r="V412" s="443">
        <v>93.683300605267178</v>
      </c>
      <c r="W412" s="433">
        <v>84.428124165808626</v>
      </c>
      <c r="X412" s="615">
        <f t="shared" si="18"/>
        <v>84.7</v>
      </c>
      <c r="Y412" s="608">
        <v>26709</v>
      </c>
      <c r="Z412" s="615">
        <v>96.9</v>
      </c>
      <c r="AA412" s="600">
        <f t="shared" si="16"/>
        <v>275635</v>
      </c>
      <c r="AB412" s="617">
        <v>91.766609412572976</v>
      </c>
      <c r="AC412" s="615">
        <v>99.1</v>
      </c>
      <c r="AD412" s="983">
        <v>95.6</v>
      </c>
      <c r="AE412" s="952">
        <v>101.9</v>
      </c>
      <c r="AF412" s="601">
        <f t="shared" si="17"/>
        <v>0.93400000000000005</v>
      </c>
      <c r="AG412" s="407"/>
      <c r="AH412" s="407"/>
      <c r="AI412" s="407"/>
    </row>
    <row r="413" spans="1:35" ht="13.5" hidden="1" customHeight="1">
      <c r="A413" s="406"/>
      <c r="B413" s="411"/>
      <c r="C413" s="472" t="s">
        <v>568</v>
      </c>
      <c r="D413" s="823">
        <v>92.276861498818974</v>
      </c>
      <c r="E413" s="846">
        <v>3668202</v>
      </c>
      <c r="F413" s="592">
        <v>327005</v>
      </c>
      <c r="G413" s="826">
        <v>87.9</v>
      </c>
      <c r="H413" s="918">
        <v>1005885</v>
      </c>
      <c r="I413" s="828">
        <v>0.43</v>
      </c>
      <c r="J413" s="827">
        <v>-3.8</v>
      </c>
      <c r="K413" s="864">
        <v>0.88</v>
      </c>
      <c r="L413" s="841">
        <v>227814</v>
      </c>
      <c r="M413" s="588"/>
      <c r="N413" s="447"/>
      <c r="O413" s="447"/>
      <c r="P413" s="447"/>
      <c r="Q413" s="447"/>
      <c r="R413" s="433">
        <v>79.884995510081907</v>
      </c>
      <c r="S413" s="433">
        <v>82.962395301971156</v>
      </c>
      <c r="T413" s="433">
        <v>102.13618299353557</v>
      </c>
      <c r="U413" s="433">
        <v>93.151543165724917</v>
      </c>
      <c r="V413" s="443">
        <v>99.957511697253253</v>
      </c>
      <c r="W413" s="433">
        <v>85.877405331197792</v>
      </c>
      <c r="X413" s="615">
        <f t="shared" si="18"/>
        <v>87.9</v>
      </c>
      <c r="Y413" s="608">
        <v>21214</v>
      </c>
      <c r="Z413" s="615">
        <v>97.1</v>
      </c>
      <c r="AA413" s="600">
        <f t="shared" si="16"/>
        <v>218476</v>
      </c>
      <c r="AB413" s="617">
        <v>85.359481277911343</v>
      </c>
      <c r="AC413" s="615">
        <v>99.2</v>
      </c>
      <c r="AD413" s="983">
        <v>94.6</v>
      </c>
      <c r="AE413" s="952">
        <v>101.7</v>
      </c>
      <c r="AF413" s="601">
        <f t="shared" si="17"/>
        <v>0.88</v>
      </c>
      <c r="AG413" s="407"/>
      <c r="AH413" s="407"/>
      <c r="AI413" s="407"/>
    </row>
    <row r="414" spans="1:35" ht="13.5" hidden="1" customHeight="1">
      <c r="A414" s="406"/>
      <c r="B414" s="411"/>
      <c r="C414" s="472" t="s">
        <v>569</v>
      </c>
      <c r="D414" s="823">
        <v>92.390579342924624</v>
      </c>
      <c r="E414" s="846">
        <v>3642164</v>
      </c>
      <c r="F414" s="592">
        <v>394257</v>
      </c>
      <c r="G414" s="826">
        <v>87.8</v>
      </c>
      <c r="H414" s="918">
        <v>1008553.5</v>
      </c>
      <c r="I414" s="828">
        <v>0.44</v>
      </c>
      <c r="J414" s="827">
        <v>-2.9</v>
      </c>
      <c r="K414" s="864">
        <v>0.996</v>
      </c>
      <c r="L414" s="841">
        <v>230278</v>
      </c>
      <c r="M414" s="588"/>
      <c r="N414" s="447"/>
      <c r="O414" s="447"/>
      <c r="P414" s="447"/>
      <c r="Q414" s="447"/>
      <c r="R414" s="433">
        <v>78.559808430161354</v>
      </c>
      <c r="S414" s="433">
        <v>89.525466024308841</v>
      </c>
      <c r="T414" s="433">
        <v>115.20011337642967</v>
      </c>
      <c r="U414" s="433">
        <v>93.974306201273166</v>
      </c>
      <c r="V414" s="443">
        <v>87.610303280079506</v>
      </c>
      <c r="W414" s="433">
        <v>101.16982038668343</v>
      </c>
      <c r="X414" s="615">
        <f t="shared" si="18"/>
        <v>87.8</v>
      </c>
      <c r="Y414" s="608">
        <v>21330</v>
      </c>
      <c r="Z414" s="615">
        <v>97.4</v>
      </c>
      <c r="AA414" s="600">
        <f t="shared" si="16"/>
        <v>218994</v>
      </c>
      <c r="AB414" s="617">
        <v>96.62362590175195</v>
      </c>
      <c r="AC414" s="615">
        <v>99.2</v>
      </c>
      <c r="AD414" s="983">
        <v>94.9</v>
      </c>
      <c r="AE414" s="952">
        <v>101.4</v>
      </c>
      <c r="AF414" s="601">
        <f t="shared" si="17"/>
        <v>0.996</v>
      </c>
      <c r="AG414" s="407"/>
      <c r="AH414" s="407"/>
      <c r="AI414" s="407"/>
    </row>
    <row r="415" spans="1:35" ht="13.5" hidden="1" customHeight="1">
      <c r="A415" s="406"/>
      <c r="B415" s="411"/>
      <c r="C415" s="472" t="s">
        <v>67</v>
      </c>
      <c r="D415" s="823">
        <v>94.737302125832073</v>
      </c>
      <c r="E415" s="846">
        <v>3728179</v>
      </c>
      <c r="F415" s="592">
        <v>443980</v>
      </c>
      <c r="G415" s="826">
        <v>89.3</v>
      </c>
      <c r="H415" s="918">
        <v>1000833.2</v>
      </c>
      <c r="I415" s="828">
        <v>0.43</v>
      </c>
      <c r="J415" s="827">
        <v>-3.2</v>
      </c>
      <c r="K415" s="864">
        <v>0.97299999999999998</v>
      </c>
      <c r="L415" s="841">
        <v>234314</v>
      </c>
      <c r="M415" s="588"/>
      <c r="N415" s="447"/>
      <c r="O415" s="447"/>
      <c r="P415" s="447"/>
      <c r="Q415" s="447"/>
      <c r="R415" s="433">
        <v>81.323446442987105</v>
      </c>
      <c r="S415" s="433">
        <v>86.986593929088741</v>
      </c>
      <c r="T415" s="433">
        <v>116.27853605171561</v>
      </c>
      <c r="U415" s="433">
        <v>95.039678849867684</v>
      </c>
      <c r="V415" s="443">
        <v>92.622355289421137</v>
      </c>
      <c r="W415" s="433">
        <v>87.176760858788072</v>
      </c>
      <c r="X415" s="615">
        <f t="shared" si="18"/>
        <v>89.3</v>
      </c>
      <c r="Y415" s="608">
        <v>22801</v>
      </c>
      <c r="Z415" s="615">
        <v>97</v>
      </c>
      <c r="AA415" s="600">
        <f t="shared" si="16"/>
        <v>235062</v>
      </c>
      <c r="AB415" s="617">
        <v>93.62674338715216</v>
      </c>
      <c r="AC415" s="615">
        <v>98.7</v>
      </c>
      <c r="AD415" s="983">
        <v>94.5</v>
      </c>
      <c r="AE415" s="952">
        <v>100.5</v>
      </c>
      <c r="AF415" s="601">
        <f t="shared" si="17"/>
        <v>0.97299999999999998</v>
      </c>
      <c r="AG415" s="407"/>
      <c r="AH415" s="407"/>
      <c r="AI415" s="407"/>
    </row>
    <row r="416" spans="1:35" ht="13.5" hidden="1" customHeight="1">
      <c r="A416" s="406"/>
      <c r="B416" s="411"/>
      <c r="C416" s="472" t="s">
        <v>68</v>
      </c>
      <c r="D416" s="823">
        <v>97.394164483573093</v>
      </c>
      <c r="E416" s="846">
        <v>3582458</v>
      </c>
      <c r="F416" s="592">
        <v>391134</v>
      </c>
      <c r="G416" s="826">
        <v>93.7</v>
      </c>
      <c r="H416" s="918">
        <v>1009283.7</v>
      </c>
      <c r="I416" s="828">
        <v>0.43</v>
      </c>
      <c r="J416" s="827">
        <v>-9.1</v>
      </c>
      <c r="K416" s="864">
        <v>0.99399999999999999</v>
      </c>
      <c r="L416" s="841">
        <v>241832</v>
      </c>
      <c r="M416" s="588"/>
      <c r="N416" s="447"/>
      <c r="O416" s="447"/>
      <c r="P416" s="447"/>
      <c r="Q416" s="447"/>
      <c r="R416" s="433">
        <v>92.93299137391493</v>
      </c>
      <c r="S416" s="433">
        <v>89.205948107563458</v>
      </c>
      <c r="T416" s="433">
        <v>124.44178617603185</v>
      </c>
      <c r="U416" s="433">
        <v>102.94031363993993</v>
      </c>
      <c r="V416" s="443">
        <v>85.698772495494822</v>
      </c>
      <c r="W416" s="433">
        <v>80.140250924760693</v>
      </c>
      <c r="X416" s="615">
        <f t="shared" si="18"/>
        <v>93.7</v>
      </c>
      <c r="Y416" s="608">
        <v>24875</v>
      </c>
      <c r="Z416" s="615">
        <v>96.5</v>
      </c>
      <c r="AA416" s="600">
        <f t="shared" si="16"/>
        <v>257772</v>
      </c>
      <c r="AB416" s="617">
        <v>97.553692889041557</v>
      </c>
      <c r="AC416" s="615">
        <v>98.7</v>
      </c>
      <c r="AD416" s="983">
        <v>96.3</v>
      </c>
      <c r="AE416" s="952">
        <v>100.6</v>
      </c>
      <c r="AF416" s="601">
        <f t="shared" si="17"/>
        <v>0.99399999999999999</v>
      </c>
      <c r="AG416" s="407"/>
      <c r="AH416" s="407"/>
      <c r="AI416" s="407"/>
    </row>
    <row r="417" spans="1:35" ht="13.5" hidden="1" customHeight="1">
      <c r="A417" s="406"/>
      <c r="B417" s="449"/>
      <c r="C417" s="474" t="s">
        <v>69</v>
      </c>
      <c r="D417" s="823">
        <v>98.221203349795999</v>
      </c>
      <c r="E417" s="846">
        <v>3576246</v>
      </c>
      <c r="F417" s="592">
        <v>399708</v>
      </c>
      <c r="G417" s="826">
        <v>95.9</v>
      </c>
      <c r="H417" s="918">
        <v>1016037.1</v>
      </c>
      <c r="I417" s="836">
        <v>0.42</v>
      </c>
      <c r="J417" s="827">
        <v>-2.7</v>
      </c>
      <c r="K417" s="864">
        <v>1.054</v>
      </c>
      <c r="L417" s="842">
        <v>235235</v>
      </c>
      <c r="M417" s="588"/>
      <c r="N417" s="450"/>
      <c r="O417" s="450"/>
      <c r="P417" s="450"/>
      <c r="Q417" s="450"/>
      <c r="R417" s="435">
        <v>102.23195370395567</v>
      </c>
      <c r="S417" s="435">
        <v>93.18696863782354</v>
      </c>
      <c r="T417" s="435">
        <v>129.30151367478871</v>
      </c>
      <c r="U417" s="435">
        <v>107.57099277591018</v>
      </c>
      <c r="V417" s="445">
        <v>71.632100980225758</v>
      </c>
      <c r="W417" s="435">
        <v>97.68155054722952</v>
      </c>
      <c r="X417" s="616">
        <f t="shared" si="18"/>
        <v>95.9</v>
      </c>
      <c r="Y417" s="608">
        <v>33540</v>
      </c>
      <c r="Z417" s="615">
        <v>96.4</v>
      </c>
      <c r="AA417" s="600">
        <f t="shared" si="16"/>
        <v>347925</v>
      </c>
      <c r="AB417" s="617">
        <v>104.47752490553071</v>
      </c>
      <c r="AC417" s="615">
        <v>98.6</v>
      </c>
      <c r="AD417" s="983">
        <v>96.3</v>
      </c>
      <c r="AE417" s="952">
        <v>101.5</v>
      </c>
      <c r="AF417" s="601">
        <f t="shared" si="17"/>
        <v>1.054</v>
      </c>
      <c r="AG417" s="407"/>
      <c r="AH417" s="407"/>
      <c r="AI417" s="407"/>
    </row>
    <row r="418" spans="1:35" ht="13.5" hidden="1" customHeight="1">
      <c r="A418" s="477">
        <v>2010</v>
      </c>
      <c r="B418" s="934" t="s">
        <v>459</v>
      </c>
      <c r="C418" s="473" t="s">
        <v>561</v>
      </c>
      <c r="D418" s="814">
        <v>102.02558213442128</v>
      </c>
      <c r="E418" s="850">
        <v>3568168</v>
      </c>
      <c r="F418" s="855">
        <v>246951</v>
      </c>
      <c r="G418" s="817">
        <v>99</v>
      </c>
      <c r="H418" s="914">
        <v>1022901.2</v>
      </c>
      <c r="I418" s="828">
        <v>0.43</v>
      </c>
      <c r="J418" s="818">
        <v>-4.4000000000000004</v>
      </c>
      <c r="K418" s="865">
        <v>0.94399999999999995</v>
      </c>
      <c r="L418" s="840">
        <v>248181</v>
      </c>
      <c r="M418" s="588"/>
      <c r="N418" s="447"/>
      <c r="O418" s="451"/>
      <c r="P418" s="447"/>
      <c r="Q418" s="447"/>
      <c r="R418" s="433">
        <v>105.22211942275074</v>
      </c>
      <c r="S418" s="433">
        <v>88.083317589268859</v>
      </c>
      <c r="T418" s="433">
        <v>135.64919144704132</v>
      </c>
      <c r="U418" s="433">
        <v>96.727397897146133</v>
      </c>
      <c r="V418" s="443">
        <v>87.884685689350022</v>
      </c>
      <c r="W418" s="433">
        <v>98.711039926781822</v>
      </c>
      <c r="X418" s="615">
        <f t="shared" si="18"/>
        <v>99</v>
      </c>
      <c r="Y418" s="619">
        <v>25878</v>
      </c>
      <c r="Z418" s="623">
        <v>96.5</v>
      </c>
      <c r="AA418" s="611">
        <f>ROUND(Y418/Z418*1000,0)</f>
        <v>268166</v>
      </c>
      <c r="AB418" s="620">
        <v>90.009816214359304</v>
      </c>
      <c r="AC418" s="623">
        <v>99.4</v>
      </c>
      <c r="AD418" s="985">
        <v>93.9</v>
      </c>
      <c r="AE418" s="954">
        <v>100.9</v>
      </c>
      <c r="AF418" s="613">
        <f>ROUND(AB418*AC418/AD418/AE418,3)</f>
        <v>0.94399999999999995</v>
      </c>
      <c r="AG418" s="407"/>
      <c r="AH418" s="407"/>
      <c r="AI418" s="407"/>
    </row>
    <row r="419" spans="1:35" ht="13.5" hidden="1" customHeight="1">
      <c r="A419" s="406"/>
      <c r="B419" s="411"/>
      <c r="C419" s="472" t="s">
        <v>562</v>
      </c>
      <c r="D419" s="823">
        <v>100.47488426025336</v>
      </c>
      <c r="E419" s="846">
        <v>3448148</v>
      </c>
      <c r="F419" s="592">
        <v>397087</v>
      </c>
      <c r="G419" s="826">
        <v>97.8</v>
      </c>
      <c r="H419" s="918">
        <v>1018071.6</v>
      </c>
      <c r="I419" s="828">
        <v>0.44</v>
      </c>
      <c r="J419" s="827">
        <v>-2.5</v>
      </c>
      <c r="K419" s="864">
        <v>0.99199999999999999</v>
      </c>
      <c r="L419" s="841">
        <v>215309</v>
      </c>
      <c r="M419" s="588"/>
      <c r="N419" s="447"/>
      <c r="O419" s="447"/>
      <c r="P419" s="447"/>
      <c r="Q419" s="447"/>
      <c r="R419" s="433">
        <v>96.716004063602625</v>
      </c>
      <c r="S419" s="433">
        <v>89.819077082939742</v>
      </c>
      <c r="T419" s="433">
        <v>141.4098796618598</v>
      </c>
      <c r="U419" s="433">
        <v>97.7505775695587</v>
      </c>
      <c r="V419" s="443">
        <v>91.433364849248846</v>
      </c>
      <c r="W419" s="433">
        <v>103.39871486862677</v>
      </c>
      <c r="X419" s="615">
        <f t="shared" si="18"/>
        <v>97.8</v>
      </c>
      <c r="Y419" s="608">
        <v>19772</v>
      </c>
      <c r="Z419" s="615">
        <v>96.5</v>
      </c>
      <c r="AA419" s="600">
        <f t="shared" si="16"/>
        <v>204891</v>
      </c>
      <c r="AB419" s="617">
        <v>96.003581243558898</v>
      </c>
      <c r="AC419" s="615">
        <v>99.2</v>
      </c>
      <c r="AD419" s="983">
        <v>95.4</v>
      </c>
      <c r="AE419" s="952">
        <v>100.6</v>
      </c>
      <c r="AF419" s="601">
        <f>ROUND(AB419*AC419/AD419/AE419,3)</f>
        <v>0.99199999999999999</v>
      </c>
      <c r="AG419" s="407"/>
      <c r="AH419" s="407"/>
      <c r="AI419" s="407"/>
    </row>
    <row r="420" spans="1:35" ht="13.5" hidden="1" customHeight="1">
      <c r="A420" s="406"/>
      <c r="B420" s="411"/>
      <c r="C420" s="472" t="s">
        <v>563</v>
      </c>
      <c r="D420" s="823">
        <v>96.391379858277844</v>
      </c>
      <c r="E420" s="846">
        <v>3792970</v>
      </c>
      <c r="F420" s="592">
        <v>562412</v>
      </c>
      <c r="G420" s="826">
        <v>93.7</v>
      </c>
      <c r="H420" s="918">
        <v>1023630.6</v>
      </c>
      <c r="I420" s="828">
        <v>0.45</v>
      </c>
      <c r="J420" s="827">
        <v>-5.7</v>
      </c>
      <c r="K420" s="864">
        <v>1.1839999999999999</v>
      </c>
      <c r="L420" s="841">
        <v>258337</v>
      </c>
      <c r="M420" s="588"/>
      <c r="N420" s="447"/>
      <c r="O420" s="447"/>
      <c r="P420" s="447"/>
      <c r="Q420" s="447"/>
      <c r="R420" s="433">
        <v>99.15117690277286</v>
      </c>
      <c r="S420" s="433">
        <v>81.891578499905549</v>
      </c>
      <c r="T420" s="433">
        <v>137.96984783689709</v>
      </c>
      <c r="U420" s="433">
        <v>99.227331735927336</v>
      </c>
      <c r="V420" s="443">
        <v>79.15932507454724</v>
      </c>
      <c r="W420" s="433">
        <v>102.50915608435341</v>
      </c>
      <c r="X420" s="615">
        <f t="shared" si="18"/>
        <v>93.7</v>
      </c>
      <c r="Y420" s="608">
        <v>23680</v>
      </c>
      <c r="Z420" s="615">
        <v>96.7</v>
      </c>
      <c r="AA420" s="600">
        <f>ROUND(Y420/Z420*1000,0)</f>
        <v>244881</v>
      </c>
      <c r="AB420" s="617">
        <v>114.08821710752316</v>
      </c>
      <c r="AC420" s="615">
        <v>99.2</v>
      </c>
      <c r="AD420" s="983">
        <v>95</v>
      </c>
      <c r="AE420" s="952">
        <v>100.6</v>
      </c>
      <c r="AF420" s="601">
        <f>ROUND(AB420*AC420/AD420/AE420,3)</f>
        <v>1.1839999999999999</v>
      </c>
      <c r="AG420" s="407"/>
      <c r="AH420" s="407"/>
      <c r="AI420" s="407"/>
    </row>
    <row r="421" spans="1:35" ht="13.5" hidden="1" customHeight="1">
      <c r="A421" s="406"/>
      <c r="B421" s="411"/>
      <c r="C421" s="472" t="s">
        <v>564</v>
      </c>
      <c r="D421" s="823">
        <v>101.4983448572042</v>
      </c>
      <c r="E421" s="846">
        <v>3679648</v>
      </c>
      <c r="F421" s="592">
        <v>365228</v>
      </c>
      <c r="G421" s="826">
        <v>96.2</v>
      </c>
      <c r="H421" s="918">
        <v>1024893</v>
      </c>
      <c r="I421" s="828">
        <v>0.46</v>
      </c>
      <c r="J421" s="827">
        <v>-3.4</v>
      </c>
      <c r="K421" s="864">
        <v>1.002</v>
      </c>
      <c r="L421" s="841">
        <v>275278</v>
      </c>
      <c r="M421" s="588"/>
      <c r="N421" s="447"/>
      <c r="O421" s="447"/>
      <c r="P421" s="447"/>
      <c r="Q421" s="447"/>
      <c r="R421" s="433">
        <v>111.71213819877184</v>
      </c>
      <c r="S421" s="433">
        <v>78.0659991183324</v>
      </c>
      <c r="T421" s="433">
        <v>132.82345101939336</v>
      </c>
      <c r="U421" s="433">
        <v>100.69353765825049</v>
      </c>
      <c r="V421" s="443">
        <v>76.516107865241153</v>
      </c>
      <c r="W421" s="433">
        <v>101.82949319299848</v>
      </c>
      <c r="X421" s="615">
        <f t="shared" si="18"/>
        <v>96.2</v>
      </c>
      <c r="Y421" s="608">
        <v>22265</v>
      </c>
      <c r="Z421" s="615">
        <v>97.2</v>
      </c>
      <c r="AA421" s="600">
        <f t="shared" si="16"/>
        <v>229064</v>
      </c>
      <c r="AB421" s="617">
        <v>97.450352112676029</v>
      </c>
      <c r="AC421" s="615">
        <v>99.4</v>
      </c>
      <c r="AD421" s="983">
        <v>95.4</v>
      </c>
      <c r="AE421" s="952">
        <v>101.3</v>
      </c>
      <c r="AF421" s="601">
        <f t="shared" ref="AF421:AF427" si="19">ROUND(AB421*AC421/AD421/AE421,3)</f>
        <v>1.002</v>
      </c>
      <c r="AG421" s="407"/>
      <c r="AH421" s="407"/>
      <c r="AI421" s="407"/>
    </row>
    <row r="422" spans="1:35" ht="13.5" hidden="1" customHeight="1">
      <c r="A422" s="406"/>
      <c r="B422" s="411"/>
      <c r="C422" s="472" t="s">
        <v>565</v>
      </c>
      <c r="D422" s="823">
        <v>102.39774962422159</v>
      </c>
      <c r="E422" s="846">
        <v>3840177</v>
      </c>
      <c r="F422" s="592">
        <v>375954</v>
      </c>
      <c r="G422" s="826">
        <v>99.7</v>
      </c>
      <c r="H422" s="918">
        <v>1020289.1</v>
      </c>
      <c r="I422" s="828">
        <v>0.48</v>
      </c>
      <c r="J422" s="827">
        <v>-1.6</v>
      </c>
      <c r="K422" s="857">
        <v>0.95499999999999996</v>
      </c>
      <c r="L422" s="841">
        <v>258137</v>
      </c>
      <c r="M422" s="588"/>
      <c r="N422" s="447"/>
      <c r="O422" s="447"/>
      <c r="P422" s="447"/>
      <c r="Q422" s="447"/>
      <c r="R422" s="433">
        <v>104.58784184603662</v>
      </c>
      <c r="S422" s="433">
        <v>81.209364569557295</v>
      </c>
      <c r="T422" s="433">
        <v>157.50431427150676</v>
      </c>
      <c r="U422" s="433">
        <v>105.18708962162937</v>
      </c>
      <c r="V422" s="443">
        <v>89.558418385900239</v>
      </c>
      <c r="W422" s="433">
        <v>96.172299126720802</v>
      </c>
      <c r="X422" s="615">
        <f t="shared" si="18"/>
        <v>99.7</v>
      </c>
      <c r="Y422" s="608">
        <v>22538</v>
      </c>
      <c r="Z422" s="615">
        <v>97</v>
      </c>
      <c r="AA422" s="600">
        <f t="shared" si="16"/>
        <v>232351</v>
      </c>
      <c r="AB422" s="617">
        <v>91.249905530745423</v>
      </c>
      <c r="AC422" s="615">
        <v>99.4</v>
      </c>
      <c r="AD422" s="983">
        <v>94.1</v>
      </c>
      <c r="AE422" s="952">
        <v>100.9</v>
      </c>
      <c r="AF422" s="601">
        <f>ROUND(AB422*AC422/AD422/AE422,3)</f>
        <v>0.95499999999999996</v>
      </c>
      <c r="AG422" s="407"/>
      <c r="AH422" s="407"/>
      <c r="AI422" s="407"/>
    </row>
    <row r="423" spans="1:35" ht="13.5" hidden="1" customHeight="1">
      <c r="A423" s="406"/>
      <c r="B423" s="411"/>
      <c r="C423" s="472" t="s">
        <v>566</v>
      </c>
      <c r="D423" s="823">
        <v>104.18622117242859</v>
      </c>
      <c r="E423" s="846">
        <v>4070850</v>
      </c>
      <c r="F423" s="592">
        <v>367554</v>
      </c>
      <c r="G423" s="826">
        <v>104.9</v>
      </c>
      <c r="H423" s="918">
        <v>1030045</v>
      </c>
      <c r="I423" s="828">
        <v>0.49</v>
      </c>
      <c r="J423" s="827">
        <v>-3.8</v>
      </c>
      <c r="K423" s="864">
        <v>1.137</v>
      </c>
      <c r="L423" s="841">
        <v>260836</v>
      </c>
      <c r="M423" s="588"/>
      <c r="N423" s="447"/>
      <c r="O423" s="447"/>
      <c r="P423" s="447"/>
      <c r="Q423" s="447"/>
      <c r="R423" s="433">
        <v>120.44478126388927</v>
      </c>
      <c r="S423" s="433">
        <v>88.385564267271249</v>
      </c>
      <c r="T423" s="433">
        <v>146.76104027846847</v>
      </c>
      <c r="U423" s="433">
        <v>96.358209355553967</v>
      </c>
      <c r="V423" s="443">
        <v>85.515850889314464</v>
      </c>
      <c r="W423" s="433">
        <v>100.16032109217097</v>
      </c>
      <c r="X423" s="615">
        <f t="shared" si="18"/>
        <v>104.9</v>
      </c>
      <c r="Y423" s="608">
        <v>22390</v>
      </c>
      <c r="Z423" s="615">
        <v>96.9</v>
      </c>
      <c r="AA423" s="600">
        <f t="shared" si="16"/>
        <v>231063</v>
      </c>
      <c r="AB423" s="617">
        <v>110.47128993473032</v>
      </c>
      <c r="AC423" s="615">
        <v>99.2</v>
      </c>
      <c r="AD423" s="983">
        <v>95.6</v>
      </c>
      <c r="AE423" s="952">
        <v>100.8</v>
      </c>
      <c r="AF423" s="601">
        <f t="shared" si="19"/>
        <v>1.137</v>
      </c>
      <c r="AG423" s="407"/>
      <c r="AH423" s="407"/>
      <c r="AI423" s="407"/>
    </row>
    <row r="424" spans="1:35" ht="13.5" hidden="1" customHeight="1">
      <c r="A424" s="406"/>
      <c r="B424" s="411"/>
      <c r="C424" s="472" t="s">
        <v>567</v>
      </c>
      <c r="D424" s="823">
        <v>103.91743354090615</v>
      </c>
      <c r="E424" s="846">
        <v>4247361</v>
      </c>
      <c r="F424" s="592">
        <v>501983</v>
      </c>
      <c r="G424" s="826">
        <v>100.3</v>
      </c>
      <c r="H424" s="918">
        <v>1030474</v>
      </c>
      <c r="I424" s="828">
        <v>0.5</v>
      </c>
      <c r="J424" s="827">
        <v>0.9</v>
      </c>
      <c r="K424" s="857">
        <v>1.05</v>
      </c>
      <c r="L424" s="841">
        <v>267108</v>
      </c>
      <c r="M424" s="588"/>
      <c r="N424" s="447"/>
      <c r="O424" s="447"/>
      <c r="P424" s="447"/>
      <c r="Q424" s="447"/>
      <c r="R424" s="433">
        <v>115.71035220913039</v>
      </c>
      <c r="S424" s="433">
        <v>75.993450469173126</v>
      </c>
      <c r="T424" s="433">
        <v>129.32881551466934</v>
      </c>
      <c r="U424" s="433">
        <v>105.31366855017525</v>
      </c>
      <c r="V424" s="443">
        <v>90.994352994416005</v>
      </c>
      <c r="W424" s="433">
        <v>106.27728711436524</v>
      </c>
      <c r="X424" s="615">
        <f t="shared" si="18"/>
        <v>100.3</v>
      </c>
      <c r="Y424" s="608">
        <v>28069</v>
      </c>
      <c r="Z424" s="615">
        <v>96.4</v>
      </c>
      <c r="AA424" s="600">
        <f t="shared" si="16"/>
        <v>291172</v>
      </c>
      <c r="AB424" s="617">
        <v>103.13409481277908</v>
      </c>
      <c r="AC424" s="615">
        <v>98.8</v>
      </c>
      <c r="AD424" s="983">
        <v>96.3</v>
      </c>
      <c r="AE424" s="952">
        <v>100.8</v>
      </c>
      <c r="AF424" s="601">
        <f>ROUND(AB424*AC424/AD424/AE424,3)</f>
        <v>1.05</v>
      </c>
      <c r="AG424" s="407"/>
      <c r="AH424" s="407"/>
      <c r="AI424" s="407"/>
    </row>
    <row r="425" spans="1:35" ht="13.5" hidden="1" customHeight="1">
      <c r="A425" s="406"/>
      <c r="B425" s="411"/>
      <c r="C425" s="472" t="s">
        <v>568</v>
      </c>
      <c r="D425" s="823">
        <v>105.57151127335193</v>
      </c>
      <c r="E425" s="846">
        <v>4185410</v>
      </c>
      <c r="F425" s="592">
        <v>434558</v>
      </c>
      <c r="G425" s="826">
        <v>108</v>
      </c>
      <c r="H425" s="918">
        <v>1033670.3</v>
      </c>
      <c r="I425" s="828">
        <v>0.51</v>
      </c>
      <c r="J425" s="827">
        <v>-1.1000000000000001</v>
      </c>
      <c r="K425" s="864">
        <v>1.018</v>
      </c>
      <c r="L425" s="841">
        <v>276229</v>
      </c>
      <c r="M425" s="588"/>
      <c r="N425" s="447"/>
      <c r="O425" s="447"/>
      <c r="P425" s="447"/>
      <c r="Q425" s="447"/>
      <c r="R425" s="433">
        <v>120.13896886083066</v>
      </c>
      <c r="S425" s="433">
        <v>93.739648277599358</v>
      </c>
      <c r="T425" s="433">
        <v>133.32853505718552</v>
      </c>
      <c r="U425" s="433">
        <v>113.45691295329377</v>
      </c>
      <c r="V425" s="443">
        <v>93.729031006812264</v>
      </c>
      <c r="W425" s="433">
        <v>102.85898257255079</v>
      </c>
      <c r="X425" s="615">
        <f t="shared" si="18"/>
        <v>108</v>
      </c>
      <c r="Y425" s="608">
        <v>20970</v>
      </c>
      <c r="Z425" s="615">
        <v>96.8</v>
      </c>
      <c r="AA425" s="600">
        <f t="shared" si="16"/>
        <v>216632</v>
      </c>
      <c r="AB425" s="617">
        <v>99.413826863620727</v>
      </c>
      <c r="AC425" s="615">
        <v>98.7</v>
      </c>
      <c r="AD425" s="983">
        <v>95.7</v>
      </c>
      <c r="AE425" s="952">
        <v>100.7</v>
      </c>
      <c r="AF425" s="601">
        <f>ROUND(AB425*AC425/AD425/AE425,3)</f>
        <v>1.018</v>
      </c>
      <c r="AG425" s="407"/>
      <c r="AH425" s="407"/>
      <c r="AI425" s="407"/>
    </row>
    <row r="426" spans="1:35" ht="13.5" hidden="1" customHeight="1">
      <c r="A426" s="406"/>
      <c r="B426" s="411"/>
      <c r="C426" s="472" t="s">
        <v>569</v>
      </c>
      <c r="D426" s="823">
        <v>106.97747734593085</v>
      </c>
      <c r="E426" s="846">
        <v>4134111</v>
      </c>
      <c r="F426" s="592">
        <v>438023</v>
      </c>
      <c r="G426" s="826">
        <v>108.8</v>
      </c>
      <c r="H426" s="918">
        <v>1039717.3</v>
      </c>
      <c r="I426" s="828">
        <v>0.53</v>
      </c>
      <c r="J426" s="827">
        <v>-0.1</v>
      </c>
      <c r="K426" s="864">
        <v>1.1439999999999999</v>
      </c>
      <c r="L426" s="841">
        <v>253519</v>
      </c>
      <c r="M426" s="588"/>
      <c r="N426" s="447"/>
      <c r="O426" s="447"/>
      <c r="P426" s="447"/>
      <c r="Q426" s="447"/>
      <c r="R426" s="433">
        <v>122.05312797627145</v>
      </c>
      <c r="S426" s="433">
        <v>87.418374897663597</v>
      </c>
      <c r="T426" s="433">
        <v>132.30471606166091</v>
      </c>
      <c r="U426" s="433">
        <v>107.3389314069094</v>
      </c>
      <c r="V426" s="443">
        <v>104.32933808496364</v>
      </c>
      <c r="W426" s="433">
        <v>97.371704229111828</v>
      </c>
      <c r="X426" s="615">
        <f t="shared" si="18"/>
        <v>108.8</v>
      </c>
      <c r="Y426" s="608">
        <v>20588</v>
      </c>
      <c r="Z426" s="615">
        <v>97</v>
      </c>
      <c r="AA426" s="600">
        <f t="shared" si="16"/>
        <v>212247</v>
      </c>
      <c r="AB426" s="617">
        <v>112.95146856750254</v>
      </c>
      <c r="AC426" s="615">
        <v>98.6</v>
      </c>
      <c r="AD426" s="983">
        <v>96.7</v>
      </c>
      <c r="AE426" s="952">
        <v>100.7</v>
      </c>
      <c r="AF426" s="601">
        <f t="shared" si="19"/>
        <v>1.1439999999999999</v>
      </c>
      <c r="AG426" s="407"/>
      <c r="AH426" s="407"/>
      <c r="AI426" s="407"/>
    </row>
    <row r="427" spans="1:35" ht="13.5" hidden="1" customHeight="1">
      <c r="A427" s="406"/>
      <c r="B427" s="411"/>
      <c r="C427" s="472" t="s">
        <v>67</v>
      </c>
      <c r="D427" s="823">
        <v>107.0084913034142</v>
      </c>
      <c r="E427" s="846">
        <v>4023872</v>
      </c>
      <c r="F427" s="592">
        <v>341334</v>
      </c>
      <c r="G427" s="826">
        <v>112.1</v>
      </c>
      <c r="H427" s="918">
        <v>1043030.3</v>
      </c>
      <c r="I427" s="828">
        <v>0.54</v>
      </c>
      <c r="J427" s="827">
        <v>-0.2</v>
      </c>
      <c r="K427" s="864">
        <v>1.0549999999999999</v>
      </c>
      <c r="L427" s="841">
        <v>224660</v>
      </c>
      <c r="M427" s="588"/>
      <c r="N427" s="447"/>
      <c r="O427" s="447"/>
      <c r="P427" s="447"/>
      <c r="Q427" s="447"/>
      <c r="R427" s="433">
        <v>119.60662875180276</v>
      </c>
      <c r="S427" s="433">
        <v>101.61533314440457</v>
      </c>
      <c r="T427" s="433">
        <v>136.23618100447541</v>
      </c>
      <c r="U427" s="433">
        <v>114.6172197982977</v>
      </c>
      <c r="V427" s="443">
        <v>102.19830137296255</v>
      </c>
      <c r="W427" s="433">
        <v>101.9894138733173</v>
      </c>
      <c r="X427" s="615">
        <f t="shared" si="18"/>
        <v>112.1</v>
      </c>
      <c r="Y427" s="608">
        <v>22712</v>
      </c>
      <c r="Z427" s="615">
        <v>97.3</v>
      </c>
      <c r="AA427" s="600">
        <f t="shared" si="16"/>
        <v>233422</v>
      </c>
      <c r="AB427" s="617">
        <v>103.65079869460664</v>
      </c>
      <c r="AC427" s="615">
        <v>99</v>
      </c>
      <c r="AD427" s="983">
        <v>96.4</v>
      </c>
      <c r="AE427" s="952">
        <v>100.9</v>
      </c>
      <c r="AF427" s="601">
        <f t="shared" si="19"/>
        <v>1.0549999999999999</v>
      </c>
      <c r="AG427" s="407"/>
      <c r="AH427" s="407"/>
      <c r="AI427" s="407"/>
    </row>
    <row r="428" spans="1:35" ht="13.5" hidden="1" customHeight="1">
      <c r="A428" s="406"/>
      <c r="B428" s="411"/>
      <c r="C428" s="472" t="s">
        <v>68</v>
      </c>
      <c r="D428" s="823">
        <v>104.96157010951255</v>
      </c>
      <c r="E428" s="846">
        <v>3832622</v>
      </c>
      <c r="F428" s="592">
        <v>355966</v>
      </c>
      <c r="G428" s="826">
        <v>105.7</v>
      </c>
      <c r="H428" s="918">
        <v>1035546.6</v>
      </c>
      <c r="I428" s="828">
        <v>0.55000000000000004</v>
      </c>
      <c r="J428" s="827">
        <v>-0.9</v>
      </c>
      <c r="K428" s="864">
        <v>1.079</v>
      </c>
      <c r="L428" s="841">
        <v>252343</v>
      </c>
      <c r="M428" s="588"/>
      <c r="N428" s="447"/>
      <c r="O428" s="447"/>
      <c r="P428" s="447"/>
      <c r="Q428" s="447"/>
      <c r="R428" s="433">
        <v>116.62778941830615</v>
      </c>
      <c r="S428" s="433">
        <v>90.389027961458538</v>
      </c>
      <c r="T428" s="433">
        <v>125.19258677274991</v>
      </c>
      <c r="U428" s="433">
        <v>109.63844860882627</v>
      </c>
      <c r="V428" s="443">
        <v>97.744160262470984</v>
      </c>
      <c r="W428" s="433">
        <v>91.284723334477349</v>
      </c>
      <c r="X428" s="615">
        <f t="shared" si="18"/>
        <v>105.7</v>
      </c>
      <c r="Y428" s="608">
        <v>25036</v>
      </c>
      <c r="Z428" s="615">
        <v>97</v>
      </c>
      <c r="AA428" s="600">
        <f t="shared" si="16"/>
        <v>258103</v>
      </c>
      <c r="AB428" s="617">
        <v>106.95770353830297</v>
      </c>
      <c r="AC428" s="615">
        <v>98.9</v>
      </c>
      <c r="AD428" s="983">
        <v>97.2</v>
      </c>
      <c r="AE428" s="952">
        <v>100.9</v>
      </c>
      <c r="AF428" s="601">
        <f>ROUND(AB428*AC428/AD428/AE428,3)</f>
        <v>1.079</v>
      </c>
      <c r="AG428" s="407"/>
      <c r="AH428" s="407"/>
      <c r="AI428" s="407"/>
    </row>
    <row r="429" spans="1:35" ht="13.5" hidden="1" customHeight="1">
      <c r="A429" s="404"/>
      <c r="B429" s="937"/>
      <c r="C429" s="474" t="s">
        <v>69</v>
      </c>
      <c r="D429" s="831">
        <v>107.58741850977022</v>
      </c>
      <c r="E429" s="848">
        <v>3819908</v>
      </c>
      <c r="F429" s="853">
        <v>447513</v>
      </c>
      <c r="G429" s="834">
        <v>108.3</v>
      </c>
      <c r="H429" s="922">
        <v>1029561.4</v>
      </c>
      <c r="I429" s="836">
        <v>0.56000000000000005</v>
      </c>
      <c r="J429" s="835">
        <v>-3.6</v>
      </c>
      <c r="K429" s="863">
        <v>1.157</v>
      </c>
      <c r="L429" s="842">
        <v>260482</v>
      </c>
      <c r="M429" s="588"/>
      <c r="N429" s="405"/>
      <c r="P429" s="405"/>
      <c r="Q429" s="405"/>
      <c r="R429" s="435">
        <v>127.01408473699964</v>
      </c>
      <c r="S429" s="435">
        <v>86.675711631714861</v>
      </c>
      <c r="T429" s="435">
        <v>126.38021680755847</v>
      </c>
      <c r="U429" s="435">
        <v>116.92728524426008</v>
      </c>
      <c r="V429" s="445">
        <v>94.094874219172965</v>
      </c>
      <c r="W429" s="435">
        <v>98.241272928345339</v>
      </c>
      <c r="X429" s="616">
        <f t="shared" si="18"/>
        <v>108.3</v>
      </c>
      <c r="Y429" s="610">
        <v>33251</v>
      </c>
      <c r="Z429" s="616">
        <v>96.6</v>
      </c>
      <c r="AA429" s="603">
        <f t="shared" si="16"/>
        <v>344213</v>
      </c>
      <c r="AB429" s="618">
        <v>114.70826176571623</v>
      </c>
      <c r="AC429" s="616">
        <v>99.3</v>
      </c>
      <c r="AD429" s="984">
        <v>97.4</v>
      </c>
      <c r="AE429" s="953">
        <v>101.1</v>
      </c>
      <c r="AF429" s="604">
        <f>ROUND(AB429*AC429/AD429/AE429,3)</f>
        <v>1.157</v>
      </c>
      <c r="AG429" s="407"/>
      <c r="AH429" s="407"/>
      <c r="AI429" s="407"/>
    </row>
    <row r="430" spans="1:35" ht="13.5" hidden="1" customHeight="1">
      <c r="A430" s="406">
        <v>2011</v>
      </c>
      <c r="B430" s="411" t="s">
        <v>460</v>
      </c>
      <c r="C430" s="473" t="s">
        <v>561</v>
      </c>
      <c r="D430" s="814">
        <v>105.59218724500749</v>
      </c>
      <c r="E430" s="850">
        <v>3852090</v>
      </c>
      <c r="F430" s="855">
        <v>334928</v>
      </c>
      <c r="G430" s="817">
        <v>107.2</v>
      </c>
      <c r="H430" s="914">
        <v>1032598.9</v>
      </c>
      <c r="I430" s="828">
        <v>0.56999999999999995</v>
      </c>
      <c r="J430" s="818">
        <v>-0.2</v>
      </c>
      <c r="K430" s="865">
        <v>0.995</v>
      </c>
      <c r="L430" s="841">
        <v>279481</v>
      </c>
      <c r="M430" s="588"/>
      <c r="N430" s="447"/>
      <c r="O430" s="451"/>
      <c r="P430" s="447"/>
      <c r="Q430" s="447"/>
      <c r="R430" s="433">
        <v>119.75387176068283</v>
      </c>
      <c r="S430" s="433">
        <v>91.572107815353633</v>
      </c>
      <c r="T430" s="433">
        <v>133.28758229736454</v>
      </c>
      <c r="U430" s="433">
        <v>125.56629711751665</v>
      </c>
      <c r="V430" s="443">
        <v>89.503541904046131</v>
      </c>
      <c r="W430" s="433">
        <v>99.530633413415686</v>
      </c>
      <c r="X430" s="615">
        <f t="shared" si="18"/>
        <v>107.2</v>
      </c>
      <c r="Y430" s="619">
        <v>25792</v>
      </c>
      <c r="Z430" s="623">
        <v>96.3</v>
      </c>
      <c r="AA430" s="611">
        <f>ROUND(Y430/Z430*1000,0)</f>
        <v>267830</v>
      </c>
      <c r="AB430" s="620">
        <v>95.280195809000332</v>
      </c>
      <c r="AC430" s="623">
        <v>99.8</v>
      </c>
      <c r="AD430" s="985">
        <v>94.6</v>
      </c>
      <c r="AE430" s="954">
        <v>101</v>
      </c>
      <c r="AF430" s="613">
        <f>ROUND(AB430*AC430/AD430/AE430,3)</f>
        <v>0.995</v>
      </c>
      <c r="AG430" s="407"/>
      <c r="AH430" s="407"/>
      <c r="AI430" s="407"/>
    </row>
    <row r="431" spans="1:35" ht="13.5" hidden="1" customHeight="1">
      <c r="A431" s="406"/>
      <c r="B431" s="411"/>
      <c r="C431" s="472" t="s">
        <v>562</v>
      </c>
      <c r="D431" s="823">
        <v>114.52420700021472</v>
      </c>
      <c r="E431" s="846">
        <v>3683546</v>
      </c>
      <c r="F431" s="592">
        <v>452464</v>
      </c>
      <c r="G431" s="826">
        <v>123.5</v>
      </c>
      <c r="H431" s="918">
        <v>1017901.4</v>
      </c>
      <c r="I431" s="828">
        <v>0.57999999999999996</v>
      </c>
      <c r="J431" s="827">
        <v>-0.2</v>
      </c>
      <c r="K431" s="864">
        <v>1.121</v>
      </c>
      <c r="L431" s="841">
        <v>239598</v>
      </c>
      <c r="M431" s="588"/>
      <c r="N431" s="447"/>
      <c r="O431" s="447"/>
      <c r="P431" s="447"/>
      <c r="Q431" s="447"/>
      <c r="R431" s="433">
        <v>152.24927118198224</v>
      </c>
      <c r="S431" s="433">
        <v>87.150670697147191</v>
      </c>
      <c r="T431" s="433">
        <v>135.02124912978621</v>
      </c>
      <c r="U431" s="433">
        <v>125.67177955797155</v>
      </c>
      <c r="V431" s="443">
        <v>116.09119736236028</v>
      </c>
      <c r="W431" s="433">
        <v>98.621084544102487</v>
      </c>
      <c r="X431" s="615">
        <f t="shared" si="18"/>
        <v>123.5</v>
      </c>
      <c r="Y431" s="608">
        <v>19725</v>
      </c>
      <c r="Z431" s="615">
        <v>96.3</v>
      </c>
      <c r="AA431" s="600">
        <f t="shared" ref="AA431:AA441" si="20">ROUND(Y431/Z431*1000,0)</f>
        <v>204829</v>
      </c>
      <c r="AB431" s="617">
        <v>109.23120061834419</v>
      </c>
      <c r="AC431" s="615">
        <v>99.9</v>
      </c>
      <c r="AD431" s="983">
        <v>96.8</v>
      </c>
      <c r="AE431" s="952">
        <v>100.6</v>
      </c>
      <c r="AF431" s="601">
        <f t="shared" ref="AF431:AF441" si="21">ROUND(AB431*AC431/AD431/AE431,3)</f>
        <v>1.121</v>
      </c>
      <c r="AG431" s="407"/>
      <c r="AH431" s="407"/>
      <c r="AI431" s="407"/>
    </row>
    <row r="432" spans="1:35" ht="13.5" hidden="1" customHeight="1">
      <c r="A432" s="406"/>
      <c r="B432" s="411"/>
      <c r="C432" s="472" t="s">
        <v>563</v>
      </c>
      <c r="D432" s="823">
        <v>105.65421515997421</v>
      </c>
      <c r="E432" s="846">
        <v>4010765</v>
      </c>
      <c r="F432" s="592">
        <v>406502</v>
      </c>
      <c r="G432" s="826">
        <v>108.5</v>
      </c>
      <c r="H432" s="918">
        <v>1043777.1</v>
      </c>
      <c r="I432" s="828">
        <v>0.57999999999999996</v>
      </c>
      <c r="J432" s="827">
        <v>-3.2</v>
      </c>
      <c r="K432" s="864">
        <v>1.286</v>
      </c>
      <c r="L432" s="841">
        <v>290155</v>
      </c>
      <c r="M432" s="588"/>
      <c r="N432" s="447"/>
      <c r="O432" s="447"/>
      <c r="P432" s="447"/>
      <c r="Q432" s="447"/>
      <c r="R432" s="433">
        <v>123.35566228559506</v>
      </c>
      <c r="S432" s="433">
        <v>90.371756722715546</v>
      </c>
      <c r="T432" s="433">
        <v>127.10371556439586</v>
      </c>
      <c r="U432" s="433">
        <v>127.67594592661472</v>
      </c>
      <c r="V432" s="443">
        <v>92.411995442313739</v>
      </c>
      <c r="W432" s="433">
        <v>110.61513556801279</v>
      </c>
      <c r="X432" s="615">
        <f t="shared" si="18"/>
        <v>108.5</v>
      </c>
      <c r="Y432" s="608">
        <v>22578</v>
      </c>
      <c r="Z432" s="615">
        <v>96.5</v>
      </c>
      <c r="AA432" s="600">
        <f t="shared" si="20"/>
        <v>233969</v>
      </c>
      <c r="AB432" s="617">
        <v>124.83565784953622</v>
      </c>
      <c r="AC432" s="615">
        <v>100.5</v>
      </c>
      <c r="AD432" s="983">
        <v>96.9</v>
      </c>
      <c r="AE432" s="952">
        <v>100.7</v>
      </c>
      <c r="AF432" s="601">
        <f t="shared" si="21"/>
        <v>1.286</v>
      </c>
      <c r="AG432" s="407"/>
      <c r="AH432" s="407"/>
      <c r="AI432" s="407"/>
    </row>
    <row r="433" spans="1:35" ht="13.5" hidden="1" customHeight="1">
      <c r="A433" s="406"/>
      <c r="B433" s="411"/>
      <c r="C433" s="472" t="s">
        <v>564</v>
      </c>
      <c r="D433" s="823">
        <v>110.27529482499462</v>
      </c>
      <c r="E433" s="846">
        <v>3832940</v>
      </c>
      <c r="F433" s="592">
        <v>386693</v>
      </c>
      <c r="G433" s="826">
        <v>111.8</v>
      </c>
      <c r="H433" s="918">
        <v>1036911.3</v>
      </c>
      <c r="I433" s="828">
        <v>0.57999999999999996</v>
      </c>
      <c r="J433" s="827">
        <v>0</v>
      </c>
      <c r="K433" s="864">
        <v>1.05</v>
      </c>
      <c r="L433" s="841">
        <v>310877</v>
      </c>
      <c r="M433" s="588"/>
      <c r="N433" s="447"/>
      <c r="O433" s="447"/>
      <c r="P433" s="447"/>
      <c r="Q433" s="447"/>
      <c r="R433" s="433">
        <v>137.7061924587517</v>
      </c>
      <c r="S433" s="433">
        <v>98.59286636438064</v>
      </c>
      <c r="T433" s="433">
        <v>81.850915962207878</v>
      </c>
      <c r="U433" s="433">
        <v>115.68259244689223</v>
      </c>
      <c r="V433" s="443">
        <v>96.070427565920767</v>
      </c>
      <c r="W433" s="433">
        <v>102.65908172215228</v>
      </c>
      <c r="X433" s="615">
        <f t="shared" si="18"/>
        <v>111.8</v>
      </c>
      <c r="Y433" s="608">
        <v>22435</v>
      </c>
      <c r="Z433" s="615">
        <v>96.6</v>
      </c>
      <c r="AA433" s="600">
        <f t="shared" si="20"/>
        <v>232246</v>
      </c>
      <c r="AB433" s="617">
        <v>103.85748024733766</v>
      </c>
      <c r="AC433" s="615">
        <v>101.3</v>
      </c>
      <c r="AD433" s="983">
        <v>97.7</v>
      </c>
      <c r="AE433" s="952">
        <v>102.6</v>
      </c>
      <c r="AF433" s="601">
        <f t="shared" si="21"/>
        <v>1.05</v>
      </c>
      <c r="AG433" s="407"/>
      <c r="AH433" s="407"/>
      <c r="AI433" s="407"/>
    </row>
    <row r="434" spans="1:35" ht="13.5" hidden="1" customHeight="1">
      <c r="A434" s="406"/>
      <c r="B434" s="411"/>
      <c r="C434" s="472" t="s">
        <v>565</v>
      </c>
      <c r="D434" s="823">
        <v>111.72261284088466</v>
      </c>
      <c r="E434" s="846">
        <v>3904096</v>
      </c>
      <c r="F434" s="592">
        <v>379866</v>
      </c>
      <c r="G434" s="826">
        <v>118.5</v>
      </c>
      <c r="H434" s="918">
        <v>1036399.4</v>
      </c>
      <c r="I434" s="828">
        <v>0.56999999999999995</v>
      </c>
      <c r="J434" s="827">
        <v>-3</v>
      </c>
      <c r="K434" s="857">
        <v>1.034</v>
      </c>
      <c r="L434" s="841">
        <v>303802</v>
      </c>
      <c r="M434" s="588"/>
      <c r="N434" s="447"/>
      <c r="O434" s="447"/>
      <c r="P434" s="447"/>
      <c r="Q434" s="447"/>
      <c r="R434" s="433">
        <v>146.33689805618292</v>
      </c>
      <c r="S434" s="433">
        <v>92.962442534164637</v>
      </c>
      <c r="T434" s="433">
        <v>164.61644356041776</v>
      </c>
      <c r="U434" s="433">
        <v>109.8283170016451</v>
      </c>
      <c r="V434" s="443">
        <v>88.607226033762416</v>
      </c>
      <c r="W434" s="433">
        <v>100.27026655989015</v>
      </c>
      <c r="X434" s="615">
        <f t="shared" si="18"/>
        <v>118.5</v>
      </c>
      <c r="Y434" s="608">
        <v>21728</v>
      </c>
      <c r="Z434" s="615">
        <v>96.7</v>
      </c>
      <c r="AA434" s="600">
        <f t="shared" si="20"/>
        <v>224695</v>
      </c>
      <c r="AB434" s="617">
        <v>101.37730161456541</v>
      </c>
      <c r="AC434" s="615">
        <v>101.1</v>
      </c>
      <c r="AD434" s="983">
        <v>96.6</v>
      </c>
      <c r="AE434" s="952">
        <v>102.6</v>
      </c>
      <c r="AF434" s="601">
        <f t="shared" si="21"/>
        <v>1.034</v>
      </c>
      <c r="AG434" s="407"/>
      <c r="AH434" s="407"/>
      <c r="AI434" s="407"/>
    </row>
    <row r="435" spans="1:35" ht="13.5" hidden="1" customHeight="1">
      <c r="A435" s="406"/>
      <c r="B435" s="411"/>
      <c r="C435" s="472" t="s">
        <v>566</v>
      </c>
      <c r="D435" s="823">
        <v>110.2132669100279</v>
      </c>
      <c r="E435" s="846">
        <v>4113679</v>
      </c>
      <c r="F435" s="592">
        <v>376785</v>
      </c>
      <c r="G435" s="826">
        <v>114.2</v>
      </c>
      <c r="H435" s="918">
        <v>1047591.5</v>
      </c>
      <c r="I435" s="828">
        <v>0.56999999999999995</v>
      </c>
      <c r="J435" s="827">
        <v>-0.7</v>
      </c>
      <c r="K435" s="864">
        <v>1.18</v>
      </c>
      <c r="L435" s="841">
        <v>304267</v>
      </c>
      <c r="M435" s="588"/>
      <c r="N435" s="447"/>
      <c r="O435" s="447"/>
      <c r="P435" s="447"/>
      <c r="Q435" s="447"/>
      <c r="R435" s="433">
        <v>136.12049851696645</v>
      </c>
      <c r="S435" s="433">
        <v>89.482287927451367</v>
      </c>
      <c r="T435" s="433">
        <v>149.5321770263551</v>
      </c>
      <c r="U435" s="433">
        <v>116.08342572062085</v>
      </c>
      <c r="V435" s="443">
        <v>94.378402708752517</v>
      </c>
      <c r="W435" s="433">
        <v>89.855432254128047</v>
      </c>
      <c r="X435" s="615">
        <f t="shared" si="18"/>
        <v>114.2</v>
      </c>
      <c r="Y435" s="608">
        <v>21963</v>
      </c>
      <c r="Z435" s="615">
        <v>96.6</v>
      </c>
      <c r="AA435" s="600">
        <f t="shared" si="20"/>
        <v>227360</v>
      </c>
      <c r="AB435" s="617">
        <v>117.08509962212295</v>
      </c>
      <c r="AC435" s="615">
        <v>101</v>
      </c>
      <c r="AD435" s="983">
        <v>97.7</v>
      </c>
      <c r="AE435" s="952">
        <v>102.6</v>
      </c>
      <c r="AF435" s="601">
        <f t="shared" si="21"/>
        <v>1.18</v>
      </c>
      <c r="AG435" s="407"/>
      <c r="AH435" s="407"/>
      <c r="AI435" s="407"/>
    </row>
    <row r="436" spans="1:35" ht="13.5" hidden="1" customHeight="1">
      <c r="A436" s="406"/>
      <c r="B436" s="411"/>
      <c r="C436" s="472" t="s">
        <v>567</v>
      </c>
      <c r="D436" s="823">
        <v>109.36555207214944</v>
      </c>
      <c r="E436" s="846">
        <v>4208594</v>
      </c>
      <c r="F436" s="592">
        <v>483632</v>
      </c>
      <c r="G436" s="826">
        <v>115</v>
      </c>
      <c r="H436" s="918">
        <v>1039588.6</v>
      </c>
      <c r="I436" s="828">
        <v>0.59</v>
      </c>
      <c r="J436" s="827">
        <v>0</v>
      </c>
      <c r="K436" s="857">
        <v>1.0780000000000001</v>
      </c>
      <c r="L436" s="841">
        <v>303287</v>
      </c>
      <c r="M436" s="588"/>
      <c r="N436" s="447"/>
      <c r="O436" s="447"/>
      <c r="P436" s="447"/>
      <c r="Q436" s="447"/>
      <c r="R436" s="433">
        <v>133.03972171578363</v>
      </c>
      <c r="S436" s="433">
        <v>98.558323886894641</v>
      </c>
      <c r="T436" s="433">
        <v>160.93069517652913</v>
      </c>
      <c r="U436" s="433">
        <v>87.065206351477016</v>
      </c>
      <c r="V436" s="443">
        <v>96.57346198291674</v>
      </c>
      <c r="W436" s="433">
        <v>97.191793463753172</v>
      </c>
      <c r="X436" s="615">
        <f t="shared" si="18"/>
        <v>115</v>
      </c>
      <c r="Y436" s="608">
        <v>27698</v>
      </c>
      <c r="Z436" s="615">
        <v>96.5</v>
      </c>
      <c r="AA436" s="600">
        <f t="shared" si="20"/>
        <v>287026</v>
      </c>
      <c r="AB436" s="617">
        <v>106.54434043284093</v>
      </c>
      <c r="AC436" s="615">
        <v>101</v>
      </c>
      <c r="AD436" s="983">
        <v>97.3</v>
      </c>
      <c r="AE436" s="952">
        <v>102.6</v>
      </c>
      <c r="AF436" s="601">
        <f t="shared" si="21"/>
        <v>1.0780000000000001</v>
      </c>
      <c r="AG436" s="407"/>
      <c r="AH436" s="407"/>
      <c r="AI436" s="407"/>
    </row>
    <row r="437" spans="1:35" ht="13.5" hidden="1" customHeight="1">
      <c r="A437" s="406"/>
      <c r="B437" s="411"/>
      <c r="C437" s="472" t="s">
        <v>568</v>
      </c>
      <c r="D437" s="823">
        <v>108.94169465321021</v>
      </c>
      <c r="E437" s="846">
        <v>4099593</v>
      </c>
      <c r="F437" s="592">
        <v>494049</v>
      </c>
      <c r="G437" s="826">
        <v>109.8</v>
      </c>
      <c r="H437" s="918">
        <v>1051482.5</v>
      </c>
      <c r="I437" s="828">
        <v>0.6</v>
      </c>
      <c r="J437" s="827">
        <v>-3.6</v>
      </c>
      <c r="K437" s="864">
        <v>1.05</v>
      </c>
      <c r="L437" s="841">
        <v>322163</v>
      </c>
      <c r="M437" s="588"/>
      <c r="N437" s="447"/>
      <c r="O437" s="447"/>
      <c r="P437" s="447"/>
      <c r="Q437" s="447"/>
      <c r="R437" s="433">
        <v>131.01229874735819</v>
      </c>
      <c r="S437" s="433">
        <v>90.147230619056629</v>
      </c>
      <c r="T437" s="433">
        <v>158.61003878667333</v>
      </c>
      <c r="U437" s="433">
        <v>93.267573850225318</v>
      </c>
      <c r="V437" s="443">
        <v>84.866479187374225</v>
      </c>
      <c r="W437" s="433">
        <v>103.99841741982227</v>
      </c>
      <c r="X437" s="615">
        <f t="shared" si="18"/>
        <v>109.8</v>
      </c>
      <c r="Y437" s="608">
        <v>20284</v>
      </c>
      <c r="Z437" s="615">
        <v>96.8</v>
      </c>
      <c r="AA437" s="600">
        <f t="shared" si="20"/>
        <v>209545</v>
      </c>
      <c r="AB437" s="617">
        <v>104.16750257643419</v>
      </c>
      <c r="AC437" s="615">
        <v>100.8</v>
      </c>
      <c r="AD437" s="983">
        <v>97.7</v>
      </c>
      <c r="AE437" s="952">
        <v>102.4</v>
      </c>
      <c r="AF437" s="601">
        <f t="shared" si="21"/>
        <v>1.05</v>
      </c>
      <c r="AG437" s="407"/>
      <c r="AH437" s="407"/>
      <c r="AI437" s="407"/>
    </row>
    <row r="438" spans="1:35" ht="13.5" hidden="1" customHeight="1">
      <c r="A438" s="406"/>
      <c r="B438" s="411"/>
      <c r="C438" s="472" t="s">
        <v>569</v>
      </c>
      <c r="D438" s="823">
        <v>105.4371174575907</v>
      </c>
      <c r="E438" s="846">
        <v>3989416</v>
      </c>
      <c r="F438" s="592">
        <v>341732</v>
      </c>
      <c r="G438" s="826">
        <v>107.6</v>
      </c>
      <c r="H438" s="918">
        <v>1042531.9</v>
      </c>
      <c r="I438" s="828">
        <v>0.61</v>
      </c>
      <c r="J438" s="827">
        <v>-3.8</v>
      </c>
      <c r="K438" s="864">
        <v>1.123</v>
      </c>
      <c r="L438" s="841">
        <v>285937</v>
      </c>
      <c r="M438" s="588"/>
      <c r="N438" s="447"/>
      <c r="O438" s="447"/>
      <c r="P438" s="447"/>
      <c r="Q438" s="447"/>
      <c r="R438" s="433">
        <v>125.36043248342358</v>
      </c>
      <c r="S438" s="433">
        <v>85.717157881478698</v>
      </c>
      <c r="T438" s="433">
        <v>162.6916638488315</v>
      </c>
      <c r="U438" s="433">
        <v>100.84121307488735</v>
      </c>
      <c r="V438" s="443">
        <v>85.04025471324556</v>
      </c>
      <c r="W438" s="433">
        <v>104.27827861038018</v>
      </c>
      <c r="X438" s="615">
        <f t="shared" si="18"/>
        <v>107.6</v>
      </c>
      <c r="Y438" s="608">
        <v>19544</v>
      </c>
      <c r="Z438" s="615">
        <v>97</v>
      </c>
      <c r="AA438" s="600">
        <f t="shared" si="20"/>
        <v>201485</v>
      </c>
      <c r="AB438" s="617">
        <v>111.29801614565439</v>
      </c>
      <c r="AC438" s="615">
        <v>100.5</v>
      </c>
      <c r="AD438" s="983">
        <v>98</v>
      </c>
      <c r="AE438" s="952">
        <v>101.6</v>
      </c>
      <c r="AF438" s="601">
        <f t="shared" si="21"/>
        <v>1.123</v>
      </c>
      <c r="AG438" s="407"/>
      <c r="AH438" s="407"/>
      <c r="AI438" s="407"/>
    </row>
    <row r="439" spans="1:35" ht="13.5" hidden="1" customHeight="1">
      <c r="A439" s="406"/>
      <c r="B439" s="411"/>
      <c r="C439" s="472" t="s">
        <v>67</v>
      </c>
      <c r="D439" s="823">
        <v>109.14845436976593</v>
      </c>
      <c r="E439" s="846">
        <v>3942772</v>
      </c>
      <c r="F439" s="592">
        <v>396126</v>
      </c>
      <c r="G439" s="826">
        <v>116.2</v>
      </c>
      <c r="H439" s="918">
        <v>1045695.6</v>
      </c>
      <c r="I439" s="828">
        <v>0.62</v>
      </c>
      <c r="J439" s="827">
        <v>-2</v>
      </c>
      <c r="K439" s="864">
        <v>1.0580000000000001</v>
      </c>
      <c r="L439" s="841">
        <v>288364</v>
      </c>
      <c r="M439" s="588"/>
      <c r="N439" s="447"/>
      <c r="O439" s="447"/>
      <c r="P439" s="447"/>
      <c r="Q439" s="447"/>
      <c r="R439" s="433">
        <v>136.38100537883116</v>
      </c>
      <c r="S439" s="433">
        <v>88.066046350525866</v>
      </c>
      <c r="T439" s="433">
        <v>174.47240775733471</v>
      </c>
      <c r="U439" s="433">
        <v>101.62178313425365</v>
      </c>
      <c r="V439" s="443">
        <v>99.55508416365646</v>
      </c>
      <c r="W439" s="433">
        <v>96.722026465316688</v>
      </c>
      <c r="X439" s="615">
        <f t="shared" si="18"/>
        <v>116.2</v>
      </c>
      <c r="Y439" s="608">
        <v>22697</v>
      </c>
      <c r="Z439" s="615">
        <v>97.2</v>
      </c>
      <c r="AA439" s="600">
        <f t="shared" si="20"/>
        <v>233508</v>
      </c>
      <c r="AB439" s="617">
        <v>105.40759189282032</v>
      </c>
      <c r="AC439" s="615">
        <v>99.9</v>
      </c>
      <c r="AD439" s="983">
        <v>97.6</v>
      </c>
      <c r="AE439" s="952">
        <v>102</v>
      </c>
      <c r="AF439" s="601">
        <f t="shared" si="21"/>
        <v>1.0580000000000001</v>
      </c>
      <c r="AG439" s="407"/>
      <c r="AH439" s="407"/>
      <c r="AI439" s="407"/>
    </row>
    <row r="440" spans="1:35" ht="13.5" hidden="1" customHeight="1">
      <c r="A440" s="406"/>
      <c r="B440" s="411"/>
      <c r="C440" s="472" t="s">
        <v>68</v>
      </c>
      <c r="D440" s="823">
        <v>109.49994588791066</v>
      </c>
      <c r="E440" s="846">
        <v>3803591</v>
      </c>
      <c r="F440" s="592">
        <v>417697</v>
      </c>
      <c r="G440" s="826">
        <v>114.4</v>
      </c>
      <c r="H440" s="918">
        <v>1050110.3999999999</v>
      </c>
      <c r="I440" s="828">
        <v>0.63</v>
      </c>
      <c r="J440" s="827">
        <v>-3.5</v>
      </c>
      <c r="K440" s="864">
        <v>1.1080000000000001</v>
      </c>
      <c r="L440" s="841">
        <v>302490</v>
      </c>
      <c r="M440" s="588"/>
      <c r="N440" s="447"/>
      <c r="O440" s="447"/>
      <c r="P440" s="447"/>
      <c r="Q440" s="447"/>
      <c r="R440" s="433">
        <v>142.11215633985503</v>
      </c>
      <c r="S440" s="433">
        <v>83.584159896718944</v>
      </c>
      <c r="T440" s="433">
        <v>139.67621282943813</v>
      </c>
      <c r="U440" s="433">
        <v>98.55224411701596</v>
      </c>
      <c r="V440" s="443">
        <v>101.70441303627561</v>
      </c>
      <c r="W440" s="433">
        <v>104.41820920565914</v>
      </c>
      <c r="X440" s="615">
        <f t="shared" si="18"/>
        <v>114.4</v>
      </c>
      <c r="Y440" s="608">
        <v>24061</v>
      </c>
      <c r="Z440" s="615">
        <v>96.4</v>
      </c>
      <c r="AA440" s="600">
        <f t="shared" si="20"/>
        <v>249595</v>
      </c>
      <c r="AB440" s="617">
        <v>111.29801614565439</v>
      </c>
      <c r="AC440" s="615">
        <v>99.8</v>
      </c>
      <c r="AD440" s="983">
        <v>98.3</v>
      </c>
      <c r="AE440" s="952">
        <v>102</v>
      </c>
      <c r="AF440" s="601">
        <f t="shared" si="21"/>
        <v>1.1080000000000001</v>
      </c>
      <c r="AG440" s="407"/>
      <c r="AH440" s="407"/>
      <c r="AI440" s="407"/>
    </row>
    <row r="441" spans="1:35" ht="13.5" hidden="1" customHeight="1">
      <c r="A441" s="406"/>
      <c r="B441" s="449"/>
      <c r="C441" s="474" t="s">
        <v>69</v>
      </c>
      <c r="D441" s="831">
        <v>107.64944642473694</v>
      </c>
      <c r="E441" s="848">
        <v>3782164</v>
      </c>
      <c r="F441" s="853">
        <v>479930</v>
      </c>
      <c r="G441" s="834">
        <v>109.5</v>
      </c>
      <c r="H441" s="922">
        <v>1041414.7</v>
      </c>
      <c r="I441" s="836">
        <v>0.64</v>
      </c>
      <c r="J441" s="835">
        <v>-1.3</v>
      </c>
      <c r="K441" s="863">
        <v>1.1299999999999999</v>
      </c>
      <c r="L441" s="842">
        <v>293472</v>
      </c>
      <c r="M441" s="588"/>
      <c r="N441" s="450"/>
      <c r="O441" s="450"/>
      <c r="P441" s="450"/>
      <c r="Q441" s="450"/>
      <c r="R441" s="435">
        <v>118.29276805718068</v>
      </c>
      <c r="S441" s="435">
        <v>83.100565211915125</v>
      </c>
      <c r="T441" s="435">
        <v>177.72132670313283</v>
      </c>
      <c r="U441" s="435">
        <v>76.896699091624356</v>
      </c>
      <c r="V441" s="445">
        <v>110.72244822096695</v>
      </c>
      <c r="W441" s="435">
        <v>99.810494603973595</v>
      </c>
      <c r="X441" s="616">
        <f t="shared" si="18"/>
        <v>109.5</v>
      </c>
      <c r="Y441" s="610">
        <v>33554</v>
      </c>
      <c r="Z441" s="616">
        <v>96.3</v>
      </c>
      <c r="AA441" s="603">
        <f t="shared" si="20"/>
        <v>348432</v>
      </c>
      <c r="AB441" s="618">
        <v>113.15815012023357</v>
      </c>
      <c r="AC441" s="616">
        <v>99.6</v>
      </c>
      <c r="AD441" s="984">
        <v>98</v>
      </c>
      <c r="AE441" s="953">
        <v>101.8</v>
      </c>
      <c r="AF441" s="604">
        <f t="shared" si="21"/>
        <v>1.1299999999999999</v>
      </c>
      <c r="AG441" s="407"/>
      <c r="AH441" s="407"/>
      <c r="AI441" s="407"/>
    </row>
    <row r="442" spans="1:35" ht="13.5" hidden="1" customHeight="1">
      <c r="A442" s="477">
        <v>2012</v>
      </c>
      <c r="B442" s="934" t="s">
        <v>461</v>
      </c>
      <c r="C442" s="473" t="s">
        <v>561</v>
      </c>
      <c r="D442" s="814">
        <v>109.48960790208287</v>
      </c>
      <c r="E442" s="850">
        <v>3643683</v>
      </c>
      <c r="F442" s="855">
        <v>435195</v>
      </c>
      <c r="G442" s="817">
        <v>118.2</v>
      </c>
      <c r="H442" s="914">
        <v>1092243.8</v>
      </c>
      <c r="I442" s="828">
        <v>0.65</v>
      </c>
      <c r="J442" s="818">
        <v>-1.1000000000000001</v>
      </c>
      <c r="K442" s="865">
        <v>1.0249999999999999</v>
      </c>
      <c r="L442" s="840">
        <v>318330</v>
      </c>
      <c r="M442" s="588"/>
      <c r="N442" s="447"/>
      <c r="O442" s="451"/>
      <c r="P442" s="447"/>
      <c r="Q442" s="447"/>
      <c r="R442" s="433">
        <v>144.08294738178816</v>
      </c>
      <c r="S442" s="433">
        <v>83.152378928144103</v>
      </c>
      <c r="T442" s="433">
        <v>176.83401690701149</v>
      </c>
      <c r="U442" s="433">
        <v>93.868823760818259</v>
      </c>
      <c r="V442" s="443">
        <v>103.2135162872635</v>
      </c>
      <c r="W442" s="433">
        <v>100.17031613469091</v>
      </c>
      <c r="X442" s="615">
        <f t="shared" si="18"/>
        <v>118.2</v>
      </c>
      <c r="Y442" s="619">
        <v>25341</v>
      </c>
      <c r="Z442" s="623">
        <v>96.5</v>
      </c>
      <c r="AA442" s="611">
        <f>ROUND(Y442/Z442*1000,0)</f>
        <v>262601</v>
      </c>
      <c r="AB442" s="620">
        <v>99.620508416351754</v>
      </c>
      <c r="AC442" s="623">
        <v>99.6</v>
      </c>
      <c r="AD442" s="985">
        <v>96</v>
      </c>
      <c r="AE442" s="954">
        <v>100.8</v>
      </c>
      <c r="AF442" s="613">
        <f>ROUND(AB442*AC442/AD442/AE442,3)</f>
        <v>1.0249999999999999</v>
      </c>
      <c r="AG442" s="407"/>
      <c r="AH442" s="407"/>
      <c r="AI442" s="407"/>
    </row>
    <row r="443" spans="1:35" ht="13.5" hidden="1" customHeight="1">
      <c r="A443" s="406"/>
      <c r="B443" s="411"/>
      <c r="C443" s="472" t="s">
        <v>562</v>
      </c>
      <c r="D443" s="823">
        <v>106.79139360103069</v>
      </c>
      <c r="E443" s="846">
        <v>3638310</v>
      </c>
      <c r="F443" s="592">
        <v>377369</v>
      </c>
      <c r="G443" s="826">
        <v>111.8</v>
      </c>
      <c r="H443" s="918">
        <v>1087467</v>
      </c>
      <c r="I443" s="828">
        <v>0.65</v>
      </c>
      <c r="J443" s="827">
        <v>1.4</v>
      </c>
      <c r="K443" s="864">
        <v>1.0880000000000001</v>
      </c>
      <c r="L443" s="841">
        <v>249387</v>
      </c>
      <c r="M443" s="588"/>
      <c r="N443" s="447"/>
      <c r="O443" s="447"/>
      <c r="P443" s="447"/>
      <c r="Q443" s="447"/>
      <c r="R443" s="433">
        <v>124.27309949477082</v>
      </c>
      <c r="S443" s="433">
        <v>92.418398513760323</v>
      </c>
      <c r="T443" s="433">
        <v>162.45959820984589</v>
      </c>
      <c r="U443" s="433">
        <v>93.003867749088059</v>
      </c>
      <c r="V443" s="443">
        <v>100.89955796908205</v>
      </c>
      <c r="W443" s="433">
        <v>102.7790222323914</v>
      </c>
      <c r="X443" s="615">
        <f t="shared" si="18"/>
        <v>111.8</v>
      </c>
      <c r="Y443" s="608">
        <v>20178</v>
      </c>
      <c r="Z443" s="615">
        <v>96.9</v>
      </c>
      <c r="AA443" s="600">
        <f>ROUND(Y443/Z443*1000,0)</f>
        <v>208235</v>
      </c>
      <c r="AB443" s="617">
        <v>107.78442974922704</v>
      </c>
      <c r="AC443" s="615">
        <v>99.7</v>
      </c>
      <c r="AD443" s="983">
        <v>98.1</v>
      </c>
      <c r="AE443" s="952">
        <v>100.7</v>
      </c>
      <c r="AF443" s="601">
        <f>ROUND(AB443*AC443/AD443/AE443,3)</f>
        <v>1.0880000000000001</v>
      </c>
      <c r="AG443" s="407"/>
      <c r="AH443" s="407"/>
      <c r="AI443" s="407"/>
    </row>
    <row r="444" spans="1:35" ht="13.5" hidden="1" customHeight="1">
      <c r="A444" s="406"/>
      <c r="B444" s="411"/>
      <c r="C444" s="472" t="s">
        <v>563</v>
      </c>
      <c r="D444" s="823">
        <v>105.32339961348505</v>
      </c>
      <c r="E444" s="846">
        <v>3785373</v>
      </c>
      <c r="F444" s="592">
        <v>417239</v>
      </c>
      <c r="G444" s="826">
        <v>110.7</v>
      </c>
      <c r="H444" s="918">
        <v>1090243</v>
      </c>
      <c r="I444" s="828">
        <v>0.67</v>
      </c>
      <c r="J444" s="827">
        <v>0.1</v>
      </c>
      <c r="K444" s="864">
        <v>1.2430000000000001</v>
      </c>
      <c r="L444" s="841">
        <v>305275</v>
      </c>
      <c r="M444" s="588"/>
      <c r="N444" s="447"/>
      <c r="O444" s="447"/>
      <c r="P444" s="447"/>
      <c r="Q444" s="447"/>
      <c r="R444" s="433">
        <v>112.53896432555987</v>
      </c>
      <c r="S444" s="433">
        <v>91.762091441526564</v>
      </c>
      <c r="T444" s="433">
        <v>155.86620387866739</v>
      </c>
      <c r="U444" s="433">
        <v>104.34323009799014</v>
      </c>
      <c r="V444" s="443">
        <v>115.01195988589619</v>
      </c>
      <c r="W444" s="433">
        <v>101.4796667048011</v>
      </c>
      <c r="X444" s="615">
        <f t="shared" si="18"/>
        <v>110.7</v>
      </c>
      <c r="Y444" s="608">
        <v>23163</v>
      </c>
      <c r="Z444" s="615">
        <v>97.2</v>
      </c>
      <c r="AA444" s="600">
        <f t="shared" ref="AA444:AA453" si="22">ROUND(Y444/Z444*1000,0)</f>
        <v>238302</v>
      </c>
      <c r="AB444" s="617">
        <v>122.45881999312948</v>
      </c>
      <c r="AC444" s="615">
        <v>100.3</v>
      </c>
      <c r="AD444" s="983">
        <v>98.4</v>
      </c>
      <c r="AE444" s="952">
        <v>100.4</v>
      </c>
      <c r="AF444" s="601">
        <f t="shared" ref="AF444:AF453" si="23">ROUND(AB444*AC444/AD444/AE444,3)</f>
        <v>1.2430000000000001</v>
      </c>
      <c r="AG444" s="407"/>
      <c r="AH444" s="407"/>
      <c r="AI444" s="407"/>
    </row>
    <row r="445" spans="1:35" ht="13.5" hidden="1" customHeight="1">
      <c r="A445" s="406"/>
      <c r="B445" s="411"/>
      <c r="C445" s="472" t="s">
        <v>564</v>
      </c>
      <c r="D445" s="823">
        <v>107.32896886407556</v>
      </c>
      <c r="E445" s="846">
        <v>3732543</v>
      </c>
      <c r="F445" s="592">
        <v>349315</v>
      </c>
      <c r="G445" s="826">
        <v>112.1</v>
      </c>
      <c r="H445" s="918">
        <v>1076903.3</v>
      </c>
      <c r="I445" s="828">
        <v>0.67</v>
      </c>
      <c r="J445" s="827">
        <v>-3.5</v>
      </c>
      <c r="K445" s="864">
        <v>0.997</v>
      </c>
      <c r="L445" s="841">
        <v>286010</v>
      </c>
      <c r="M445" s="588"/>
      <c r="N445" s="447"/>
      <c r="O445" s="447"/>
      <c r="P445" s="447"/>
      <c r="Q445" s="447"/>
      <c r="R445" s="433">
        <v>120.64865619926165</v>
      </c>
      <c r="S445" s="433">
        <v>86.477092386170426</v>
      </c>
      <c r="T445" s="433">
        <v>157.39510691198413</v>
      </c>
      <c r="U445" s="433">
        <v>95.788604177097497</v>
      </c>
      <c r="V445" s="443">
        <v>117.0881201160432</v>
      </c>
      <c r="W445" s="433">
        <v>98.461163863783682</v>
      </c>
      <c r="X445" s="615">
        <f t="shared" si="18"/>
        <v>112.1</v>
      </c>
      <c r="Y445" s="608">
        <v>21571</v>
      </c>
      <c r="Z445" s="615">
        <v>97.1</v>
      </c>
      <c r="AA445" s="600">
        <f t="shared" si="22"/>
        <v>222152</v>
      </c>
      <c r="AB445" s="617">
        <v>100.96393850910339</v>
      </c>
      <c r="AC445" s="615">
        <v>99.9</v>
      </c>
      <c r="AD445" s="983">
        <v>99</v>
      </c>
      <c r="AE445" s="952">
        <v>102.2</v>
      </c>
      <c r="AF445" s="601">
        <f t="shared" si="23"/>
        <v>0.997</v>
      </c>
      <c r="AG445" s="407"/>
      <c r="AH445" s="407"/>
      <c r="AI445" s="407"/>
    </row>
    <row r="446" spans="1:35" ht="13.5" hidden="1" customHeight="1">
      <c r="A446" s="406"/>
      <c r="B446" s="411"/>
      <c r="C446" s="472" t="s">
        <v>565</v>
      </c>
      <c r="D446" s="823">
        <v>106.46057805454154</v>
      </c>
      <c r="E446" s="846">
        <v>3760554</v>
      </c>
      <c r="F446" s="592">
        <v>426882</v>
      </c>
      <c r="G446" s="826">
        <v>113.4</v>
      </c>
      <c r="H446" s="918">
        <v>1083991.8999999999</v>
      </c>
      <c r="I446" s="828">
        <v>0.68</v>
      </c>
      <c r="J446" s="827">
        <v>-1.2</v>
      </c>
      <c r="K446" s="857">
        <v>0.997</v>
      </c>
      <c r="L446" s="841">
        <v>314465</v>
      </c>
      <c r="M446" s="588"/>
      <c r="N446" s="447"/>
      <c r="O446" s="447"/>
      <c r="P446" s="447"/>
      <c r="Q446" s="447"/>
      <c r="R446" s="433">
        <v>122.31363483813617</v>
      </c>
      <c r="S446" s="433">
        <v>92.988349392279119</v>
      </c>
      <c r="T446" s="433">
        <v>150.10551566384888</v>
      </c>
      <c r="U446" s="433">
        <v>87.571522065660545</v>
      </c>
      <c r="V446" s="443">
        <v>117.37164860562275</v>
      </c>
      <c r="W446" s="433">
        <v>109.23581970026311</v>
      </c>
      <c r="X446" s="615">
        <f t="shared" si="18"/>
        <v>113.4</v>
      </c>
      <c r="Y446" s="608">
        <v>21557</v>
      </c>
      <c r="Z446" s="615">
        <v>97</v>
      </c>
      <c r="AA446" s="600">
        <f t="shared" si="22"/>
        <v>222237</v>
      </c>
      <c r="AB446" s="617">
        <v>99.620508416351754</v>
      </c>
      <c r="AC446" s="615">
        <v>99.4</v>
      </c>
      <c r="AD446" s="983">
        <v>97.4</v>
      </c>
      <c r="AE446" s="952">
        <v>102</v>
      </c>
      <c r="AF446" s="601">
        <f>ROUND(AB446*AC446/AD446/AE446,3)</f>
        <v>0.997</v>
      </c>
      <c r="AG446" s="407"/>
      <c r="AH446" s="407"/>
      <c r="AI446" s="407"/>
    </row>
    <row r="447" spans="1:35" ht="13.5" hidden="1" customHeight="1">
      <c r="A447" s="406"/>
      <c r="B447" s="411"/>
      <c r="C447" s="472" t="s">
        <v>566</v>
      </c>
      <c r="D447" s="823">
        <v>104.73413442130125</v>
      </c>
      <c r="E447" s="846">
        <v>3884889</v>
      </c>
      <c r="F447" s="592">
        <v>450219</v>
      </c>
      <c r="G447" s="826">
        <v>106.4</v>
      </c>
      <c r="H447" s="918">
        <v>1073930.8999999999</v>
      </c>
      <c r="I447" s="828">
        <v>0.68</v>
      </c>
      <c r="J447" s="827">
        <v>-3.9</v>
      </c>
      <c r="K447" s="864">
        <v>1.069</v>
      </c>
      <c r="L447" s="841">
        <v>267824</v>
      </c>
      <c r="M447" s="588"/>
      <c r="N447" s="447"/>
      <c r="O447" s="447"/>
      <c r="P447" s="447"/>
      <c r="Q447" s="447"/>
      <c r="R447" s="433">
        <v>117.91899734233129</v>
      </c>
      <c r="S447" s="433">
        <v>90.345849864601064</v>
      </c>
      <c r="T447" s="433">
        <v>122.83097762307314</v>
      </c>
      <c r="U447" s="433">
        <v>90.219131321078621</v>
      </c>
      <c r="V447" s="443">
        <v>105.9116099784237</v>
      </c>
      <c r="W447" s="433">
        <v>100.86996911108567</v>
      </c>
      <c r="X447" s="615">
        <f t="shared" si="18"/>
        <v>106.4</v>
      </c>
      <c r="Y447" s="608">
        <v>21210</v>
      </c>
      <c r="Z447" s="615">
        <v>96.6</v>
      </c>
      <c r="AA447" s="600">
        <f t="shared" si="22"/>
        <v>219565</v>
      </c>
      <c r="AB447" s="617">
        <v>109.33454139470969</v>
      </c>
      <c r="AC447" s="615">
        <v>98.6</v>
      </c>
      <c r="AD447" s="983">
        <v>99.1</v>
      </c>
      <c r="AE447" s="952">
        <v>101.8</v>
      </c>
      <c r="AF447" s="601">
        <f t="shared" si="23"/>
        <v>1.069</v>
      </c>
      <c r="AG447" s="407"/>
      <c r="AH447" s="407"/>
      <c r="AI447" s="407"/>
    </row>
    <row r="448" spans="1:35" ht="13.5" hidden="1" customHeight="1">
      <c r="A448" s="406"/>
      <c r="B448" s="411"/>
      <c r="C448" s="472" t="s">
        <v>567</v>
      </c>
      <c r="D448" s="823">
        <v>103.60729396607256</v>
      </c>
      <c r="E448" s="846">
        <v>3962301</v>
      </c>
      <c r="F448" s="592">
        <v>478920</v>
      </c>
      <c r="G448" s="826">
        <v>106</v>
      </c>
      <c r="H448" s="918">
        <v>1079700.8</v>
      </c>
      <c r="I448" s="828">
        <v>0.69</v>
      </c>
      <c r="J448" s="827">
        <v>-5.3</v>
      </c>
      <c r="K448" s="857">
        <v>0.999</v>
      </c>
      <c r="L448" s="841">
        <v>303476</v>
      </c>
      <c r="M448" s="588"/>
      <c r="N448" s="447"/>
      <c r="O448" s="447"/>
      <c r="P448" s="447"/>
      <c r="Q448" s="447"/>
      <c r="R448" s="433">
        <v>113.86415140548041</v>
      </c>
      <c r="S448" s="433">
        <v>95.190432332010843</v>
      </c>
      <c r="T448" s="433">
        <v>149.34106414719051</v>
      </c>
      <c r="U448" s="433">
        <v>95.335029683141414</v>
      </c>
      <c r="V448" s="443">
        <v>92.713816092511323</v>
      </c>
      <c r="W448" s="433">
        <v>97.351714144071991</v>
      </c>
      <c r="X448" s="615">
        <f t="shared" si="18"/>
        <v>106</v>
      </c>
      <c r="Y448" s="608">
        <v>26527</v>
      </c>
      <c r="Z448" s="615">
        <v>96.5</v>
      </c>
      <c r="AA448" s="600">
        <f t="shared" si="22"/>
        <v>274891</v>
      </c>
      <c r="AB448" s="617">
        <v>102.61739093095154</v>
      </c>
      <c r="AC448" s="615">
        <v>97.9</v>
      </c>
      <c r="AD448" s="983">
        <v>98.4</v>
      </c>
      <c r="AE448" s="952">
        <v>102.2</v>
      </c>
      <c r="AF448" s="601">
        <f t="shared" si="23"/>
        <v>0.999</v>
      </c>
      <c r="AG448" s="407"/>
      <c r="AH448" s="407"/>
      <c r="AI448" s="407"/>
    </row>
    <row r="449" spans="1:35" ht="13.5" hidden="1" customHeight="1">
      <c r="A449" s="406"/>
      <c r="B449" s="411"/>
      <c r="C449" s="472" t="s">
        <v>568</v>
      </c>
      <c r="D449" s="823">
        <v>103.50391410779471</v>
      </c>
      <c r="E449" s="846">
        <v>3841250</v>
      </c>
      <c r="F449" s="592">
        <v>391594</v>
      </c>
      <c r="G449" s="826">
        <v>107.6</v>
      </c>
      <c r="H449" s="918">
        <v>1085272</v>
      </c>
      <c r="I449" s="828">
        <v>0.69</v>
      </c>
      <c r="J449" s="827">
        <v>-0.8</v>
      </c>
      <c r="K449" s="864">
        <v>0.97299999999999998</v>
      </c>
      <c r="L449" s="841">
        <v>291988</v>
      </c>
      <c r="M449" s="588"/>
      <c r="N449" s="447"/>
      <c r="O449" s="447"/>
      <c r="P449" s="447"/>
      <c r="Q449" s="447"/>
      <c r="R449" s="433">
        <v>111.00990231026694</v>
      </c>
      <c r="S449" s="433">
        <v>93.230146734681028</v>
      </c>
      <c r="T449" s="433">
        <v>140.04478766782699</v>
      </c>
      <c r="U449" s="433">
        <v>96.695753165009663</v>
      </c>
      <c r="V449" s="443">
        <v>110.51208837385954</v>
      </c>
      <c r="W449" s="433">
        <v>97.481649696831013</v>
      </c>
      <c r="X449" s="615">
        <f t="shared" si="18"/>
        <v>107.6</v>
      </c>
      <c r="Y449" s="608">
        <v>19789</v>
      </c>
      <c r="Z449" s="615">
        <v>96.7</v>
      </c>
      <c r="AA449" s="600">
        <f t="shared" si="22"/>
        <v>204643</v>
      </c>
      <c r="AB449" s="617">
        <v>98.690441429062162</v>
      </c>
      <c r="AC449" s="615">
        <v>98</v>
      </c>
      <c r="AD449" s="983">
        <v>97.4</v>
      </c>
      <c r="AE449" s="952">
        <v>102.1</v>
      </c>
      <c r="AF449" s="601">
        <f t="shared" si="23"/>
        <v>0.97299999999999998</v>
      </c>
      <c r="AG449" s="407"/>
      <c r="AH449" s="407"/>
      <c r="AI449" s="407"/>
    </row>
    <row r="450" spans="1:35" ht="13.5" hidden="1" customHeight="1">
      <c r="A450" s="406"/>
      <c r="B450" s="411"/>
      <c r="C450" s="472" t="s">
        <v>569</v>
      </c>
      <c r="D450" s="823">
        <v>103.9587854842173</v>
      </c>
      <c r="E450" s="846">
        <v>3778162</v>
      </c>
      <c r="F450" s="592">
        <v>364759</v>
      </c>
      <c r="G450" s="826">
        <v>108.2</v>
      </c>
      <c r="H450" s="918">
        <v>1086175.7</v>
      </c>
      <c r="I450" s="828">
        <v>0.69</v>
      </c>
      <c r="J450" s="827">
        <v>-2.4</v>
      </c>
      <c r="K450" s="864">
        <v>1.0549999999999999</v>
      </c>
      <c r="L450" s="841">
        <v>272682</v>
      </c>
      <c r="M450" s="588"/>
      <c r="N450" s="447"/>
      <c r="O450" s="447"/>
      <c r="P450" s="447"/>
      <c r="Q450" s="447"/>
      <c r="R450" s="433">
        <v>119.33479550463957</v>
      </c>
      <c r="S450" s="433">
        <v>88.834616474589097</v>
      </c>
      <c r="T450" s="433">
        <v>134.74823073097966</v>
      </c>
      <c r="U450" s="433">
        <v>99.026915099063018</v>
      </c>
      <c r="V450" s="443">
        <v>106.55183560005493</v>
      </c>
      <c r="W450" s="433">
        <v>94.882938641650455</v>
      </c>
      <c r="X450" s="615">
        <f t="shared" si="18"/>
        <v>108.2</v>
      </c>
      <c r="Y450" s="608">
        <v>19317</v>
      </c>
      <c r="Z450" s="615">
        <v>96.6</v>
      </c>
      <c r="AA450" s="600">
        <f t="shared" si="22"/>
        <v>199969</v>
      </c>
      <c r="AB450" s="617">
        <v>107.26772586739949</v>
      </c>
      <c r="AC450" s="615">
        <v>98.3</v>
      </c>
      <c r="AD450" s="983">
        <v>97.9</v>
      </c>
      <c r="AE450" s="952">
        <v>102.1</v>
      </c>
      <c r="AF450" s="601">
        <f t="shared" si="23"/>
        <v>1.0549999999999999</v>
      </c>
      <c r="AG450" s="407"/>
      <c r="AH450" s="407"/>
      <c r="AI450" s="407"/>
    </row>
    <row r="451" spans="1:35" ht="13.5" hidden="1" customHeight="1">
      <c r="A451" s="406"/>
      <c r="B451" s="411"/>
      <c r="C451" s="472" t="s">
        <v>67</v>
      </c>
      <c r="D451" s="823">
        <v>97.218418724500751</v>
      </c>
      <c r="E451" s="846">
        <v>3718530</v>
      </c>
      <c r="F451" s="592">
        <v>507370</v>
      </c>
      <c r="G451" s="826">
        <v>97</v>
      </c>
      <c r="H451" s="918">
        <v>1074691.7</v>
      </c>
      <c r="I451" s="828">
        <v>0.69</v>
      </c>
      <c r="J451" s="827">
        <v>-3.7</v>
      </c>
      <c r="K451" s="864">
        <v>0.95799999999999996</v>
      </c>
      <c r="L451" s="841">
        <v>292945</v>
      </c>
      <c r="M451" s="588"/>
      <c r="N451" s="447"/>
      <c r="O451" s="447"/>
      <c r="P451" s="447"/>
      <c r="Q451" s="447"/>
      <c r="R451" s="433">
        <v>101.30319010948142</v>
      </c>
      <c r="S451" s="433">
        <v>89.309575540021427</v>
      </c>
      <c r="T451" s="433">
        <v>129.2059572352064</v>
      </c>
      <c r="U451" s="433">
        <v>89.944876975895866</v>
      </c>
      <c r="V451" s="443">
        <v>88.56149563221733</v>
      </c>
      <c r="W451" s="433">
        <v>96.951912443274963</v>
      </c>
      <c r="X451" s="615">
        <f t="shared" si="18"/>
        <v>97</v>
      </c>
      <c r="Y451" s="608">
        <v>21853</v>
      </c>
      <c r="Z451" s="615">
        <v>96.3</v>
      </c>
      <c r="AA451" s="600">
        <f t="shared" si="22"/>
        <v>226926</v>
      </c>
      <c r="AB451" s="617">
        <v>97.140329783579503</v>
      </c>
      <c r="AC451" s="615">
        <v>98.2</v>
      </c>
      <c r="AD451" s="983">
        <v>97.6</v>
      </c>
      <c r="AE451" s="952">
        <v>102</v>
      </c>
      <c r="AF451" s="601">
        <f t="shared" si="23"/>
        <v>0.95799999999999996</v>
      </c>
      <c r="AG451" s="407"/>
      <c r="AH451" s="407"/>
      <c r="AI451" s="407"/>
    </row>
    <row r="452" spans="1:35" ht="13.5" hidden="1" customHeight="1">
      <c r="A452" s="406"/>
      <c r="B452" s="411"/>
      <c r="C452" s="472" t="s">
        <v>68</v>
      </c>
      <c r="D452" s="823">
        <v>94.406486579342911</v>
      </c>
      <c r="E452" s="846">
        <v>3557941</v>
      </c>
      <c r="F452" s="592">
        <v>475743</v>
      </c>
      <c r="G452" s="826">
        <v>92.7</v>
      </c>
      <c r="H452" s="918">
        <v>1086053.6000000001</v>
      </c>
      <c r="I452" s="828">
        <v>0.69</v>
      </c>
      <c r="J452" s="827">
        <v>0</v>
      </c>
      <c r="K452" s="864">
        <v>0.95</v>
      </c>
      <c r="L452" s="841">
        <v>286003</v>
      </c>
      <c r="M452" s="588"/>
      <c r="N452" s="447"/>
      <c r="O452" s="447"/>
      <c r="P452" s="447"/>
      <c r="Q452" s="447"/>
      <c r="R452" s="433">
        <v>93.669206418315241</v>
      </c>
      <c r="S452" s="433">
        <v>92.383856036274338</v>
      </c>
      <c r="T452" s="433">
        <v>122.96748682247642</v>
      </c>
      <c r="U452" s="433">
        <v>97.560709176739863</v>
      </c>
      <c r="V452" s="443">
        <v>77.732536546340498</v>
      </c>
      <c r="W452" s="433">
        <v>94.243255920375233</v>
      </c>
      <c r="X452" s="615">
        <f t="shared" si="18"/>
        <v>92.7</v>
      </c>
      <c r="Y452" s="608">
        <v>23913</v>
      </c>
      <c r="Z452" s="615">
        <v>95.7</v>
      </c>
      <c r="AA452" s="600">
        <f t="shared" si="22"/>
        <v>249875</v>
      </c>
      <c r="AB452" s="617">
        <v>97.036989007214004</v>
      </c>
      <c r="AC452" s="615">
        <v>98</v>
      </c>
      <c r="AD452" s="983">
        <v>98.2</v>
      </c>
      <c r="AE452" s="952">
        <v>101.9</v>
      </c>
      <c r="AF452" s="601">
        <f t="shared" si="23"/>
        <v>0.95</v>
      </c>
      <c r="AG452" s="407"/>
      <c r="AH452" s="407"/>
      <c r="AI452" s="407"/>
    </row>
    <row r="453" spans="1:35" ht="13.5" hidden="1" customHeight="1">
      <c r="A453" s="404"/>
      <c r="B453" s="937"/>
      <c r="C453" s="474" t="s">
        <v>69</v>
      </c>
      <c r="D453" s="831">
        <v>98.831144513635365</v>
      </c>
      <c r="E453" s="848">
        <v>3532958</v>
      </c>
      <c r="F453" s="853">
        <v>578991</v>
      </c>
      <c r="G453" s="834">
        <v>97.1</v>
      </c>
      <c r="H453" s="922">
        <v>1079655.8999999999</v>
      </c>
      <c r="I453" s="836">
        <v>0.69</v>
      </c>
      <c r="J453" s="835">
        <v>0.5</v>
      </c>
      <c r="K453" s="863">
        <v>1.002</v>
      </c>
      <c r="L453" s="842">
        <v>277268</v>
      </c>
      <c r="M453" s="588"/>
      <c r="N453" s="450"/>
      <c r="O453" s="450"/>
      <c r="P453" s="450"/>
      <c r="Q453" s="450"/>
      <c r="R453" s="435">
        <v>101.15594710060137</v>
      </c>
      <c r="S453" s="435">
        <v>87.720621575665987</v>
      </c>
      <c r="T453" s="435">
        <v>108.60671904525115</v>
      </c>
      <c r="U453" s="435">
        <v>97.993187182604984</v>
      </c>
      <c r="V453" s="445">
        <v>97.177103283311894</v>
      </c>
      <c r="W453" s="435">
        <v>95.83246768104334</v>
      </c>
      <c r="X453" s="616">
        <f t="shared" si="18"/>
        <v>97.1</v>
      </c>
      <c r="Y453" s="610">
        <v>32402</v>
      </c>
      <c r="Z453" s="616">
        <v>95.8</v>
      </c>
      <c r="AA453" s="603">
        <f t="shared" si="22"/>
        <v>338225</v>
      </c>
      <c r="AB453" s="618">
        <v>102.30736860185502</v>
      </c>
      <c r="AC453" s="616">
        <v>98.3</v>
      </c>
      <c r="AD453" s="984">
        <v>98.3</v>
      </c>
      <c r="AE453" s="953">
        <v>102.1</v>
      </c>
      <c r="AF453" s="604">
        <f t="shared" si="23"/>
        <v>1.002</v>
      </c>
      <c r="AG453" s="407"/>
      <c r="AH453" s="407"/>
      <c r="AI453" s="407"/>
    </row>
    <row r="454" spans="1:35" ht="13.5" hidden="1" customHeight="1">
      <c r="A454" s="406">
        <v>2013</v>
      </c>
      <c r="B454" s="411" t="s">
        <v>462</v>
      </c>
      <c r="C454" s="473" t="s">
        <v>561</v>
      </c>
      <c r="D454" s="814">
        <v>96.3</v>
      </c>
      <c r="E454" s="850">
        <v>3464235</v>
      </c>
      <c r="F454" s="855">
        <v>357226</v>
      </c>
      <c r="G454" s="817">
        <v>94.8</v>
      </c>
      <c r="H454" s="914">
        <v>1062672.2</v>
      </c>
      <c r="I454" s="828">
        <v>0.7</v>
      </c>
      <c r="J454" s="818">
        <v>-5.9</v>
      </c>
      <c r="K454" s="865">
        <v>0.92100000000000004</v>
      </c>
      <c r="L454" s="840">
        <v>317260</v>
      </c>
      <c r="M454" s="588"/>
      <c r="N454" s="447"/>
      <c r="O454" s="451"/>
      <c r="P454" s="447"/>
      <c r="Q454" s="447"/>
      <c r="R454" s="452">
        <v>88.2</v>
      </c>
      <c r="S454" s="442">
        <v>93.1</v>
      </c>
      <c r="T454" s="442">
        <v>105.1</v>
      </c>
      <c r="U454" s="442">
        <v>96.3</v>
      </c>
      <c r="V454" s="453">
        <v>103.6</v>
      </c>
      <c r="W454" s="442">
        <v>79.599999999999994</v>
      </c>
      <c r="X454" s="615">
        <f>ROUND((R454*R$5+S454*S$5+T454*T$5+U454*U$5+V454*V$5+W454*W$5)/SUM($R$5:$W$5),1)</f>
        <v>94.8</v>
      </c>
      <c r="Y454" s="619">
        <v>24509</v>
      </c>
      <c r="Z454" s="623">
        <v>95.6</v>
      </c>
      <c r="AA454" s="611">
        <f>ROUND(Y454/Z454*1000,0)</f>
        <v>256370</v>
      </c>
      <c r="AB454" s="621">
        <v>89.8</v>
      </c>
      <c r="AC454" s="623">
        <v>98.7</v>
      </c>
      <c r="AD454" s="985">
        <v>95.8</v>
      </c>
      <c r="AE454" s="954">
        <v>100.5</v>
      </c>
      <c r="AF454" s="613">
        <f>ROUND(AB454*AC454/AD454/AE454,3)</f>
        <v>0.92100000000000004</v>
      </c>
      <c r="AG454" s="407"/>
      <c r="AH454" s="407"/>
      <c r="AI454" s="407"/>
    </row>
    <row r="455" spans="1:35" ht="13.5" hidden="1" customHeight="1">
      <c r="A455" s="406"/>
      <c r="B455" s="411"/>
      <c r="C455" s="472" t="s">
        <v>562</v>
      </c>
      <c r="D455" s="823">
        <v>96.1</v>
      </c>
      <c r="E455" s="846">
        <v>3357573</v>
      </c>
      <c r="F455" s="592">
        <v>386182</v>
      </c>
      <c r="G455" s="826">
        <v>95.1</v>
      </c>
      <c r="H455" s="918">
        <v>1064068.2</v>
      </c>
      <c r="I455" s="828">
        <v>0.71</v>
      </c>
      <c r="J455" s="827">
        <v>-5.7</v>
      </c>
      <c r="K455" s="864">
        <v>0.94399999999999995</v>
      </c>
      <c r="L455" s="841">
        <v>288365</v>
      </c>
      <c r="M455" s="588"/>
      <c r="N455" s="447"/>
      <c r="O455" s="447"/>
      <c r="P455" s="447"/>
      <c r="Q455" s="447"/>
      <c r="R455" s="452">
        <v>96.9</v>
      </c>
      <c r="S455" s="442">
        <v>87.7</v>
      </c>
      <c r="T455" s="442">
        <v>105.1</v>
      </c>
      <c r="U455" s="442">
        <v>96.4</v>
      </c>
      <c r="V455" s="453">
        <v>97</v>
      </c>
      <c r="W455" s="442">
        <v>82</v>
      </c>
      <c r="X455" s="615">
        <f t="shared" ref="X455:X461" si="24">ROUND((R455*R$5+S455*S$5+T455*T$5+U455*U$5+V455*V$5+W455*W$5)/SUM($R$5:$W$5),1)</f>
        <v>95.1</v>
      </c>
      <c r="Y455" s="608">
        <v>19130.91</v>
      </c>
      <c r="Z455" s="615">
        <v>95.5</v>
      </c>
      <c r="AA455" s="600">
        <f>ROUND(Y455/Z455*1000,0)</f>
        <v>200324</v>
      </c>
      <c r="AB455" s="621">
        <v>94</v>
      </c>
      <c r="AC455" s="615">
        <v>99.1</v>
      </c>
      <c r="AD455" s="983">
        <v>98.3</v>
      </c>
      <c r="AE455" s="952">
        <v>100.4</v>
      </c>
      <c r="AF455" s="601">
        <f>ROUND(AB455*AC455/AD455/AE455,3)</f>
        <v>0.94399999999999995</v>
      </c>
      <c r="AG455" s="407"/>
      <c r="AH455" s="407"/>
      <c r="AI455" s="407"/>
    </row>
    <row r="456" spans="1:35" ht="13.5" hidden="1" customHeight="1">
      <c r="A456" s="406"/>
      <c r="B456" s="411"/>
      <c r="C456" s="472" t="s">
        <v>563</v>
      </c>
      <c r="D456" s="823">
        <v>100.1</v>
      </c>
      <c r="E456" s="846">
        <v>3637549</v>
      </c>
      <c r="F456" s="592">
        <v>421400</v>
      </c>
      <c r="G456" s="826">
        <v>98.8</v>
      </c>
      <c r="H456" s="918">
        <v>1051465</v>
      </c>
      <c r="I456" s="828">
        <v>0.72</v>
      </c>
      <c r="J456" s="827">
        <v>3.5</v>
      </c>
      <c r="K456" s="864">
        <v>1.1599999999999999</v>
      </c>
      <c r="L456" s="841">
        <v>291742</v>
      </c>
      <c r="M456" s="588"/>
      <c r="N456" s="447"/>
      <c r="O456" s="447"/>
      <c r="P456" s="447"/>
      <c r="Q456" s="447"/>
      <c r="R456" s="452">
        <v>104.5</v>
      </c>
      <c r="S456" s="442">
        <v>88.7</v>
      </c>
      <c r="T456" s="442">
        <v>128.9</v>
      </c>
      <c r="U456" s="442">
        <v>88.6</v>
      </c>
      <c r="V456" s="453">
        <v>93.3</v>
      </c>
      <c r="W456" s="442">
        <v>87.2</v>
      </c>
      <c r="X456" s="615">
        <f t="shared" si="24"/>
        <v>98.8</v>
      </c>
      <c r="Y456" s="608">
        <v>23371.93</v>
      </c>
      <c r="Z456" s="615">
        <v>95.9</v>
      </c>
      <c r="AA456" s="600">
        <f t="shared" ref="AA456:AA519" si="25">ROUND(Y456/Z456*1000,0)</f>
        <v>243711</v>
      </c>
      <c r="AB456" s="621">
        <v>115.4</v>
      </c>
      <c r="AC456" s="615">
        <v>99.2</v>
      </c>
      <c r="AD456" s="983">
        <v>98.4</v>
      </c>
      <c r="AE456" s="952">
        <v>100.3</v>
      </c>
      <c r="AF456" s="601">
        <f>ROUND(AB456*AC456/AD456/AE456,3)</f>
        <v>1.1599999999999999</v>
      </c>
      <c r="AG456" s="407"/>
      <c r="AH456" s="407"/>
      <c r="AI456" s="407"/>
    </row>
    <row r="457" spans="1:35" ht="13.5" hidden="1" customHeight="1">
      <c r="A457" s="406"/>
      <c r="B457" s="411"/>
      <c r="C457" s="472" t="s">
        <v>564</v>
      </c>
      <c r="D457" s="823">
        <v>97.5</v>
      </c>
      <c r="E457" s="846">
        <v>3543012</v>
      </c>
      <c r="F457" s="592">
        <v>359078</v>
      </c>
      <c r="G457" s="826">
        <v>92</v>
      </c>
      <c r="H457" s="918">
        <v>1062464.3999999999</v>
      </c>
      <c r="I457" s="828">
        <v>0.73</v>
      </c>
      <c r="J457" s="827">
        <v>-2.6</v>
      </c>
      <c r="K457" s="864">
        <v>0.92900000000000005</v>
      </c>
      <c r="L457" s="841">
        <v>325857</v>
      </c>
      <c r="M457" s="588"/>
      <c r="N457" s="447"/>
      <c r="O457" s="447"/>
      <c r="P457" s="447"/>
      <c r="Q457" s="447"/>
      <c r="R457" s="452">
        <v>93</v>
      </c>
      <c r="S457" s="442">
        <v>91.1</v>
      </c>
      <c r="T457" s="442">
        <v>107.9</v>
      </c>
      <c r="U457" s="442">
        <v>96.4</v>
      </c>
      <c r="V457" s="453">
        <v>83.9</v>
      </c>
      <c r="W457" s="442">
        <v>87.2</v>
      </c>
      <c r="X457" s="615">
        <f t="shared" si="24"/>
        <v>92</v>
      </c>
      <c r="Y457" s="608">
        <v>21135.11</v>
      </c>
      <c r="Z457" s="615">
        <v>96.2</v>
      </c>
      <c r="AA457" s="600">
        <f t="shared" si="25"/>
        <v>219700</v>
      </c>
      <c r="AB457" s="621">
        <v>93.8</v>
      </c>
      <c r="AC457" s="615">
        <v>99.4</v>
      </c>
      <c r="AD457" s="983">
        <v>99</v>
      </c>
      <c r="AE457" s="952">
        <v>101.4</v>
      </c>
      <c r="AF457" s="601">
        <f>ROUND(AB457*AC457/AD457/AE457,3)</f>
        <v>0.92900000000000005</v>
      </c>
      <c r="AG457" s="407"/>
      <c r="AH457" s="407"/>
      <c r="AI457" s="407"/>
    </row>
    <row r="458" spans="1:35" ht="13.5" hidden="1" customHeight="1">
      <c r="A458" s="406"/>
      <c r="B458" s="411"/>
      <c r="C458" s="472" t="s">
        <v>565</v>
      </c>
      <c r="D458" s="823">
        <v>97.6</v>
      </c>
      <c r="E458" s="846">
        <v>3613642</v>
      </c>
      <c r="F458" s="592">
        <v>390781</v>
      </c>
      <c r="G458" s="826">
        <v>95.4</v>
      </c>
      <c r="H458" s="918">
        <v>1079094.2</v>
      </c>
      <c r="I458" s="828">
        <v>0.74</v>
      </c>
      <c r="J458" s="827">
        <v>-1.6</v>
      </c>
      <c r="K458" s="857">
        <v>0.92800000000000005</v>
      </c>
      <c r="L458" s="841">
        <v>344253</v>
      </c>
      <c r="M458" s="588"/>
      <c r="N458" s="447"/>
      <c r="O458" s="447"/>
      <c r="P458" s="447"/>
      <c r="Q458" s="447"/>
      <c r="R458" s="452">
        <v>101.8</v>
      </c>
      <c r="S458" s="442">
        <v>88.2</v>
      </c>
      <c r="T458" s="442">
        <v>112.8</v>
      </c>
      <c r="U458" s="442">
        <v>99.5</v>
      </c>
      <c r="V458" s="453">
        <v>85.6</v>
      </c>
      <c r="W458" s="442">
        <v>83.6</v>
      </c>
      <c r="X458" s="615">
        <f t="shared" si="24"/>
        <v>95.4</v>
      </c>
      <c r="Y458" s="608">
        <v>21095.94</v>
      </c>
      <c r="Z458" s="615">
        <v>96.7</v>
      </c>
      <c r="AA458" s="600">
        <f t="shared" si="25"/>
        <v>218159</v>
      </c>
      <c r="AB458" s="621">
        <v>92.6</v>
      </c>
      <c r="AC458" s="615">
        <v>99.3</v>
      </c>
      <c r="AD458" s="983">
        <v>97.9</v>
      </c>
      <c r="AE458" s="952">
        <v>101.2</v>
      </c>
      <c r="AF458" s="601">
        <f>ROUND(AB458*AC458/AD458/AE458,3)</f>
        <v>0.92800000000000005</v>
      </c>
      <c r="AG458" s="407"/>
      <c r="AH458" s="407"/>
      <c r="AI458" s="407"/>
    </row>
    <row r="459" spans="1:35" ht="13.5" hidden="1" customHeight="1">
      <c r="A459" s="406"/>
      <c r="B459" s="411"/>
      <c r="C459" s="472" t="s">
        <v>566</v>
      </c>
      <c r="D459" s="823">
        <v>97.8</v>
      </c>
      <c r="E459" s="846">
        <v>3737419</v>
      </c>
      <c r="F459" s="592">
        <v>476706</v>
      </c>
      <c r="G459" s="826">
        <v>96.1</v>
      </c>
      <c r="H459" s="918">
        <v>1070566.8999999999</v>
      </c>
      <c r="I459" s="828">
        <v>0.75</v>
      </c>
      <c r="J459" s="827">
        <v>3</v>
      </c>
      <c r="K459" s="864">
        <v>0.99299999999999999</v>
      </c>
      <c r="L459" s="841">
        <v>299431</v>
      </c>
      <c r="M459" s="588"/>
      <c r="N459" s="447"/>
      <c r="O459" s="447"/>
      <c r="P459" s="447"/>
      <c r="Q459" s="447"/>
      <c r="R459" s="452">
        <v>102.5</v>
      </c>
      <c r="S459" s="442">
        <v>84.7</v>
      </c>
      <c r="T459" s="442">
        <v>124.2</v>
      </c>
      <c r="U459" s="442">
        <v>98.8</v>
      </c>
      <c r="V459" s="453">
        <v>87.8</v>
      </c>
      <c r="W459" s="442">
        <v>86.6</v>
      </c>
      <c r="X459" s="615">
        <f t="shared" si="24"/>
        <v>96.1</v>
      </c>
      <c r="Y459" s="608">
        <v>22045.23</v>
      </c>
      <c r="Z459" s="615">
        <v>96.8</v>
      </c>
      <c r="AA459" s="600">
        <f t="shared" si="25"/>
        <v>227740</v>
      </c>
      <c r="AB459" s="621">
        <v>100.6</v>
      </c>
      <c r="AC459" s="615">
        <v>99.2</v>
      </c>
      <c r="AD459" s="983">
        <v>99.2</v>
      </c>
      <c r="AE459" s="952">
        <v>101.3</v>
      </c>
      <c r="AF459" s="601">
        <f t="shared" ref="AF459:AF522" si="26">ROUND(AB459*AC459/AD459/AE459,3)</f>
        <v>0.99299999999999999</v>
      </c>
      <c r="AG459" s="407"/>
      <c r="AH459" s="407"/>
      <c r="AI459" s="407"/>
    </row>
    <row r="460" spans="1:35" ht="13.5" hidden="1" customHeight="1">
      <c r="A460" s="406"/>
      <c r="B460" s="411"/>
      <c r="C460" s="472" t="s">
        <v>567</v>
      </c>
      <c r="D460" s="823">
        <v>100.9</v>
      </c>
      <c r="E460" s="846">
        <v>3994789</v>
      </c>
      <c r="F460" s="592">
        <v>356410</v>
      </c>
      <c r="G460" s="826">
        <v>101.5</v>
      </c>
      <c r="H460" s="918">
        <v>1063616.7</v>
      </c>
      <c r="I460" s="828">
        <v>0.76</v>
      </c>
      <c r="J460" s="827">
        <v>-1.6</v>
      </c>
      <c r="K460" s="857">
        <v>1.01</v>
      </c>
      <c r="L460" s="841">
        <v>361065</v>
      </c>
      <c r="M460" s="588"/>
      <c r="N460" s="447"/>
      <c r="O460" s="447"/>
      <c r="P460" s="447"/>
      <c r="Q460" s="447"/>
      <c r="R460" s="452">
        <v>113.7</v>
      </c>
      <c r="S460" s="442">
        <v>88.4</v>
      </c>
      <c r="T460" s="442">
        <v>122.8</v>
      </c>
      <c r="U460" s="442">
        <v>100.4</v>
      </c>
      <c r="V460" s="453">
        <v>89.3</v>
      </c>
      <c r="W460" s="442">
        <v>98.4</v>
      </c>
      <c r="X460" s="615">
        <f t="shared" si="24"/>
        <v>101.5</v>
      </c>
      <c r="Y460" s="608">
        <v>25133.7</v>
      </c>
      <c r="Z460" s="615">
        <v>96.9</v>
      </c>
      <c r="AA460" s="600">
        <f t="shared" si="25"/>
        <v>259378</v>
      </c>
      <c r="AB460" s="621">
        <v>101.7</v>
      </c>
      <c r="AC460" s="615">
        <v>99.4</v>
      </c>
      <c r="AD460" s="983">
        <v>98.7</v>
      </c>
      <c r="AE460" s="952">
        <v>101.4</v>
      </c>
      <c r="AF460" s="601">
        <f t="shared" si="26"/>
        <v>1.01</v>
      </c>
      <c r="AG460" s="407"/>
      <c r="AH460" s="407"/>
      <c r="AI460" s="407"/>
    </row>
    <row r="461" spans="1:35" ht="13.5" hidden="1" customHeight="1">
      <c r="A461" s="406"/>
      <c r="B461" s="411"/>
      <c r="C461" s="472" t="s">
        <v>568</v>
      </c>
      <c r="D461" s="823">
        <v>101.5</v>
      </c>
      <c r="E461" s="846">
        <v>3784335</v>
      </c>
      <c r="F461" s="592">
        <v>409197</v>
      </c>
      <c r="G461" s="826">
        <v>100.3</v>
      </c>
      <c r="H461" s="918">
        <v>1066023.3999999999</v>
      </c>
      <c r="I461" s="828">
        <v>0.78</v>
      </c>
      <c r="J461" s="827">
        <v>-0.5</v>
      </c>
      <c r="K461" s="864">
        <v>0.92100000000000004</v>
      </c>
      <c r="L461" s="841">
        <v>326235</v>
      </c>
      <c r="M461" s="588"/>
      <c r="N461" s="447"/>
      <c r="O461" s="447"/>
      <c r="P461" s="447"/>
      <c r="Q461" s="447"/>
      <c r="R461" s="452">
        <v>104.8</v>
      </c>
      <c r="S461" s="442">
        <v>92.9</v>
      </c>
      <c r="T461" s="442">
        <v>122.5</v>
      </c>
      <c r="U461" s="442">
        <v>100.9</v>
      </c>
      <c r="V461" s="453">
        <v>93.4</v>
      </c>
      <c r="W461" s="442">
        <v>88.1</v>
      </c>
      <c r="X461" s="615">
        <f t="shared" si="24"/>
        <v>100.3</v>
      </c>
      <c r="Y461" s="608">
        <v>19684.02</v>
      </c>
      <c r="Z461" s="615">
        <v>97</v>
      </c>
      <c r="AA461" s="600">
        <f t="shared" si="25"/>
        <v>202928</v>
      </c>
      <c r="AB461" s="621">
        <v>92.2</v>
      </c>
      <c r="AC461" s="615">
        <v>99.6</v>
      </c>
      <c r="AD461" s="983">
        <v>98.3</v>
      </c>
      <c r="AE461" s="952">
        <v>101.4</v>
      </c>
      <c r="AF461" s="601">
        <f t="shared" si="26"/>
        <v>0.92100000000000004</v>
      </c>
      <c r="AG461" s="407"/>
      <c r="AH461" s="407"/>
      <c r="AI461" s="407"/>
    </row>
    <row r="462" spans="1:35" ht="13.5" hidden="1" customHeight="1">
      <c r="A462" s="406"/>
      <c r="B462" s="411"/>
      <c r="C462" s="472" t="s">
        <v>569</v>
      </c>
      <c r="D462" s="823">
        <v>102.1</v>
      </c>
      <c r="E462" s="846">
        <v>3673365</v>
      </c>
      <c r="F462" s="592">
        <v>453033</v>
      </c>
      <c r="G462" s="826">
        <v>101.3</v>
      </c>
      <c r="H462" s="918">
        <v>1053935</v>
      </c>
      <c r="I462" s="828">
        <v>0.77</v>
      </c>
      <c r="J462" s="827">
        <v>1.1000000000000001</v>
      </c>
      <c r="K462" s="864">
        <v>1.036</v>
      </c>
      <c r="L462" s="841">
        <v>333764</v>
      </c>
      <c r="M462" s="588"/>
      <c r="N462" s="447"/>
      <c r="O462" s="447"/>
      <c r="P462" s="447"/>
      <c r="Q462" s="447"/>
      <c r="R462" s="452">
        <v>109.7</v>
      </c>
      <c r="S462" s="442">
        <v>94</v>
      </c>
      <c r="T462" s="442">
        <v>115.9</v>
      </c>
      <c r="U462" s="442">
        <v>96</v>
      </c>
      <c r="V462" s="453">
        <v>93</v>
      </c>
      <c r="W462" s="442">
        <v>86.8</v>
      </c>
      <c r="X462" s="615">
        <f>ROUND((R462*R$5+S462*S$5+T462*T$5+U462*U$5+V462*V$5+W462*W$5)/SUM($R$5:$W$5),1)</f>
        <v>101.3</v>
      </c>
      <c r="Y462" s="608">
        <v>19401.03</v>
      </c>
      <c r="Z462" s="615">
        <v>97.3</v>
      </c>
      <c r="AA462" s="600">
        <f t="shared" si="25"/>
        <v>199394</v>
      </c>
      <c r="AB462" s="621">
        <v>104.4</v>
      </c>
      <c r="AC462" s="615">
        <v>99.7</v>
      </c>
      <c r="AD462" s="983">
        <v>99.3</v>
      </c>
      <c r="AE462" s="952">
        <v>101.2</v>
      </c>
      <c r="AF462" s="601">
        <f t="shared" si="26"/>
        <v>1.036</v>
      </c>
      <c r="AG462" s="407"/>
      <c r="AH462" s="407"/>
      <c r="AI462" s="407"/>
    </row>
    <row r="463" spans="1:35" ht="13.5" hidden="1" customHeight="1">
      <c r="A463" s="406"/>
      <c r="B463" s="411"/>
      <c r="C463" s="472" t="s">
        <v>67</v>
      </c>
      <c r="D463" s="823">
        <v>103.4</v>
      </c>
      <c r="E463" s="846">
        <v>3787980</v>
      </c>
      <c r="F463" s="592">
        <v>488157</v>
      </c>
      <c r="G463" s="826">
        <v>100.5</v>
      </c>
      <c r="H463" s="918">
        <v>1074638</v>
      </c>
      <c r="I463" s="828">
        <v>0.79</v>
      </c>
      <c r="J463" s="827">
        <v>-0.3</v>
      </c>
      <c r="K463" s="864">
        <v>1.024</v>
      </c>
      <c r="L463" s="841">
        <v>346194</v>
      </c>
      <c r="M463" s="588"/>
      <c r="N463" s="447"/>
      <c r="O463" s="447"/>
      <c r="P463" s="447"/>
      <c r="Q463" s="447"/>
      <c r="R463" s="452">
        <v>109.5</v>
      </c>
      <c r="S463" s="442">
        <v>90.3</v>
      </c>
      <c r="T463" s="442">
        <v>104.7</v>
      </c>
      <c r="U463" s="442">
        <v>99.3</v>
      </c>
      <c r="V463" s="453">
        <v>97.4</v>
      </c>
      <c r="W463" s="442">
        <v>88</v>
      </c>
      <c r="X463" s="615">
        <f>ROUND((R463*R$5+S463*S$5+T463*T$5+U463*U$5+V463*V$5+W463*W$5)/SUM($R$5:$W$5),1)</f>
        <v>100.5</v>
      </c>
      <c r="Y463" s="608">
        <v>21189.72</v>
      </c>
      <c r="Z463" s="615">
        <v>97.5</v>
      </c>
      <c r="AA463" s="600">
        <f t="shared" si="25"/>
        <v>217330</v>
      </c>
      <c r="AB463" s="621">
        <v>103.3</v>
      </c>
      <c r="AC463" s="615">
        <v>99.8</v>
      </c>
      <c r="AD463" s="983">
        <v>99.1</v>
      </c>
      <c r="AE463" s="952">
        <v>101.6</v>
      </c>
      <c r="AF463" s="601">
        <f t="shared" si="26"/>
        <v>1.024</v>
      </c>
      <c r="AG463" s="407"/>
      <c r="AH463" s="407"/>
      <c r="AI463" s="407"/>
    </row>
    <row r="464" spans="1:35" ht="13.5" hidden="1" customHeight="1">
      <c r="A464" s="406"/>
      <c r="B464" s="411"/>
      <c r="C464" s="472" t="s">
        <v>68</v>
      </c>
      <c r="D464" s="823">
        <v>104.9</v>
      </c>
      <c r="E464" s="846">
        <v>3543440</v>
      </c>
      <c r="F464" s="592">
        <v>613150</v>
      </c>
      <c r="G464" s="826">
        <v>104.8</v>
      </c>
      <c r="H464" s="918">
        <v>1083601.7</v>
      </c>
      <c r="I464" s="828">
        <v>0.8</v>
      </c>
      <c r="J464" s="827">
        <v>0.7</v>
      </c>
      <c r="K464" s="864">
        <v>1.0329999999999999</v>
      </c>
      <c r="L464" s="841">
        <v>322730</v>
      </c>
      <c r="M464" s="588"/>
      <c r="N464" s="447"/>
      <c r="O464" s="447"/>
      <c r="P464" s="447"/>
      <c r="Q464" s="447"/>
      <c r="R464" s="452">
        <v>116.1</v>
      </c>
      <c r="S464" s="442">
        <v>93</v>
      </c>
      <c r="T464" s="442">
        <v>103.3</v>
      </c>
      <c r="U464" s="442">
        <v>100.8</v>
      </c>
      <c r="V464" s="453">
        <v>102.7</v>
      </c>
      <c r="W464" s="442">
        <v>94.8</v>
      </c>
      <c r="X464" s="615">
        <f>ROUND((R464*R$5+S464*S$5+T464*T$5+U464*U$5+V464*V$5+W464*W$5)/SUM($R$5:$W$5),1)</f>
        <v>104.8</v>
      </c>
      <c r="Y464" s="608">
        <v>24493.53</v>
      </c>
      <c r="Z464" s="615">
        <v>97.4</v>
      </c>
      <c r="AA464" s="600">
        <f t="shared" si="25"/>
        <v>251474</v>
      </c>
      <c r="AB464" s="621">
        <v>104.9</v>
      </c>
      <c r="AC464" s="615">
        <v>99.8</v>
      </c>
      <c r="AD464" s="983">
        <v>99.8</v>
      </c>
      <c r="AE464" s="952">
        <v>101.5</v>
      </c>
      <c r="AF464" s="601">
        <f t="shared" si="26"/>
        <v>1.0329999999999999</v>
      </c>
      <c r="AG464" s="407"/>
      <c r="AH464" s="407"/>
      <c r="AI464" s="407"/>
    </row>
    <row r="465" spans="1:35" ht="13.5" hidden="1" customHeight="1">
      <c r="A465" s="406"/>
      <c r="B465" s="449"/>
      <c r="C465" s="474" t="s">
        <v>69</v>
      </c>
      <c r="D465" s="831">
        <v>105.4</v>
      </c>
      <c r="E465" s="848">
        <v>3524298</v>
      </c>
      <c r="F465" s="853">
        <v>571096</v>
      </c>
      <c r="G465" s="834">
        <v>107.2</v>
      </c>
      <c r="H465" s="922">
        <v>1091563.2</v>
      </c>
      <c r="I465" s="836">
        <v>0.82</v>
      </c>
      <c r="J465" s="835">
        <v>0.8</v>
      </c>
      <c r="K465" s="863">
        <v>1.0900000000000001</v>
      </c>
      <c r="L465" s="842">
        <v>352491</v>
      </c>
      <c r="M465" s="588"/>
      <c r="N465" s="450"/>
      <c r="O465" s="450"/>
      <c r="P465" s="450"/>
      <c r="Q465" s="450"/>
      <c r="R465" s="454">
        <v>108</v>
      </c>
      <c r="S465" s="444">
        <v>104.9</v>
      </c>
      <c r="T465" s="444">
        <v>119.4</v>
      </c>
      <c r="U465" s="444">
        <v>106.4</v>
      </c>
      <c r="V465" s="455">
        <v>104.8</v>
      </c>
      <c r="W465" s="444">
        <v>86.1</v>
      </c>
      <c r="X465" s="616">
        <f>ROUND((R465*R$5+S465*S$5+T465*T$5+U465*U$5+V465*V$5+W465*W$5)/SUM($R$5:$W$5),1)</f>
        <v>107.2</v>
      </c>
      <c r="Y465" s="610">
        <v>32578.9</v>
      </c>
      <c r="Z465" s="616">
        <v>97.6</v>
      </c>
      <c r="AA465" s="603">
        <f t="shared" si="25"/>
        <v>333800</v>
      </c>
      <c r="AB465" s="622">
        <v>110.6</v>
      </c>
      <c r="AC465" s="616">
        <v>100.1</v>
      </c>
      <c r="AD465" s="984">
        <v>100.2</v>
      </c>
      <c r="AE465" s="953">
        <v>101.4</v>
      </c>
      <c r="AF465" s="604">
        <f t="shared" si="26"/>
        <v>1.0900000000000001</v>
      </c>
      <c r="AG465" s="407"/>
      <c r="AH465" s="407"/>
      <c r="AI465" s="407"/>
    </row>
    <row r="466" spans="1:35" ht="13.5" hidden="1" customHeight="1">
      <c r="A466" s="477">
        <v>2014</v>
      </c>
      <c r="B466" s="934" t="s">
        <v>463</v>
      </c>
      <c r="C466" s="473" t="s">
        <v>561</v>
      </c>
      <c r="D466" s="823">
        <v>105.7</v>
      </c>
      <c r="E466" s="846">
        <v>3569719</v>
      </c>
      <c r="F466" s="592">
        <v>336622</v>
      </c>
      <c r="G466" s="826">
        <v>107</v>
      </c>
      <c r="H466" s="918">
        <v>1070683.8</v>
      </c>
      <c r="I466" s="828">
        <v>0.83</v>
      </c>
      <c r="J466" s="827">
        <v>-1.2</v>
      </c>
      <c r="K466" s="864">
        <v>1.0149999999999999</v>
      </c>
      <c r="L466" s="841">
        <v>395333</v>
      </c>
      <c r="M466" s="588"/>
      <c r="N466" s="447"/>
      <c r="O466" s="447"/>
      <c r="P466" s="447"/>
      <c r="Q466" s="447"/>
      <c r="R466" s="452">
        <v>111.5</v>
      </c>
      <c r="S466" s="442">
        <v>90.4</v>
      </c>
      <c r="T466" s="442">
        <v>146.6</v>
      </c>
      <c r="U466" s="442">
        <v>102.9</v>
      </c>
      <c r="V466" s="453">
        <v>105.6</v>
      </c>
      <c r="W466" s="442">
        <v>93.2</v>
      </c>
      <c r="X466" s="615">
        <f t="shared" ref="X466:X529" si="27">ROUND((R466*R$5+S466*S$5+T466*T$5+U466*U$5+V466*V$5+W466*W$5)/SUM($R$5:$W$5),1)</f>
        <v>107</v>
      </c>
      <c r="Y466" s="608">
        <v>25058.87</v>
      </c>
      <c r="Z466" s="615">
        <v>97.1</v>
      </c>
      <c r="AA466" s="600">
        <f t="shared" si="25"/>
        <v>258073</v>
      </c>
      <c r="AB466" s="621">
        <v>98.9</v>
      </c>
      <c r="AC466" s="615">
        <v>100.5</v>
      </c>
      <c r="AD466" s="983">
        <v>97.5</v>
      </c>
      <c r="AE466" s="952">
        <v>100.4</v>
      </c>
      <c r="AF466" s="601">
        <f t="shared" si="26"/>
        <v>1.0149999999999999</v>
      </c>
      <c r="AG466" s="407"/>
      <c r="AH466" s="407"/>
      <c r="AI466" s="407"/>
    </row>
    <row r="467" spans="1:35" ht="13.5" hidden="1" customHeight="1">
      <c r="A467" s="406"/>
      <c r="B467" s="411"/>
      <c r="C467" s="472" t="s">
        <v>562</v>
      </c>
      <c r="D467" s="823">
        <v>102.3</v>
      </c>
      <c r="E467" s="846">
        <v>3407323</v>
      </c>
      <c r="F467" s="592">
        <v>462025</v>
      </c>
      <c r="G467" s="826">
        <v>102.5</v>
      </c>
      <c r="H467" s="918">
        <v>1080878.3999999999</v>
      </c>
      <c r="I467" s="828">
        <v>0.86</v>
      </c>
      <c r="J467" s="827">
        <v>1</v>
      </c>
      <c r="K467" s="864">
        <v>1.0049999999999999</v>
      </c>
      <c r="L467" s="841">
        <v>309054</v>
      </c>
      <c r="M467" s="588"/>
      <c r="N467" s="447"/>
      <c r="O467" s="447"/>
      <c r="P467" s="447"/>
      <c r="Q467" s="447"/>
      <c r="R467" s="452">
        <v>104.7</v>
      </c>
      <c r="S467" s="442">
        <v>98.7</v>
      </c>
      <c r="T467" s="442">
        <v>117.7</v>
      </c>
      <c r="U467" s="442">
        <v>106.1</v>
      </c>
      <c r="V467" s="453">
        <v>96.3</v>
      </c>
      <c r="W467" s="442">
        <v>100.5</v>
      </c>
      <c r="X467" s="615">
        <f t="shared" si="27"/>
        <v>102.5</v>
      </c>
      <c r="Y467" s="608">
        <v>19739.310000000001</v>
      </c>
      <c r="Z467" s="615">
        <v>97.2</v>
      </c>
      <c r="AA467" s="600">
        <f t="shared" si="25"/>
        <v>203079</v>
      </c>
      <c r="AB467" s="621">
        <v>100.3</v>
      </c>
      <c r="AC467" s="615">
        <v>100.3</v>
      </c>
      <c r="AD467" s="983">
        <v>99.8</v>
      </c>
      <c r="AE467" s="952">
        <v>100.3</v>
      </c>
      <c r="AF467" s="601">
        <f t="shared" si="26"/>
        <v>1.0049999999999999</v>
      </c>
      <c r="AG467" s="407"/>
      <c r="AH467" s="407"/>
      <c r="AI467" s="407"/>
    </row>
    <row r="468" spans="1:35" ht="13.5" hidden="1" customHeight="1">
      <c r="A468" s="406"/>
      <c r="B468" s="411"/>
      <c r="C468" s="472" t="s">
        <v>563</v>
      </c>
      <c r="D468" s="823">
        <v>103.8</v>
      </c>
      <c r="E468" s="846">
        <v>3633202</v>
      </c>
      <c r="F468" s="592">
        <v>410012</v>
      </c>
      <c r="G468" s="826">
        <v>102.4</v>
      </c>
      <c r="H468" s="918">
        <v>1069641.7</v>
      </c>
      <c r="I468" s="828">
        <v>0.86</v>
      </c>
      <c r="J468" s="827">
        <v>16.600000000000001</v>
      </c>
      <c r="K468" s="864">
        <v>1.2010000000000001</v>
      </c>
      <c r="L468" s="841">
        <v>358694</v>
      </c>
      <c r="M468" s="588"/>
      <c r="N468" s="447"/>
      <c r="O468" s="447"/>
      <c r="P468" s="447"/>
      <c r="Q468" s="447"/>
      <c r="R468" s="452">
        <v>104.6</v>
      </c>
      <c r="S468" s="442">
        <v>99.8</v>
      </c>
      <c r="T468" s="442">
        <v>123.1</v>
      </c>
      <c r="U468" s="442">
        <v>106.1</v>
      </c>
      <c r="V468" s="453">
        <v>92.4</v>
      </c>
      <c r="W468" s="442">
        <v>100.4</v>
      </c>
      <c r="X468" s="615">
        <f t="shared" si="27"/>
        <v>102.4</v>
      </c>
      <c r="Y468" s="608">
        <v>29141.53</v>
      </c>
      <c r="Z468" s="615">
        <v>97.6</v>
      </c>
      <c r="AA468" s="600">
        <f t="shared" si="25"/>
        <v>298581</v>
      </c>
      <c r="AB468" s="621">
        <v>120.2</v>
      </c>
      <c r="AC468" s="615">
        <v>100.3</v>
      </c>
      <c r="AD468" s="983">
        <v>100.1</v>
      </c>
      <c r="AE468" s="952">
        <v>100.3</v>
      </c>
      <c r="AF468" s="601">
        <f t="shared" si="26"/>
        <v>1.2010000000000001</v>
      </c>
      <c r="AG468" s="407"/>
      <c r="AH468" s="407"/>
      <c r="AI468" s="407"/>
    </row>
    <row r="469" spans="1:35" ht="13.5" hidden="1" customHeight="1">
      <c r="A469" s="406"/>
      <c r="B469" s="411"/>
      <c r="C469" s="472" t="s">
        <v>564</v>
      </c>
      <c r="D469" s="823">
        <v>101.6</v>
      </c>
      <c r="E469" s="846">
        <v>3541030</v>
      </c>
      <c r="F469" s="592">
        <v>460313</v>
      </c>
      <c r="G469" s="826">
        <v>104.2</v>
      </c>
      <c r="H469" s="918">
        <v>1071113</v>
      </c>
      <c r="I469" s="828">
        <v>0.86</v>
      </c>
      <c r="J469" s="827">
        <v>-8.1999999999999993</v>
      </c>
      <c r="K469" s="864">
        <v>0.99</v>
      </c>
      <c r="L469" s="841">
        <v>350332</v>
      </c>
      <c r="M469" s="588"/>
      <c r="N469" s="447"/>
      <c r="O469" s="447"/>
      <c r="P469" s="447"/>
      <c r="Q469" s="447"/>
      <c r="R469" s="452">
        <v>107</v>
      </c>
      <c r="S469" s="442">
        <v>97.2</v>
      </c>
      <c r="T469" s="442">
        <v>125.8</v>
      </c>
      <c r="U469" s="442">
        <v>101.7</v>
      </c>
      <c r="V469" s="453">
        <v>100.9</v>
      </c>
      <c r="W469" s="442">
        <v>88.1</v>
      </c>
      <c r="X469" s="615">
        <f t="shared" si="27"/>
        <v>104.2</v>
      </c>
      <c r="Y469" s="608">
        <v>18756.93</v>
      </c>
      <c r="Z469" s="615">
        <v>99.2</v>
      </c>
      <c r="AA469" s="600">
        <f t="shared" si="25"/>
        <v>189082</v>
      </c>
      <c r="AB469" s="621">
        <v>97.8</v>
      </c>
      <c r="AC469" s="615">
        <v>103.1</v>
      </c>
      <c r="AD469" s="983">
        <v>101</v>
      </c>
      <c r="AE469" s="952">
        <v>100.8</v>
      </c>
      <c r="AF469" s="601">
        <f t="shared" si="26"/>
        <v>0.99</v>
      </c>
      <c r="AG469" s="407"/>
      <c r="AH469" s="407"/>
      <c r="AI469" s="407"/>
    </row>
    <row r="470" spans="1:35" ht="13.5" hidden="1" customHeight="1">
      <c r="A470" s="406"/>
      <c r="B470" s="411"/>
      <c r="C470" s="472" t="s">
        <v>565</v>
      </c>
      <c r="D470" s="823">
        <v>101.5</v>
      </c>
      <c r="E470" s="846">
        <v>3614530</v>
      </c>
      <c r="F470" s="592">
        <v>436428</v>
      </c>
      <c r="G470" s="826">
        <v>101.4</v>
      </c>
      <c r="H470" s="918">
        <v>1084069.8999999999</v>
      </c>
      <c r="I470" s="828">
        <v>0.88</v>
      </c>
      <c r="J470" s="827">
        <v>-0.9</v>
      </c>
      <c r="K470" s="864">
        <v>0.97499999999999998</v>
      </c>
      <c r="L470" s="841">
        <v>331108</v>
      </c>
      <c r="M470" s="588"/>
      <c r="N470" s="447"/>
      <c r="O470" s="447"/>
      <c r="P470" s="447"/>
      <c r="Q470" s="447"/>
      <c r="R470" s="452">
        <v>99.4</v>
      </c>
      <c r="S470" s="442">
        <v>96.4</v>
      </c>
      <c r="T470" s="442">
        <v>113.8</v>
      </c>
      <c r="U470" s="442">
        <v>102.8</v>
      </c>
      <c r="V470" s="453">
        <v>105.5</v>
      </c>
      <c r="W470" s="442">
        <v>97.6</v>
      </c>
      <c r="X470" s="615">
        <f t="shared" si="27"/>
        <v>101.4</v>
      </c>
      <c r="Y470" s="608">
        <v>21126.57</v>
      </c>
      <c r="Z470" s="615">
        <v>99.6</v>
      </c>
      <c r="AA470" s="600">
        <f t="shared" si="25"/>
        <v>212114</v>
      </c>
      <c r="AB470" s="621">
        <v>94.7</v>
      </c>
      <c r="AC470" s="615">
        <v>103.2</v>
      </c>
      <c r="AD470" s="983">
        <v>99.6</v>
      </c>
      <c r="AE470" s="952">
        <v>100.6</v>
      </c>
      <c r="AF470" s="601">
        <f t="shared" si="26"/>
        <v>0.97499999999999998</v>
      </c>
      <c r="AG470" s="407"/>
      <c r="AH470" s="407"/>
      <c r="AI470" s="407"/>
    </row>
    <row r="471" spans="1:35" ht="13.5" hidden="1" customHeight="1">
      <c r="A471" s="406"/>
      <c r="B471" s="411"/>
      <c r="C471" s="472" t="s">
        <v>566</v>
      </c>
      <c r="D471" s="823">
        <v>99.5</v>
      </c>
      <c r="E471" s="846">
        <v>3688064</v>
      </c>
      <c r="F471" s="592">
        <v>478643</v>
      </c>
      <c r="G471" s="826">
        <v>99.7</v>
      </c>
      <c r="H471" s="918">
        <v>1074031.2</v>
      </c>
      <c r="I471" s="828">
        <v>0.88</v>
      </c>
      <c r="J471" s="827">
        <v>-1.4</v>
      </c>
      <c r="K471" s="864">
        <v>1.0569999999999999</v>
      </c>
      <c r="L471" s="841">
        <v>348970</v>
      </c>
      <c r="M471" s="588"/>
      <c r="N471" s="447"/>
      <c r="O471" s="447"/>
      <c r="P471" s="447"/>
      <c r="Q471" s="447"/>
      <c r="R471" s="452">
        <v>96.6</v>
      </c>
      <c r="S471" s="442">
        <v>98.7</v>
      </c>
      <c r="T471" s="442">
        <v>105.4</v>
      </c>
      <c r="U471" s="442">
        <v>103</v>
      </c>
      <c r="V471" s="453">
        <v>102.6</v>
      </c>
      <c r="W471" s="442">
        <v>97.2</v>
      </c>
      <c r="X471" s="615">
        <f t="shared" si="27"/>
        <v>99.7</v>
      </c>
      <c r="Y471" s="608">
        <v>21920.49</v>
      </c>
      <c r="Z471" s="615">
        <v>99.5</v>
      </c>
      <c r="AA471" s="600">
        <f t="shared" si="25"/>
        <v>220306</v>
      </c>
      <c r="AB471" s="621">
        <v>103.7</v>
      </c>
      <c r="AC471" s="615">
        <v>103.2</v>
      </c>
      <c r="AD471" s="983">
        <v>100.6</v>
      </c>
      <c r="AE471" s="952">
        <v>100.6</v>
      </c>
      <c r="AF471" s="601">
        <f t="shared" si="26"/>
        <v>1.0569999999999999</v>
      </c>
      <c r="AG471" s="407"/>
      <c r="AH471" s="407"/>
      <c r="AI471" s="407"/>
    </row>
    <row r="472" spans="1:35" ht="13.5" hidden="1" customHeight="1">
      <c r="A472" s="406"/>
      <c r="B472" s="411"/>
      <c r="C472" s="472" t="s">
        <v>567</v>
      </c>
      <c r="D472" s="823">
        <v>98.9</v>
      </c>
      <c r="E472" s="846">
        <v>3860347</v>
      </c>
      <c r="F472" s="592">
        <v>416583</v>
      </c>
      <c r="G472" s="826">
        <v>97</v>
      </c>
      <c r="H472" s="918">
        <v>1081240.6000000001</v>
      </c>
      <c r="I472" s="828">
        <v>0.89</v>
      </c>
      <c r="J472" s="827">
        <v>-1.1000000000000001</v>
      </c>
      <c r="K472" s="864">
        <v>1.022</v>
      </c>
      <c r="L472" s="841">
        <v>347369</v>
      </c>
      <c r="M472" s="588"/>
      <c r="N472" s="447"/>
      <c r="O472" s="447"/>
      <c r="P472" s="447"/>
      <c r="Q472" s="447"/>
      <c r="R472" s="452">
        <v>103.6</v>
      </c>
      <c r="S472" s="442">
        <v>88.8</v>
      </c>
      <c r="T472" s="442">
        <v>103.8</v>
      </c>
      <c r="U472" s="442">
        <v>98.2</v>
      </c>
      <c r="V472" s="453">
        <v>93</v>
      </c>
      <c r="W472" s="442">
        <v>92.7</v>
      </c>
      <c r="X472" s="615">
        <f t="shared" si="27"/>
        <v>97</v>
      </c>
      <c r="Y472" s="608">
        <v>24793.57</v>
      </c>
      <c r="Z472" s="615">
        <v>99.7</v>
      </c>
      <c r="AA472" s="600">
        <f t="shared" si="25"/>
        <v>248682</v>
      </c>
      <c r="AB472" s="621">
        <v>99.6</v>
      </c>
      <c r="AC472" s="615">
        <v>103.5</v>
      </c>
      <c r="AD472" s="983">
        <v>100.6</v>
      </c>
      <c r="AE472" s="952">
        <v>100.3</v>
      </c>
      <c r="AF472" s="601">
        <f t="shared" si="26"/>
        <v>1.022</v>
      </c>
      <c r="AG472" s="407"/>
      <c r="AH472" s="407"/>
      <c r="AI472" s="407"/>
    </row>
    <row r="473" spans="1:35" ht="13.5" hidden="1" customHeight="1">
      <c r="A473" s="406"/>
      <c r="B473" s="411"/>
      <c r="C473" s="472" t="s">
        <v>568</v>
      </c>
      <c r="D473" s="823">
        <v>97.7</v>
      </c>
      <c r="E473" s="846">
        <v>3608587</v>
      </c>
      <c r="F473" s="592">
        <v>610235</v>
      </c>
      <c r="G473" s="826">
        <v>97.6</v>
      </c>
      <c r="H473" s="918">
        <v>1061424.7</v>
      </c>
      <c r="I473" s="828">
        <v>0.89</v>
      </c>
      <c r="J473" s="827">
        <v>1.2</v>
      </c>
      <c r="K473" s="864">
        <v>0.9</v>
      </c>
      <c r="L473" s="841">
        <v>344469</v>
      </c>
      <c r="M473" s="588"/>
      <c r="N473" s="447"/>
      <c r="O473" s="447"/>
      <c r="P473" s="447"/>
      <c r="Q473" s="447"/>
      <c r="R473" s="452">
        <v>100.8</v>
      </c>
      <c r="S473" s="442">
        <v>91.9</v>
      </c>
      <c r="T473" s="442">
        <v>106.4</v>
      </c>
      <c r="U473" s="442">
        <v>99.2</v>
      </c>
      <c r="V473" s="453">
        <v>95</v>
      </c>
      <c r="W473" s="442">
        <v>97.8</v>
      </c>
      <c r="X473" s="615">
        <f t="shared" si="27"/>
        <v>97.6</v>
      </c>
      <c r="Y473" s="608">
        <v>20120.060000000001</v>
      </c>
      <c r="Z473" s="615">
        <v>99.9</v>
      </c>
      <c r="AA473" s="600">
        <f t="shared" si="25"/>
        <v>201402</v>
      </c>
      <c r="AB473" s="621">
        <v>86.9</v>
      </c>
      <c r="AC473" s="615">
        <v>103.4</v>
      </c>
      <c r="AD473" s="983">
        <v>99.5</v>
      </c>
      <c r="AE473" s="952">
        <v>100.3</v>
      </c>
      <c r="AF473" s="601">
        <f t="shared" si="26"/>
        <v>0.9</v>
      </c>
      <c r="AG473" s="407"/>
      <c r="AH473" s="407"/>
      <c r="AI473" s="407"/>
    </row>
    <row r="474" spans="1:35" ht="13.5" hidden="1" customHeight="1">
      <c r="A474" s="406"/>
      <c r="B474" s="411"/>
      <c r="C474" s="472" t="s">
        <v>569</v>
      </c>
      <c r="D474" s="823">
        <v>99.8</v>
      </c>
      <c r="E474" s="846">
        <v>3559916</v>
      </c>
      <c r="F474" s="592">
        <v>488902</v>
      </c>
      <c r="G474" s="826">
        <v>101.1</v>
      </c>
      <c r="H474" s="918">
        <v>1054075.8999999999</v>
      </c>
      <c r="I474" s="828">
        <v>0.9</v>
      </c>
      <c r="J474" s="827">
        <v>-0.4</v>
      </c>
      <c r="K474" s="864">
        <v>1.07</v>
      </c>
      <c r="L474" s="841">
        <v>349883</v>
      </c>
      <c r="M474" s="588"/>
      <c r="N474" s="447"/>
      <c r="O474" s="447"/>
      <c r="P474" s="447"/>
      <c r="Q474" s="447"/>
      <c r="R474" s="452">
        <v>105.6</v>
      </c>
      <c r="S474" s="442">
        <v>90.5</v>
      </c>
      <c r="T474" s="442">
        <v>129</v>
      </c>
      <c r="U474" s="442">
        <v>103.1</v>
      </c>
      <c r="V474" s="453">
        <v>94.7</v>
      </c>
      <c r="W474" s="442">
        <v>103.3</v>
      </c>
      <c r="X474" s="615">
        <f t="shared" si="27"/>
        <v>101.1</v>
      </c>
      <c r="Y474" s="608">
        <v>19566.310000000001</v>
      </c>
      <c r="Z474" s="615">
        <v>100.2</v>
      </c>
      <c r="AA474" s="600">
        <f t="shared" si="25"/>
        <v>195273</v>
      </c>
      <c r="AB474" s="621">
        <v>103.5</v>
      </c>
      <c r="AC474" s="615">
        <v>103.4</v>
      </c>
      <c r="AD474" s="983">
        <v>100.1</v>
      </c>
      <c r="AE474" s="952">
        <v>99.9</v>
      </c>
      <c r="AF474" s="601">
        <f t="shared" si="26"/>
        <v>1.07</v>
      </c>
      <c r="AG474" s="407"/>
      <c r="AH474" s="407"/>
      <c r="AI474" s="407"/>
    </row>
    <row r="475" spans="1:35" ht="13.5" hidden="1" customHeight="1">
      <c r="A475" s="406"/>
      <c r="B475" s="411"/>
      <c r="C475" s="472" t="s">
        <v>67</v>
      </c>
      <c r="D475" s="823">
        <v>104.3</v>
      </c>
      <c r="E475" s="846">
        <v>3632932</v>
      </c>
      <c r="F475" s="592">
        <v>393116</v>
      </c>
      <c r="G475" s="826">
        <v>109.5</v>
      </c>
      <c r="H475" s="918">
        <v>1072899.2</v>
      </c>
      <c r="I475" s="828">
        <v>0.91</v>
      </c>
      <c r="J475" s="827">
        <v>0.6</v>
      </c>
      <c r="K475" s="864">
        <v>1.0660000000000001</v>
      </c>
      <c r="L475" s="841">
        <v>364779</v>
      </c>
      <c r="M475" s="588"/>
      <c r="N475" s="447"/>
      <c r="O475" s="447"/>
      <c r="P475" s="447"/>
      <c r="Q475" s="447"/>
      <c r="R475" s="452">
        <v>113.9</v>
      </c>
      <c r="S475" s="442">
        <v>103.9</v>
      </c>
      <c r="T475" s="442">
        <v>143</v>
      </c>
      <c r="U475" s="442">
        <v>104.5</v>
      </c>
      <c r="V475" s="453">
        <v>97.6</v>
      </c>
      <c r="W475" s="442">
        <v>98</v>
      </c>
      <c r="X475" s="615">
        <f t="shared" si="27"/>
        <v>109.5</v>
      </c>
      <c r="Y475" s="608">
        <v>21568.16</v>
      </c>
      <c r="Z475" s="615">
        <v>99.8</v>
      </c>
      <c r="AA475" s="600">
        <f t="shared" si="25"/>
        <v>216114</v>
      </c>
      <c r="AB475" s="621">
        <v>104.2</v>
      </c>
      <c r="AC475" s="615">
        <v>102.7</v>
      </c>
      <c r="AD475" s="983">
        <v>100.5</v>
      </c>
      <c r="AE475" s="952">
        <v>99.9</v>
      </c>
      <c r="AF475" s="601">
        <f t="shared" si="26"/>
        <v>1.0660000000000001</v>
      </c>
      <c r="AG475" s="407"/>
      <c r="AH475" s="407"/>
      <c r="AI475" s="407"/>
    </row>
    <row r="476" spans="1:35" ht="13.5" hidden="1" customHeight="1">
      <c r="A476" s="406"/>
      <c r="B476" s="411"/>
      <c r="C476" s="472" t="s">
        <v>68</v>
      </c>
      <c r="D476" s="823">
        <v>100.7</v>
      </c>
      <c r="E476" s="846">
        <v>3411547</v>
      </c>
      <c r="F476" s="592">
        <v>444862</v>
      </c>
      <c r="G476" s="826">
        <v>101.6</v>
      </c>
      <c r="H476" s="918">
        <v>1067773.8</v>
      </c>
      <c r="I476" s="828">
        <v>0.92</v>
      </c>
      <c r="J476" s="827">
        <v>0.6</v>
      </c>
      <c r="K476" s="864">
        <v>0.995</v>
      </c>
      <c r="L476" s="841">
        <v>342884</v>
      </c>
      <c r="M476" s="588"/>
      <c r="N476" s="447"/>
      <c r="O476" s="447"/>
      <c r="P476" s="447"/>
      <c r="Q476" s="447"/>
      <c r="R476" s="452">
        <v>101.7</v>
      </c>
      <c r="S476" s="442">
        <v>96.9</v>
      </c>
      <c r="T476" s="442">
        <v>135.30000000000001</v>
      </c>
      <c r="U476" s="442">
        <v>103.7</v>
      </c>
      <c r="V476" s="453">
        <v>93.2</v>
      </c>
      <c r="W476" s="442">
        <v>95.4</v>
      </c>
      <c r="X476" s="615">
        <f t="shared" si="27"/>
        <v>101.6</v>
      </c>
      <c r="Y476" s="608">
        <v>24671.84</v>
      </c>
      <c r="Z476" s="615">
        <v>99.5</v>
      </c>
      <c r="AA476" s="600">
        <f t="shared" si="25"/>
        <v>247958</v>
      </c>
      <c r="AB476" s="621">
        <v>97.9</v>
      </c>
      <c r="AC476" s="615">
        <v>102.5</v>
      </c>
      <c r="AD476" s="983">
        <v>100.8</v>
      </c>
      <c r="AE476" s="952">
        <v>100.1</v>
      </c>
      <c r="AF476" s="601">
        <f t="shared" si="26"/>
        <v>0.995</v>
      </c>
      <c r="AG476" s="407"/>
      <c r="AH476" s="407"/>
      <c r="AI476" s="407"/>
    </row>
    <row r="477" spans="1:35" ht="13.5" hidden="1" customHeight="1">
      <c r="A477" s="404"/>
      <c r="B477" s="937"/>
      <c r="C477" s="474" t="s">
        <v>69</v>
      </c>
      <c r="D477" s="831">
        <v>101.1</v>
      </c>
      <c r="E477" s="848">
        <v>3446917</v>
      </c>
      <c r="F477" s="853">
        <v>445560</v>
      </c>
      <c r="G477" s="834">
        <v>106.9</v>
      </c>
      <c r="H477" s="922">
        <v>1060366.7</v>
      </c>
      <c r="I477" s="836">
        <v>0.95</v>
      </c>
      <c r="J477" s="835">
        <v>-0.5</v>
      </c>
      <c r="K477" s="863">
        <v>1.0880000000000001</v>
      </c>
      <c r="L477" s="842">
        <v>380377</v>
      </c>
      <c r="M477" s="588"/>
      <c r="N477" s="450"/>
      <c r="O477" s="450"/>
      <c r="P477" s="450"/>
      <c r="Q477" s="450"/>
      <c r="R477" s="454">
        <v>105.8</v>
      </c>
      <c r="S477" s="444">
        <v>118.5</v>
      </c>
      <c r="T477" s="444">
        <v>121.4</v>
      </c>
      <c r="U477" s="444">
        <v>102.2</v>
      </c>
      <c r="V477" s="455">
        <v>90.4</v>
      </c>
      <c r="W477" s="444">
        <v>100.8</v>
      </c>
      <c r="X477" s="616">
        <f t="shared" si="27"/>
        <v>106.9</v>
      </c>
      <c r="Y477" s="610">
        <v>32593.78</v>
      </c>
      <c r="Z477" s="616">
        <v>99.6</v>
      </c>
      <c r="AA477" s="603">
        <f t="shared" si="25"/>
        <v>327247</v>
      </c>
      <c r="AB477" s="622">
        <v>107.7</v>
      </c>
      <c r="AC477" s="616">
        <v>101.8</v>
      </c>
      <c r="AD477" s="984">
        <v>101</v>
      </c>
      <c r="AE477" s="953">
        <v>99.8</v>
      </c>
      <c r="AF477" s="604">
        <f t="shared" si="26"/>
        <v>1.0880000000000001</v>
      </c>
      <c r="AG477" s="407"/>
      <c r="AH477" s="407"/>
      <c r="AI477" s="407"/>
    </row>
    <row r="478" spans="1:35" ht="13.5" customHeight="1">
      <c r="A478" s="406">
        <v>2015</v>
      </c>
      <c r="B478" s="411" t="s">
        <v>464</v>
      </c>
      <c r="C478" s="473" t="s">
        <v>561</v>
      </c>
      <c r="D478" s="823">
        <v>105.3</v>
      </c>
      <c r="E478" s="846">
        <v>3419949</v>
      </c>
      <c r="F478" s="592">
        <v>259392</v>
      </c>
      <c r="G478" s="826">
        <v>108.9</v>
      </c>
      <c r="H478" s="918">
        <v>1063548.1000000001</v>
      </c>
      <c r="I478" s="828">
        <v>0.95</v>
      </c>
      <c r="J478" s="827">
        <v>-0.5</v>
      </c>
      <c r="K478" s="864">
        <v>1.002</v>
      </c>
      <c r="L478" s="841">
        <v>403275</v>
      </c>
      <c r="M478" s="588"/>
      <c r="N478" s="447"/>
      <c r="O478" s="447"/>
      <c r="P478" s="447"/>
      <c r="Q478" s="447"/>
      <c r="R478" s="452">
        <v>106</v>
      </c>
      <c r="S478" s="442">
        <v>117.5</v>
      </c>
      <c r="T478" s="442">
        <v>128.4</v>
      </c>
      <c r="U478" s="442">
        <v>114.3</v>
      </c>
      <c r="V478" s="453">
        <v>93.4</v>
      </c>
      <c r="W478" s="442">
        <v>107.8</v>
      </c>
      <c r="X478" s="615">
        <f t="shared" si="27"/>
        <v>108.9</v>
      </c>
      <c r="Y478" s="608">
        <v>24758</v>
      </c>
      <c r="Z478" s="615">
        <v>99.5</v>
      </c>
      <c r="AA478" s="600">
        <f t="shared" si="25"/>
        <v>248824</v>
      </c>
      <c r="AB478" s="621">
        <v>97.2</v>
      </c>
      <c r="AC478" s="615">
        <v>100.4</v>
      </c>
      <c r="AD478" s="983">
        <v>99</v>
      </c>
      <c r="AE478" s="952">
        <v>98.4</v>
      </c>
      <c r="AF478" s="601">
        <f t="shared" si="26"/>
        <v>1.002</v>
      </c>
      <c r="AG478" s="407"/>
      <c r="AH478" s="407"/>
      <c r="AI478" s="407"/>
    </row>
    <row r="479" spans="1:35" ht="13.5" customHeight="1">
      <c r="A479" s="406"/>
      <c r="B479" s="411"/>
      <c r="C479" s="472" t="s">
        <v>562</v>
      </c>
      <c r="D479" s="823">
        <v>101.6</v>
      </c>
      <c r="E479" s="846">
        <v>3261216</v>
      </c>
      <c r="F479" s="592">
        <v>384948</v>
      </c>
      <c r="G479" s="826">
        <v>103</v>
      </c>
      <c r="H479" s="918">
        <v>1054707.5</v>
      </c>
      <c r="I479" s="828">
        <v>0.95</v>
      </c>
      <c r="J479" s="827">
        <v>0.6</v>
      </c>
      <c r="K479" s="864">
        <v>1.0169999999999999</v>
      </c>
      <c r="L479" s="841">
        <v>370876</v>
      </c>
      <c r="M479" s="588"/>
      <c r="N479" s="447"/>
      <c r="O479" s="447"/>
      <c r="P479" s="447"/>
      <c r="Q479" s="447"/>
      <c r="R479" s="452">
        <v>107.1</v>
      </c>
      <c r="S479" s="442">
        <v>101.6</v>
      </c>
      <c r="T479" s="442">
        <v>116.5</v>
      </c>
      <c r="U479" s="442">
        <v>104</v>
      </c>
      <c r="V479" s="453">
        <v>91.9</v>
      </c>
      <c r="W479" s="442">
        <v>110.4</v>
      </c>
      <c r="X479" s="615">
        <f t="shared" si="27"/>
        <v>103</v>
      </c>
      <c r="Y479" s="608">
        <v>19988</v>
      </c>
      <c r="Z479" s="615">
        <v>99.3</v>
      </c>
      <c r="AA479" s="600">
        <f t="shared" si="25"/>
        <v>201289</v>
      </c>
      <c r="AB479" s="621">
        <v>99.9</v>
      </c>
      <c r="AC479" s="615">
        <v>100.3</v>
      </c>
      <c r="AD479" s="983">
        <v>100</v>
      </c>
      <c r="AE479" s="952">
        <v>98.5</v>
      </c>
      <c r="AF479" s="601">
        <f t="shared" si="26"/>
        <v>1.0169999999999999</v>
      </c>
      <c r="AG479" s="407"/>
      <c r="AH479" s="407"/>
      <c r="AI479" s="407"/>
    </row>
    <row r="480" spans="1:35" ht="13.5" customHeight="1">
      <c r="A480" s="406"/>
      <c r="B480" s="411"/>
      <c r="C480" s="472" t="s">
        <v>563</v>
      </c>
      <c r="D480" s="823">
        <v>101.4</v>
      </c>
      <c r="E480" s="846">
        <v>3518241</v>
      </c>
      <c r="F480" s="592">
        <v>386256</v>
      </c>
      <c r="G480" s="826">
        <v>104</v>
      </c>
      <c r="H480" s="918">
        <v>1062074.5</v>
      </c>
      <c r="I480" s="828">
        <v>0.96</v>
      </c>
      <c r="J480" s="827">
        <v>-12.8</v>
      </c>
      <c r="K480" s="864">
        <v>1.2509999999999999</v>
      </c>
      <c r="L480" s="841">
        <v>352662</v>
      </c>
      <c r="M480" s="588"/>
      <c r="N480" s="447"/>
      <c r="O480" s="447"/>
      <c r="P480" s="447"/>
      <c r="Q480" s="447"/>
      <c r="R480" s="452">
        <v>107.7</v>
      </c>
      <c r="S480" s="442">
        <v>101.2</v>
      </c>
      <c r="T480" s="442">
        <v>106.7</v>
      </c>
      <c r="U480" s="442">
        <v>101.8</v>
      </c>
      <c r="V480" s="453">
        <v>101.1</v>
      </c>
      <c r="W480" s="442">
        <v>96.5</v>
      </c>
      <c r="X480" s="615">
        <f t="shared" si="27"/>
        <v>104</v>
      </c>
      <c r="Y480" s="608">
        <v>24198</v>
      </c>
      <c r="Z480" s="615">
        <v>99.5</v>
      </c>
      <c r="AA480" s="600">
        <f t="shared" si="25"/>
        <v>243196</v>
      </c>
      <c r="AB480" s="621">
        <v>121.4</v>
      </c>
      <c r="AC480" s="615">
        <v>100.5</v>
      </c>
      <c r="AD480" s="983">
        <v>99.3</v>
      </c>
      <c r="AE480" s="952">
        <v>98.2</v>
      </c>
      <c r="AF480" s="601">
        <f t="shared" si="26"/>
        <v>1.2509999999999999</v>
      </c>
      <c r="AG480" s="407"/>
      <c r="AH480" s="407"/>
      <c r="AI480" s="407"/>
    </row>
    <row r="481" spans="1:35" ht="13.5" customHeight="1">
      <c r="A481" s="406"/>
      <c r="B481" s="411"/>
      <c r="C481" s="472" t="s">
        <v>564</v>
      </c>
      <c r="D481" s="823">
        <v>99</v>
      </c>
      <c r="E481" s="846">
        <v>3408208</v>
      </c>
      <c r="F481" s="592">
        <v>434986</v>
      </c>
      <c r="G481" s="826">
        <v>98.1</v>
      </c>
      <c r="H481" s="918">
        <v>1060871.2</v>
      </c>
      <c r="I481" s="828">
        <v>0.96</v>
      </c>
      <c r="J481" s="827">
        <v>9.6999999999999993</v>
      </c>
      <c r="K481" s="864">
        <v>0.95699999999999996</v>
      </c>
      <c r="L481" s="841">
        <v>358431</v>
      </c>
      <c r="M481" s="588"/>
      <c r="N481" s="447"/>
      <c r="O481" s="447"/>
      <c r="P481" s="447"/>
      <c r="Q481" s="447"/>
      <c r="R481" s="452">
        <v>97.1</v>
      </c>
      <c r="S481" s="442">
        <v>95.1</v>
      </c>
      <c r="T481" s="442">
        <v>99.2</v>
      </c>
      <c r="U481" s="442">
        <v>102.4</v>
      </c>
      <c r="V481" s="453">
        <v>101.3</v>
      </c>
      <c r="W481" s="442">
        <v>99.1</v>
      </c>
      <c r="X481" s="615">
        <f t="shared" si="27"/>
        <v>98.1</v>
      </c>
      <c r="Y481" s="608">
        <v>20749</v>
      </c>
      <c r="Z481" s="615">
        <v>100</v>
      </c>
      <c r="AA481" s="600">
        <f t="shared" si="25"/>
        <v>207490</v>
      </c>
      <c r="AB481" s="621">
        <v>95.5</v>
      </c>
      <c r="AC481" s="615">
        <v>100.5</v>
      </c>
      <c r="AD481" s="983">
        <v>100.2</v>
      </c>
      <c r="AE481" s="952">
        <v>100.1</v>
      </c>
      <c r="AF481" s="601">
        <f t="shared" si="26"/>
        <v>0.95699999999999996</v>
      </c>
      <c r="AG481" s="407"/>
      <c r="AH481" s="407"/>
      <c r="AI481" s="407"/>
    </row>
    <row r="482" spans="1:35" ht="13.5" customHeight="1">
      <c r="A482" s="406"/>
      <c r="B482" s="411"/>
      <c r="C482" s="472" t="s">
        <v>565</v>
      </c>
      <c r="D482" s="823">
        <v>100.8</v>
      </c>
      <c r="E482" s="846">
        <v>3366368</v>
      </c>
      <c r="F482" s="592">
        <v>434818</v>
      </c>
      <c r="G482" s="826">
        <v>102.7</v>
      </c>
      <c r="H482" s="918">
        <v>1048099.5</v>
      </c>
      <c r="I482" s="828">
        <v>0.96</v>
      </c>
      <c r="J482" s="827">
        <v>6.2</v>
      </c>
      <c r="K482" s="864">
        <v>0.92900000000000005</v>
      </c>
      <c r="L482" s="841">
        <v>313129</v>
      </c>
      <c r="M482" s="588"/>
      <c r="N482" s="447"/>
      <c r="O482" s="447"/>
      <c r="P482" s="447"/>
      <c r="Q482" s="447"/>
      <c r="R482" s="452">
        <v>109.4</v>
      </c>
      <c r="S482" s="442">
        <v>96.5</v>
      </c>
      <c r="T482" s="442">
        <v>104</v>
      </c>
      <c r="U482" s="442">
        <v>99.1</v>
      </c>
      <c r="V482" s="453">
        <v>100.1</v>
      </c>
      <c r="W482" s="442">
        <v>94.8</v>
      </c>
      <c r="X482" s="615">
        <f t="shared" si="27"/>
        <v>102.7</v>
      </c>
      <c r="Y482" s="608">
        <v>22204</v>
      </c>
      <c r="Z482" s="615">
        <v>100.5</v>
      </c>
      <c r="AA482" s="600">
        <f t="shared" si="25"/>
        <v>220935</v>
      </c>
      <c r="AB482" s="621">
        <v>91.3</v>
      </c>
      <c r="AC482" s="615">
        <v>100.8</v>
      </c>
      <c r="AD482" s="983">
        <v>98.4</v>
      </c>
      <c r="AE482" s="952">
        <v>100.7</v>
      </c>
      <c r="AF482" s="601">
        <f t="shared" si="26"/>
        <v>0.92900000000000005</v>
      </c>
      <c r="AG482" s="407"/>
      <c r="AH482" s="407"/>
      <c r="AI482" s="407"/>
    </row>
    <row r="483" spans="1:35" ht="13.5" customHeight="1">
      <c r="A483" s="406"/>
      <c r="B483" s="411"/>
      <c r="C483" s="472" t="s">
        <v>566</v>
      </c>
      <c r="D483" s="823">
        <v>97.7</v>
      </c>
      <c r="E483" s="846">
        <v>3514591</v>
      </c>
      <c r="F483" s="592">
        <v>514978</v>
      </c>
      <c r="G483" s="826">
        <v>96.5</v>
      </c>
      <c r="H483" s="918">
        <v>1047001.9</v>
      </c>
      <c r="I483" s="828">
        <v>0.97</v>
      </c>
      <c r="J483" s="827">
        <v>-1.3</v>
      </c>
      <c r="K483" s="864">
        <v>1.032</v>
      </c>
      <c r="L483" s="841">
        <v>343003</v>
      </c>
      <c r="M483" s="588"/>
      <c r="N483" s="447"/>
      <c r="O483" s="447"/>
      <c r="P483" s="447"/>
      <c r="Q483" s="447"/>
      <c r="R483" s="452">
        <v>96.6</v>
      </c>
      <c r="S483" s="442">
        <v>95.6</v>
      </c>
      <c r="T483" s="442">
        <v>108.9</v>
      </c>
      <c r="U483" s="442">
        <v>96.4</v>
      </c>
      <c r="V483" s="453">
        <v>92.4</v>
      </c>
      <c r="W483" s="442">
        <v>96.1</v>
      </c>
      <c r="X483" s="615">
        <f t="shared" si="27"/>
        <v>96.5</v>
      </c>
      <c r="Y483" s="608">
        <v>21232</v>
      </c>
      <c r="Z483" s="615">
        <v>100.1</v>
      </c>
      <c r="AA483" s="600">
        <f t="shared" si="25"/>
        <v>212108</v>
      </c>
      <c r="AB483" s="621">
        <v>103.2</v>
      </c>
      <c r="AC483" s="615">
        <v>100.9</v>
      </c>
      <c r="AD483" s="983">
        <v>100.2</v>
      </c>
      <c r="AE483" s="952">
        <v>100.7</v>
      </c>
      <c r="AF483" s="601">
        <f t="shared" si="26"/>
        <v>1.032</v>
      </c>
      <c r="AG483" s="407"/>
      <c r="AH483" s="407"/>
      <c r="AI483" s="407"/>
    </row>
    <row r="484" spans="1:35" ht="13.5" customHeight="1">
      <c r="A484" s="406"/>
      <c r="B484" s="411"/>
      <c r="C484" s="472" t="s">
        <v>567</v>
      </c>
      <c r="D484" s="823">
        <v>101.4</v>
      </c>
      <c r="E484" s="846">
        <v>3722759</v>
      </c>
      <c r="F484" s="592">
        <v>312221</v>
      </c>
      <c r="G484" s="826">
        <v>103.3</v>
      </c>
      <c r="H484" s="918">
        <v>1055402.3999999999</v>
      </c>
      <c r="I484" s="828">
        <v>0.97</v>
      </c>
      <c r="J484" s="827">
        <v>1.6847817460937193</v>
      </c>
      <c r="K484" s="864">
        <v>1.012</v>
      </c>
      <c r="L484" s="841">
        <v>347732</v>
      </c>
      <c r="M484" s="588"/>
      <c r="N484" s="447"/>
      <c r="O484" s="447"/>
      <c r="P484" s="447"/>
      <c r="Q484" s="447"/>
      <c r="R484" s="452">
        <v>104.5</v>
      </c>
      <c r="S484" s="442">
        <v>99.4</v>
      </c>
      <c r="T484" s="442">
        <v>111.3</v>
      </c>
      <c r="U484" s="442">
        <v>99.9</v>
      </c>
      <c r="V484" s="453">
        <v>103.8</v>
      </c>
      <c r="W484" s="442">
        <v>105.6</v>
      </c>
      <c r="X484" s="615">
        <f t="shared" si="27"/>
        <v>103.3</v>
      </c>
      <c r="Y484" s="608">
        <v>25625</v>
      </c>
      <c r="Z484" s="615">
        <v>99.8</v>
      </c>
      <c r="AA484" s="600">
        <f t="shared" si="25"/>
        <v>256764</v>
      </c>
      <c r="AB484" s="621">
        <v>101.8</v>
      </c>
      <c r="AC484" s="615">
        <v>100.5</v>
      </c>
      <c r="AD484" s="983">
        <v>100.5</v>
      </c>
      <c r="AE484" s="952">
        <v>100.6</v>
      </c>
      <c r="AF484" s="601">
        <f t="shared" si="26"/>
        <v>1.012</v>
      </c>
      <c r="AG484" s="407"/>
      <c r="AH484" s="407"/>
      <c r="AI484" s="407"/>
    </row>
    <row r="485" spans="1:35" ht="13.5" customHeight="1">
      <c r="A485" s="406"/>
      <c r="B485" s="411"/>
      <c r="C485" s="472" t="s">
        <v>568</v>
      </c>
      <c r="D485" s="823">
        <v>99.5</v>
      </c>
      <c r="E485" s="846">
        <v>3503428</v>
      </c>
      <c r="F485" s="592">
        <v>503857</v>
      </c>
      <c r="G485" s="826">
        <v>99.1</v>
      </c>
      <c r="H485" s="918">
        <v>1055045.2</v>
      </c>
      <c r="I485" s="828">
        <v>0.99</v>
      </c>
      <c r="J485" s="827">
        <v>2.1317178289962584</v>
      </c>
      <c r="K485" s="864">
        <v>0.88500000000000001</v>
      </c>
      <c r="L485" s="841">
        <v>332093</v>
      </c>
      <c r="M485" s="588"/>
      <c r="N485" s="447"/>
      <c r="O485" s="447"/>
      <c r="P485" s="447"/>
      <c r="Q485" s="447"/>
      <c r="R485" s="452">
        <v>101.1</v>
      </c>
      <c r="S485" s="442">
        <v>95</v>
      </c>
      <c r="T485" s="442">
        <v>101.5</v>
      </c>
      <c r="U485" s="442">
        <v>95.5</v>
      </c>
      <c r="V485" s="453">
        <v>101.3</v>
      </c>
      <c r="W485" s="442">
        <v>96.1</v>
      </c>
      <c r="X485" s="615">
        <f t="shared" si="27"/>
        <v>99.1</v>
      </c>
      <c r="Y485" s="608">
        <v>20862</v>
      </c>
      <c r="Z485" s="615">
        <v>100.2</v>
      </c>
      <c r="AA485" s="600">
        <f t="shared" si="25"/>
        <v>208204</v>
      </c>
      <c r="AB485" s="621">
        <v>88.4</v>
      </c>
      <c r="AC485" s="615">
        <v>99.9</v>
      </c>
      <c r="AD485" s="983">
        <v>99.2</v>
      </c>
      <c r="AE485" s="952">
        <v>100.6</v>
      </c>
      <c r="AF485" s="601">
        <f t="shared" si="26"/>
        <v>0.88500000000000001</v>
      </c>
      <c r="AG485" s="407"/>
      <c r="AH485" s="407"/>
      <c r="AI485" s="407"/>
    </row>
    <row r="486" spans="1:35" ht="13.5" customHeight="1">
      <c r="A486" s="406"/>
      <c r="B486" s="411"/>
      <c r="C486" s="472" t="s">
        <v>569</v>
      </c>
      <c r="D486" s="823">
        <v>100.6</v>
      </c>
      <c r="E486" s="846">
        <v>3378048</v>
      </c>
      <c r="F486" s="592">
        <v>435403</v>
      </c>
      <c r="G486" s="826">
        <v>100.2</v>
      </c>
      <c r="H486" s="918">
        <v>1049965.2</v>
      </c>
      <c r="I486" s="828">
        <v>1.01</v>
      </c>
      <c r="J486" s="827">
        <v>2.4858057285238999</v>
      </c>
      <c r="K486" s="864">
        <v>1.0169999999999999</v>
      </c>
      <c r="L486" s="841">
        <v>338900</v>
      </c>
      <c r="M486" s="588"/>
      <c r="N486" s="447"/>
      <c r="O486" s="447"/>
      <c r="P486" s="447"/>
      <c r="Q486" s="447"/>
      <c r="R486" s="452">
        <v>96.6</v>
      </c>
      <c r="S486" s="442">
        <v>109.8</v>
      </c>
      <c r="T486" s="442">
        <v>89.7</v>
      </c>
      <c r="U486" s="442">
        <v>97.4</v>
      </c>
      <c r="V486" s="453">
        <v>99.8</v>
      </c>
      <c r="W486" s="442">
        <v>96.8</v>
      </c>
      <c r="X486" s="615">
        <f t="shared" si="27"/>
        <v>100.2</v>
      </c>
      <c r="Y486" s="608">
        <v>20129</v>
      </c>
      <c r="Z486" s="615">
        <v>100.3</v>
      </c>
      <c r="AA486" s="600">
        <f t="shared" si="25"/>
        <v>200688</v>
      </c>
      <c r="AB486" s="621">
        <v>102.7</v>
      </c>
      <c r="AC486" s="615">
        <v>99.6</v>
      </c>
      <c r="AD486" s="983">
        <v>99.9</v>
      </c>
      <c r="AE486" s="952">
        <v>100.7</v>
      </c>
      <c r="AF486" s="601">
        <f t="shared" si="26"/>
        <v>1.0169999999999999</v>
      </c>
      <c r="AG486" s="407"/>
      <c r="AH486" s="407"/>
      <c r="AI486" s="407"/>
    </row>
    <row r="487" spans="1:35" ht="13.5" customHeight="1">
      <c r="A487" s="406"/>
      <c r="B487" s="411"/>
      <c r="C487" s="472" t="s">
        <v>67</v>
      </c>
      <c r="D487" s="823">
        <v>99.9</v>
      </c>
      <c r="E487" s="846">
        <v>3419219</v>
      </c>
      <c r="F487" s="592">
        <v>407872</v>
      </c>
      <c r="G487" s="826">
        <v>95.3</v>
      </c>
      <c r="H487" s="918">
        <v>1041036</v>
      </c>
      <c r="I487" s="828">
        <v>1.02</v>
      </c>
      <c r="J487" s="827">
        <v>2.1930154615454427</v>
      </c>
      <c r="K487" s="864">
        <v>0.96599999999999997</v>
      </c>
      <c r="L487" s="841">
        <v>331215</v>
      </c>
      <c r="M487" s="588"/>
      <c r="N487" s="447"/>
      <c r="O487" s="447"/>
      <c r="P487" s="447"/>
      <c r="Q487" s="447"/>
      <c r="R487" s="452">
        <v>95.6</v>
      </c>
      <c r="S487" s="442">
        <v>94</v>
      </c>
      <c r="T487" s="442">
        <v>84</v>
      </c>
      <c r="U487" s="442">
        <v>97.7</v>
      </c>
      <c r="V487" s="453">
        <v>99.4</v>
      </c>
      <c r="W487" s="442">
        <v>110.4</v>
      </c>
      <c r="X487" s="615">
        <f t="shared" si="27"/>
        <v>95.3</v>
      </c>
      <c r="Y487" s="608">
        <v>22095</v>
      </c>
      <c r="Z487" s="615">
        <v>100.5</v>
      </c>
      <c r="AA487" s="600">
        <f t="shared" si="25"/>
        <v>219851</v>
      </c>
      <c r="AB487" s="621">
        <v>98.2</v>
      </c>
      <c r="AC487" s="615">
        <v>99.1</v>
      </c>
      <c r="AD487" s="983">
        <v>100.6</v>
      </c>
      <c r="AE487" s="952">
        <v>100.1</v>
      </c>
      <c r="AF487" s="601">
        <f t="shared" si="26"/>
        <v>0.96599999999999997</v>
      </c>
      <c r="AG487" s="407"/>
      <c r="AH487" s="407"/>
      <c r="AI487" s="407"/>
    </row>
    <row r="488" spans="1:35" ht="13.5" customHeight="1">
      <c r="A488" s="406"/>
      <c r="B488" s="411"/>
      <c r="C488" s="472" t="s">
        <v>68</v>
      </c>
      <c r="D488" s="823">
        <v>98.1</v>
      </c>
      <c r="E488" s="846">
        <v>3282848</v>
      </c>
      <c r="F488" s="592">
        <v>435948</v>
      </c>
      <c r="G488" s="826">
        <v>94.5</v>
      </c>
      <c r="H488" s="918">
        <v>1033899.7</v>
      </c>
      <c r="I488" s="828">
        <v>1.04</v>
      </c>
      <c r="J488" s="827">
        <v>-1.6784976362401522</v>
      </c>
      <c r="K488" s="864">
        <v>0.94199999999999995</v>
      </c>
      <c r="L488" s="841">
        <v>325853</v>
      </c>
      <c r="M488" s="588"/>
      <c r="N488" s="447"/>
      <c r="O488" s="447"/>
      <c r="P488" s="447"/>
      <c r="Q488" s="447"/>
      <c r="R488" s="452">
        <v>91.7</v>
      </c>
      <c r="S488" s="442">
        <v>96.9</v>
      </c>
      <c r="T488" s="442">
        <v>66.5</v>
      </c>
      <c r="U488" s="442">
        <v>96.2</v>
      </c>
      <c r="V488" s="453">
        <v>107.1</v>
      </c>
      <c r="W488" s="442">
        <v>92.5</v>
      </c>
      <c r="X488" s="615">
        <f t="shared" si="27"/>
        <v>94.5</v>
      </c>
      <c r="Y488" s="608">
        <v>23789</v>
      </c>
      <c r="Z488" s="615">
        <v>100.2</v>
      </c>
      <c r="AA488" s="600">
        <f t="shared" si="25"/>
        <v>237415</v>
      </c>
      <c r="AB488" s="621">
        <v>97.1</v>
      </c>
      <c r="AC488" s="615">
        <v>99</v>
      </c>
      <c r="AD488" s="983">
        <v>101.6</v>
      </c>
      <c r="AE488" s="952">
        <v>100.4</v>
      </c>
      <c r="AF488" s="601">
        <f t="shared" si="26"/>
        <v>0.94199999999999995</v>
      </c>
      <c r="AG488" s="407"/>
      <c r="AH488" s="407"/>
      <c r="AI488" s="407"/>
    </row>
    <row r="489" spans="1:35" ht="13.5" customHeight="1">
      <c r="A489" s="406"/>
      <c r="B489" s="449"/>
      <c r="C489" s="474" t="s">
        <v>69</v>
      </c>
      <c r="D489" s="831">
        <v>97.2</v>
      </c>
      <c r="E489" s="848">
        <v>3245565</v>
      </c>
      <c r="F489" s="853">
        <v>361578</v>
      </c>
      <c r="G489" s="834">
        <v>95.7</v>
      </c>
      <c r="H489" s="922">
        <v>1035516.4</v>
      </c>
      <c r="I489" s="836">
        <v>1.05</v>
      </c>
      <c r="J489" s="835">
        <v>-1.3201946793974884</v>
      </c>
      <c r="K489" s="863">
        <v>0.996</v>
      </c>
      <c r="L489" s="842">
        <v>320320</v>
      </c>
      <c r="M489" s="588"/>
      <c r="N489" s="450"/>
      <c r="O489" s="450"/>
      <c r="P489" s="450"/>
      <c r="Q489" s="450"/>
      <c r="R489" s="454">
        <v>88.9</v>
      </c>
      <c r="S489" s="444">
        <v>97.2</v>
      </c>
      <c r="T489" s="444">
        <v>86.5</v>
      </c>
      <c r="U489" s="444">
        <v>93.9</v>
      </c>
      <c r="V489" s="455">
        <v>109.2</v>
      </c>
      <c r="W489" s="444">
        <v>95.8</v>
      </c>
      <c r="X489" s="616">
        <f t="shared" si="27"/>
        <v>95.7</v>
      </c>
      <c r="Y489" s="610">
        <v>32033</v>
      </c>
      <c r="Z489" s="616">
        <v>100.2</v>
      </c>
      <c r="AA489" s="603">
        <f t="shared" si="25"/>
        <v>319691</v>
      </c>
      <c r="AB489" s="622">
        <v>103.2</v>
      </c>
      <c r="AC489" s="616">
        <v>98.5</v>
      </c>
      <c r="AD489" s="984">
        <v>101.1</v>
      </c>
      <c r="AE489" s="953">
        <v>100.9</v>
      </c>
      <c r="AF489" s="604">
        <f t="shared" si="26"/>
        <v>0.996</v>
      </c>
      <c r="AG489" s="407"/>
      <c r="AH489" s="407"/>
      <c r="AI489" s="407"/>
    </row>
    <row r="490" spans="1:35" ht="13.5" customHeight="1">
      <c r="A490" s="477">
        <v>2016</v>
      </c>
      <c r="B490" s="934" t="s">
        <v>465</v>
      </c>
      <c r="C490" s="473" t="s">
        <v>561</v>
      </c>
      <c r="D490" s="823">
        <v>99.2</v>
      </c>
      <c r="E490" s="846">
        <v>3239384</v>
      </c>
      <c r="F490" s="592">
        <v>379372</v>
      </c>
      <c r="G490" s="817">
        <v>96.6</v>
      </c>
      <c r="H490" s="918">
        <v>1061939.3</v>
      </c>
      <c r="I490" s="828">
        <v>1.06</v>
      </c>
      <c r="J490" s="818">
        <v>1.5172015370858389</v>
      </c>
      <c r="K490" s="865">
        <v>0.88300000000000001</v>
      </c>
      <c r="L490" s="841">
        <v>323877</v>
      </c>
      <c r="M490" s="588"/>
      <c r="N490" s="447"/>
      <c r="O490" s="447"/>
      <c r="P490" s="447"/>
      <c r="Q490" s="447"/>
      <c r="R490" s="452">
        <v>94.3</v>
      </c>
      <c r="S490" s="442">
        <v>100.7</v>
      </c>
      <c r="T490" s="442">
        <v>88.8</v>
      </c>
      <c r="U490" s="442">
        <v>96.3</v>
      </c>
      <c r="V490" s="453">
        <v>98.6</v>
      </c>
      <c r="W490" s="442">
        <v>94.5</v>
      </c>
      <c r="X490" s="623">
        <f t="shared" si="27"/>
        <v>96.6</v>
      </c>
      <c r="Y490" s="608">
        <v>24243</v>
      </c>
      <c r="Z490" s="615">
        <v>100</v>
      </c>
      <c r="AA490" s="611">
        <f t="shared" si="25"/>
        <v>242430</v>
      </c>
      <c r="AB490" s="621">
        <v>90.1</v>
      </c>
      <c r="AC490" s="615">
        <v>97.5</v>
      </c>
      <c r="AD490" s="983">
        <v>98.6</v>
      </c>
      <c r="AE490" s="952">
        <v>100.9</v>
      </c>
      <c r="AF490" s="613">
        <f t="shared" si="26"/>
        <v>0.88300000000000001</v>
      </c>
      <c r="AG490" s="407"/>
      <c r="AH490" s="407"/>
      <c r="AI490" s="407"/>
    </row>
    <row r="491" spans="1:35" ht="13.5" customHeight="1">
      <c r="A491" s="406"/>
      <c r="B491" s="411"/>
      <c r="C491" s="472" t="s">
        <v>562</v>
      </c>
      <c r="D491" s="823">
        <v>98.9</v>
      </c>
      <c r="E491" s="846">
        <v>3159841</v>
      </c>
      <c r="F491" s="592">
        <v>432183</v>
      </c>
      <c r="G491" s="826">
        <v>96.5</v>
      </c>
      <c r="H491" s="918">
        <v>1039210.5</v>
      </c>
      <c r="I491" s="828">
        <v>1.08</v>
      </c>
      <c r="J491" s="827">
        <v>1.5014688015711215</v>
      </c>
      <c r="K491" s="864">
        <v>0.98599999999999999</v>
      </c>
      <c r="L491" s="841">
        <v>295253</v>
      </c>
      <c r="M491" s="588"/>
      <c r="N491" s="447"/>
      <c r="O491" s="447"/>
      <c r="P491" s="447"/>
      <c r="Q491" s="447"/>
      <c r="R491" s="452">
        <v>93.6</v>
      </c>
      <c r="S491" s="442">
        <v>92.9</v>
      </c>
      <c r="T491" s="442">
        <v>81.8</v>
      </c>
      <c r="U491" s="442">
        <v>93.5</v>
      </c>
      <c r="V491" s="453">
        <v>112.9</v>
      </c>
      <c r="W491" s="442">
        <v>93.6</v>
      </c>
      <c r="X491" s="615">
        <f t="shared" si="27"/>
        <v>96.5</v>
      </c>
      <c r="Y491" s="608">
        <v>19780</v>
      </c>
      <c r="Z491" s="615">
        <v>100.1</v>
      </c>
      <c r="AA491" s="600">
        <f t="shared" si="25"/>
        <v>197602</v>
      </c>
      <c r="AB491" s="621">
        <v>102.3</v>
      </c>
      <c r="AC491" s="615">
        <v>97.2</v>
      </c>
      <c r="AD491" s="983">
        <v>100.3</v>
      </c>
      <c r="AE491" s="952">
        <v>100.5</v>
      </c>
      <c r="AF491" s="601">
        <f t="shared" si="26"/>
        <v>0.98599999999999999</v>
      </c>
      <c r="AG491" s="407"/>
      <c r="AH491" s="407"/>
      <c r="AI491" s="407"/>
    </row>
    <row r="492" spans="1:35" ht="13.5" customHeight="1">
      <c r="A492" s="406"/>
      <c r="B492" s="411"/>
      <c r="C492" s="472" t="s">
        <v>563</v>
      </c>
      <c r="D492" s="823">
        <v>98.8</v>
      </c>
      <c r="E492" s="846">
        <v>3280246</v>
      </c>
      <c r="F492" s="592">
        <v>424372</v>
      </c>
      <c r="G492" s="826">
        <v>96.4</v>
      </c>
      <c r="H492" s="918">
        <v>1077373.2</v>
      </c>
      <c r="I492" s="828">
        <v>1.0900000000000001</v>
      </c>
      <c r="J492" s="827">
        <v>-2.6585076454549608</v>
      </c>
      <c r="K492" s="864">
        <v>1.1419999999999999</v>
      </c>
      <c r="L492" s="841">
        <v>308609</v>
      </c>
      <c r="M492" s="588"/>
      <c r="N492" s="447"/>
      <c r="O492" s="447"/>
      <c r="P492" s="447"/>
      <c r="Q492" s="447"/>
      <c r="R492" s="452">
        <v>93</v>
      </c>
      <c r="S492" s="442">
        <v>97.1</v>
      </c>
      <c r="T492" s="442">
        <v>94.9</v>
      </c>
      <c r="U492" s="442">
        <v>87</v>
      </c>
      <c r="V492" s="453">
        <v>105</v>
      </c>
      <c r="W492" s="442">
        <v>94.7</v>
      </c>
      <c r="X492" s="615">
        <f t="shared" si="27"/>
        <v>96.4</v>
      </c>
      <c r="Y492" s="608">
        <v>22840</v>
      </c>
      <c r="Z492" s="615">
        <v>100</v>
      </c>
      <c r="AA492" s="600">
        <f t="shared" si="25"/>
        <v>228400</v>
      </c>
      <c r="AB492" s="621">
        <v>118.9</v>
      </c>
      <c r="AC492" s="615">
        <v>97.2</v>
      </c>
      <c r="AD492" s="983">
        <v>100.9</v>
      </c>
      <c r="AE492" s="952">
        <v>100.3</v>
      </c>
      <c r="AF492" s="601">
        <f t="shared" si="26"/>
        <v>1.1419999999999999</v>
      </c>
      <c r="AG492" s="407"/>
      <c r="AH492" s="407"/>
      <c r="AI492" s="407"/>
    </row>
    <row r="493" spans="1:35" ht="13.5" customHeight="1">
      <c r="A493" s="406"/>
      <c r="B493" s="411"/>
      <c r="C493" s="472" t="s">
        <v>564</v>
      </c>
      <c r="D493" s="823">
        <v>99.8</v>
      </c>
      <c r="E493" s="846">
        <v>3497940.7203831575</v>
      </c>
      <c r="F493" s="592">
        <v>369895</v>
      </c>
      <c r="G493" s="826">
        <v>99.4</v>
      </c>
      <c r="H493" s="918">
        <v>1051110.1000000001</v>
      </c>
      <c r="I493" s="828">
        <v>1.1100000000000001</v>
      </c>
      <c r="J493" s="827">
        <v>-0.41895530695337868</v>
      </c>
      <c r="K493" s="864">
        <v>0.88600000000000001</v>
      </c>
      <c r="L493" s="841">
        <v>289195</v>
      </c>
      <c r="M493" s="588"/>
      <c r="N493" s="456">
        <v>1092459.659</v>
      </c>
      <c r="O493" s="447"/>
      <c r="P493" s="447"/>
      <c r="Q493" s="456">
        <f t="shared" ref="Q493:Q536" si="28">N493*$Q$4</f>
        <v>3497940.7203831575</v>
      </c>
      <c r="R493" s="452">
        <v>93.6</v>
      </c>
      <c r="S493" s="442">
        <v>104.6</v>
      </c>
      <c r="T493" s="442">
        <v>88.8</v>
      </c>
      <c r="U493" s="442">
        <v>93.2</v>
      </c>
      <c r="V493" s="453">
        <v>108.8</v>
      </c>
      <c r="W493" s="442">
        <v>105.8</v>
      </c>
      <c r="X493" s="615">
        <f t="shared" si="27"/>
        <v>99.4</v>
      </c>
      <c r="Y493" s="608">
        <v>20186</v>
      </c>
      <c r="Z493" s="615">
        <v>100.3</v>
      </c>
      <c r="AA493" s="600">
        <f t="shared" si="25"/>
        <v>201256</v>
      </c>
      <c r="AB493" s="621">
        <v>94.9</v>
      </c>
      <c r="AC493" s="615">
        <v>96.8</v>
      </c>
      <c r="AD493" s="983">
        <v>101.6</v>
      </c>
      <c r="AE493" s="952">
        <v>102</v>
      </c>
      <c r="AF493" s="601">
        <f t="shared" si="26"/>
        <v>0.88600000000000001</v>
      </c>
      <c r="AG493" s="407"/>
      <c r="AH493" s="407"/>
      <c r="AI493" s="407"/>
    </row>
    <row r="494" spans="1:35" ht="13.5" customHeight="1">
      <c r="A494" s="406"/>
      <c r="B494" s="411"/>
      <c r="C494" s="472" t="s">
        <v>565</v>
      </c>
      <c r="D494" s="823">
        <v>99.8</v>
      </c>
      <c r="E494" s="846">
        <v>3521206.2215126632</v>
      </c>
      <c r="F494" s="592">
        <v>763551</v>
      </c>
      <c r="G494" s="826">
        <v>98.2</v>
      </c>
      <c r="H494" s="918">
        <v>1047625.3</v>
      </c>
      <c r="I494" s="828">
        <v>1.1200000000000001</v>
      </c>
      <c r="J494" s="827">
        <v>-1.8476146514372829</v>
      </c>
      <c r="K494" s="864">
        <v>0.872</v>
      </c>
      <c r="L494" s="841">
        <v>288952</v>
      </c>
      <c r="M494" s="588"/>
      <c r="N494" s="456">
        <v>1099725.8259999999</v>
      </c>
      <c r="O494" s="447"/>
      <c r="P494" s="447"/>
      <c r="Q494" s="456">
        <f t="shared" si="28"/>
        <v>3521206.2215126632</v>
      </c>
      <c r="R494" s="452">
        <v>92.1</v>
      </c>
      <c r="S494" s="442">
        <v>105.2</v>
      </c>
      <c r="T494" s="442">
        <v>85.2</v>
      </c>
      <c r="U494" s="442">
        <v>95.1</v>
      </c>
      <c r="V494" s="453">
        <v>105.5</v>
      </c>
      <c r="W494" s="442">
        <v>104.4</v>
      </c>
      <c r="X494" s="615">
        <f t="shared" si="27"/>
        <v>98.2</v>
      </c>
      <c r="Y494" s="608">
        <v>21367</v>
      </c>
      <c r="Z494" s="615">
        <v>100.5</v>
      </c>
      <c r="AA494" s="600">
        <f t="shared" si="25"/>
        <v>212607</v>
      </c>
      <c r="AB494" s="621">
        <v>91.9</v>
      </c>
      <c r="AC494" s="615">
        <v>96.7</v>
      </c>
      <c r="AD494" s="983">
        <v>99.8</v>
      </c>
      <c r="AE494" s="952">
        <v>102.1</v>
      </c>
      <c r="AF494" s="601">
        <f t="shared" si="26"/>
        <v>0.872</v>
      </c>
      <c r="AG494" s="407"/>
      <c r="AH494" s="407"/>
      <c r="AI494" s="407"/>
    </row>
    <row r="495" spans="1:35" ht="13.5" customHeight="1">
      <c r="A495" s="406"/>
      <c r="B495" s="411"/>
      <c r="C495" s="472" t="s">
        <v>566</v>
      </c>
      <c r="D495" s="823">
        <v>99.7</v>
      </c>
      <c r="E495" s="846">
        <v>3552588.5479534799</v>
      </c>
      <c r="F495" s="592">
        <v>388950</v>
      </c>
      <c r="G495" s="826">
        <v>100.3</v>
      </c>
      <c r="H495" s="918">
        <v>1055721.8</v>
      </c>
      <c r="I495" s="828">
        <v>1.1399999999999999</v>
      </c>
      <c r="J495" s="827">
        <v>-1.7589096671830191</v>
      </c>
      <c r="K495" s="864">
        <v>0.99099999999999999</v>
      </c>
      <c r="L495" s="841">
        <v>284702</v>
      </c>
      <c r="M495" s="588"/>
      <c r="N495" s="456">
        <v>1109527</v>
      </c>
      <c r="O495" s="447"/>
      <c r="P495" s="447"/>
      <c r="Q495" s="456">
        <f t="shared" si="28"/>
        <v>3552588.5479534799</v>
      </c>
      <c r="R495" s="452">
        <v>95.9</v>
      </c>
      <c r="S495" s="442">
        <v>105.2</v>
      </c>
      <c r="T495" s="442">
        <v>81.8</v>
      </c>
      <c r="U495" s="442">
        <v>95.7</v>
      </c>
      <c r="V495" s="453">
        <v>110.8</v>
      </c>
      <c r="W495" s="442">
        <v>98</v>
      </c>
      <c r="X495" s="615">
        <f t="shared" si="27"/>
        <v>100.3</v>
      </c>
      <c r="Y495" s="608">
        <v>20566</v>
      </c>
      <c r="Z495" s="615">
        <v>100.1</v>
      </c>
      <c r="AA495" s="600">
        <f t="shared" si="25"/>
        <v>205455</v>
      </c>
      <c r="AB495" s="621">
        <v>105.3</v>
      </c>
      <c r="AC495" s="615">
        <v>96.9</v>
      </c>
      <c r="AD495" s="983">
        <v>101</v>
      </c>
      <c r="AE495" s="952">
        <v>101.9</v>
      </c>
      <c r="AF495" s="601">
        <f t="shared" si="26"/>
        <v>0.99099999999999999</v>
      </c>
      <c r="AG495" s="407"/>
      <c r="AH495" s="407"/>
      <c r="AI495" s="407"/>
    </row>
    <row r="496" spans="1:35" ht="13.5" customHeight="1">
      <c r="A496" s="406"/>
      <c r="B496" s="411"/>
      <c r="C496" s="472" t="s">
        <v>567</v>
      </c>
      <c r="D496" s="823">
        <v>98.4</v>
      </c>
      <c r="E496" s="846">
        <v>3831582.4350219141</v>
      </c>
      <c r="F496" s="592">
        <v>415431</v>
      </c>
      <c r="G496" s="826">
        <v>98.1</v>
      </c>
      <c r="H496" s="918">
        <v>1048691.2</v>
      </c>
      <c r="I496" s="828">
        <v>1.1399999999999999</v>
      </c>
      <c r="J496" s="827">
        <v>1</v>
      </c>
      <c r="K496" s="864">
        <v>0.90200000000000002</v>
      </c>
      <c r="L496" s="841">
        <v>281346</v>
      </c>
      <c r="M496" s="588"/>
      <c r="N496" s="456">
        <v>1196661</v>
      </c>
      <c r="O496" s="447"/>
      <c r="P496" s="447"/>
      <c r="Q496" s="456">
        <f t="shared" si="28"/>
        <v>3831582.4350219141</v>
      </c>
      <c r="R496" s="452">
        <v>90.3</v>
      </c>
      <c r="S496" s="442">
        <v>105.2</v>
      </c>
      <c r="T496" s="442">
        <v>88.9</v>
      </c>
      <c r="U496" s="442">
        <v>97.6</v>
      </c>
      <c r="V496" s="453">
        <v>106.1</v>
      </c>
      <c r="W496" s="442">
        <v>93.9</v>
      </c>
      <c r="X496" s="615">
        <f t="shared" si="27"/>
        <v>98.1</v>
      </c>
      <c r="Y496" s="608">
        <v>25611</v>
      </c>
      <c r="Z496" s="615">
        <v>100</v>
      </c>
      <c r="AA496" s="600">
        <f t="shared" si="25"/>
        <v>256110</v>
      </c>
      <c r="AB496" s="621">
        <v>95.3</v>
      </c>
      <c r="AC496" s="615">
        <v>96.8</v>
      </c>
      <c r="AD496" s="983">
        <v>100.6</v>
      </c>
      <c r="AE496" s="952">
        <v>101.7</v>
      </c>
      <c r="AF496" s="601">
        <f t="shared" si="26"/>
        <v>0.90200000000000002</v>
      </c>
      <c r="AG496" s="407"/>
      <c r="AH496" s="407"/>
      <c r="AI496" s="407"/>
    </row>
    <row r="497" spans="1:35" ht="13.5" customHeight="1">
      <c r="A497" s="406"/>
      <c r="B497" s="411"/>
      <c r="C497" s="472" t="s">
        <v>568</v>
      </c>
      <c r="D497" s="823">
        <v>97.8</v>
      </c>
      <c r="E497" s="846">
        <v>3627381.6047169883</v>
      </c>
      <c r="F497" s="592">
        <v>401774</v>
      </c>
      <c r="G497" s="826">
        <v>94.8</v>
      </c>
      <c r="H497" s="918">
        <v>1044894.4</v>
      </c>
      <c r="I497" s="828">
        <v>1.1399999999999999</v>
      </c>
      <c r="J497" s="827">
        <v>-4.2</v>
      </c>
      <c r="K497" s="864">
        <v>0.84799999999999998</v>
      </c>
      <c r="L497" s="841">
        <v>287287</v>
      </c>
      <c r="M497" s="588"/>
      <c r="N497" s="456">
        <v>1132886</v>
      </c>
      <c r="O497" s="447"/>
      <c r="P497" s="447"/>
      <c r="Q497" s="456">
        <f t="shared" si="28"/>
        <v>3627381.6047169883</v>
      </c>
      <c r="R497" s="452">
        <v>90.5</v>
      </c>
      <c r="S497" s="442">
        <v>92.9</v>
      </c>
      <c r="T497" s="442">
        <v>91.7</v>
      </c>
      <c r="U497" s="442">
        <v>105.6</v>
      </c>
      <c r="V497" s="453">
        <v>102</v>
      </c>
      <c r="W497" s="442">
        <v>94.8</v>
      </c>
      <c r="X497" s="615">
        <f t="shared" si="27"/>
        <v>94.8</v>
      </c>
      <c r="Y497" s="608">
        <v>19568</v>
      </c>
      <c r="Z497" s="615">
        <v>100.2</v>
      </c>
      <c r="AA497" s="600">
        <f t="shared" si="25"/>
        <v>195289</v>
      </c>
      <c r="AB497" s="621">
        <v>88.7</v>
      </c>
      <c r="AC497" s="615">
        <v>96.6</v>
      </c>
      <c r="AD497" s="983">
        <v>99.7</v>
      </c>
      <c r="AE497" s="952">
        <v>101.3</v>
      </c>
      <c r="AF497" s="601">
        <f t="shared" si="26"/>
        <v>0.84799999999999998</v>
      </c>
      <c r="AG497" s="407"/>
      <c r="AH497" s="407"/>
      <c r="AI497" s="407"/>
    </row>
    <row r="498" spans="1:35" ht="13.5" customHeight="1">
      <c r="A498" s="406"/>
      <c r="B498" s="411"/>
      <c r="C498" s="472" t="s">
        <v>569</v>
      </c>
      <c r="D498" s="823">
        <v>102.6</v>
      </c>
      <c r="E498" s="846">
        <v>3598551.7454294059</v>
      </c>
      <c r="F498" s="592">
        <v>374533</v>
      </c>
      <c r="G498" s="826">
        <v>107</v>
      </c>
      <c r="H498" s="918">
        <v>1051896.5</v>
      </c>
      <c r="I498" s="828">
        <v>1.1499999999999999</v>
      </c>
      <c r="J498" s="827">
        <v>-5.0999999999999996</v>
      </c>
      <c r="K498" s="864">
        <v>1.006</v>
      </c>
      <c r="L498" s="841">
        <v>280853</v>
      </c>
      <c r="M498" s="588"/>
      <c r="N498" s="456">
        <v>1123882</v>
      </c>
      <c r="O498" s="447"/>
      <c r="P498" s="447"/>
      <c r="Q498" s="456">
        <f t="shared" si="28"/>
        <v>3598551.7454294059</v>
      </c>
      <c r="R498" s="452">
        <v>101.9</v>
      </c>
      <c r="S498" s="442">
        <v>111.4</v>
      </c>
      <c r="T498" s="442">
        <v>91.5</v>
      </c>
      <c r="U498" s="442">
        <v>89.3</v>
      </c>
      <c r="V498" s="453">
        <v>122.7</v>
      </c>
      <c r="W498" s="442">
        <v>95.6</v>
      </c>
      <c r="X498" s="615">
        <f t="shared" si="27"/>
        <v>107</v>
      </c>
      <c r="Y498" s="608">
        <v>18871</v>
      </c>
      <c r="Z498" s="615">
        <v>100</v>
      </c>
      <c r="AA498" s="600">
        <f t="shared" si="25"/>
        <v>188710</v>
      </c>
      <c r="AB498" s="621">
        <v>105.8</v>
      </c>
      <c r="AC498" s="615">
        <v>96.6</v>
      </c>
      <c r="AD498" s="983">
        <v>100.6</v>
      </c>
      <c r="AE498" s="952">
        <v>101</v>
      </c>
      <c r="AF498" s="601">
        <f t="shared" si="26"/>
        <v>1.006</v>
      </c>
      <c r="AG498" s="407"/>
      <c r="AH498" s="407"/>
      <c r="AI498" s="407"/>
    </row>
    <row r="499" spans="1:35" ht="13.5" customHeight="1">
      <c r="A499" s="406"/>
      <c r="B499" s="411"/>
      <c r="C499" s="472" t="s">
        <v>67</v>
      </c>
      <c r="D499" s="823">
        <v>98.1</v>
      </c>
      <c r="E499" s="846">
        <v>3651117.2496413384</v>
      </c>
      <c r="F499" s="592">
        <v>352814</v>
      </c>
      <c r="G499" s="826">
        <v>96.3</v>
      </c>
      <c r="H499" s="918">
        <v>1043228.4</v>
      </c>
      <c r="I499" s="828">
        <v>1.17</v>
      </c>
      <c r="J499" s="827">
        <v>-1.2</v>
      </c>
      <c r="K499" s="864">
        <v>0.90400000000000003</v>
      </c>
      <c r="L499" s="841">
        <v>275884</v>
      </c>
      <c r="M499" s="588"/>
      <c r="N499" s="456">
        <v>1140299</v>
      </c>
      <c r="O499" s="457">
        <f>SUM(N493:N499)/7</f>
        <v>1127920.0692857143</v>
      </c>
      <c r="P499" s="457"/>
      <c r="Q499" s="456">
        <f t="shared" si="28"/>
        <v>3651117.2496413384</v>
      </c>
      <c r="R499" s="452">
        <v>88.8</v>
      </c>
      <c r="S499" s="442">
        <v>101.6</v>
      </c>
      <c r="T499" s="442">
        <v>101.4</v>
      </c>
      <c r="U499" s="442">
        <v>87.4</v>
      </c>
      <c r="V499" s="453">
        <v>103</v>
      </c>
      <c r="W499" s="442">
        <v>103.2</v>
      </c>
      <c r="X499" s="615">
        <f t="shared" si="27"/>
        <v>96.3</v>
      </c>
      <c r="Y499" s="608">
        <v>21360</v>
      </c>
      <c r="Z499" s="615">
        <v>100.7</v>
      </c>
      <c r="AA499" s="600">
        <f t="shared" si="25"/>
        <v>212115</v>
      </c>
      <c r="AB499" s="621">
        <v>95</v>
      </c>
      <c r="AC499" s="615">
        <v>96.8</v>
      </c>
      <c r="AD499" s="983">
        <v>101</v>
      </c>
      <c r="AE499" s="952">
        <v>100.7</v>
      </c>
      <c r="AF499" s="601">
        <f t="shared" si="26"/>
        <v>0.90400000000000003</v>
      </c>
      <c r="AG499" s="407"/>
      <c r="AH499" s="407"/>
      <c r="AI499" s="407"/>
    </row>
    <row r="500" spans="1:35" ht="13.5" customHeight="1">
      <c r="A500" s="406"/>
      <c r="B500" s="411"/>
      <c r="C500" s="472" t="s">
        <v>68</v>
      </c>
      <c r="D500" s="823">
        <v>99.6</v>
      </c>
      <c r="E500" s="846">
        <v>3335195.9117550803</v>
      </c>
      <c r="F500" s="592">
        <v>456687</v>
      </c>
      <c r="G500" s="826">
        <v>101.6</v>
      </c>
      <c r="H500" s="918">
        <v>1039210.5</v>
      </c>
      <c r="I500" s="828">
        <v>1.19</v>
      </c>
      <c r="J500" s="827">
        <v>-2.6</v>
      </c>
      <c r="K500" s="864">
        <v>0.95499999999999996</v>
      </c>
      <c r="L500" s="841">
        <v>322263</v>
      </c>
      <c r="M500" s="588"/>
      <c r="N500" s="456">
        <v>1041632</v>
      </c>
      <c r="O500" s="457">
        <f t="shared" ref="O500:O535" si="29">SUM(N494:N500)/7</f>
        <v>1120658.9751428571</v>
      </c>
      <c r="P500" s="457"/>
      <c r="Q500" s="456">
        <f t="shared" si="28"/>
        <v>3335195.9117550803</v>
      </c>
      <c r="R500" s="452">
        <v>91.8</v>
      </c>
      <c r="S500" s="442">
        <v>106.9</v>
      </c>
      <c r="T500" s="442">
        <v>127.2</v>
      </c>
      <c r="U500" s="442">
        <v>93.7</v>
      </c>
      <c r="V500" s="453">
        <v>103.4</v>
      </c>
      <c r="W500" s="442">
        <v>100.8</v>
      </c>
      <c r="X500" s="615">
        <f t="shared" si="27"/>
        <v>101.6</v>
      </c>
      <c r="Y500" s="608">
        <v>22739</v>
      </c>
      <c r="Z500" s="615">
        <v>100.6</v>
      </c>
      <c r="AA500" s="600">
        <f t="shared" si="25"/>
        <v>226034</v>
      </c>
      <c r="AB500" s="621">
        <v>100.4</v>
      </c>
      <c r="AC500" s="615">
        <v>97</v>
      </c>
      <c r="AD500" s="983">
        <v>101.9</v>
      </c>
      <c r="AE500" s="952">
        <v>100.1</v>
      </c>
      <c r="AF500" s="601">
        <f t="shared" si="26"/>
        <v>0.95499999999999996</v>
      </c>
      <c r="AG500" s="407"/>
      <c r="AH500" s="407"/>
      <c r="AI500" s="407"/>
    </row>
    <row r="501" spans="1:35" ht="13.5" customHeight="1">
      <c r="A501" s="404"/>
      <c r="B501" s="937"/>
      <c r="C501" s="474" t="s">
        <v>69</v>
      </c>
      <c r="D501" s="831">
        <v>99.8</v>
      </c>
      <c r="E501" s="848">
        <v>3644572.5770087508</v>
      </c>
      <c r="F501" s="853">
        <v>444104</v>
      </c>
      <c r="G501" s="834">
        <v>101.4</v>
      </c>
      <c r="H501" s="922">
        <v>1032717.4</v>
      </c>
      <c r="I501" s="836">
        <v>1.19</v>
      </c>
      <c r="J501" s="835">
        <v>-2.2000000000000002</v>
      </c>
      <c r="K501" s="863">
        <v>0.98599999999999999</v>
      </c>
      <c r="L501" s="842">
        <v>308803</v>
      </c>
      <c r="M501" s="588"/>
      <c r="N501" s="458">
        <v>1138255</v>
      </c>
      <c r="O501" s="459">
        <f t="shared" si="29"/>
        <v>1126163.142857143</v>
      </c>
      <c r="P501" s="459"/>
      <c r="Q501" s="458">
        <f t="shared" si="28"/>
        <v>3644572.5770087508</v>
      </c>
      <c r="R501" s="454">
        <v>106.2</v>
      </c>
      <c r="S501" s="444">
        <v>102.5</v>
      </c>
      <c r="T501" s="444">
        <v>79.900000000000006</v>
      </c>
      <c r="U501" s="444">
        <v>89.1</v>
      </c>
      <c r="V501" s="455">
        <v>104.9</v>
      </c>
      <c r="W501" s="444">
        <v>104.2</v>
      </c>
      <c r="X501" s="616">
        <f t="shared" si="27"/>
        <v>101.4</v>
      </c>
      <c r="Y501" s="610">
        <v>31630</v>
      </c>
      <c r="Z501" s="616">
        <v>100.4</v>
      </c>
      <c r="AA501" s="603">
        <f t="shared" si="25"/>
        <v>315040</v>
      </c>
      <c r="AB501" s="622">
        <v>103.9</v>
      </c>
      <c r="AC501" s="616">
        <v>97.6</v>
      </c>
      <c r="AD501" s="984">
        <v>102.2</v>
      </c>
      <c r="AE501" s="953">
        <v>100.6</v>
      </c>
      <c r="AF501" s="604">
        <f t="shared" si="26"/>
        <v>0.98599999999999999</v>
      </c>
      <c r="AG501" s="407"/>
      <c r="AH501" s="407"/>
      <c r="AI501" s="407"/>
    </row>
    <row r="502" spans="1:35" ht="13.5" customHeight="1">
      <c r="A502" s="406">
        <v>2017</v>
      </c>
      <c r="B502" s="411" t="s">
        <v>466</v>
      </c>
      <c r="C502" s="473" t="s">
        <v>561</v>
      </c>
      <c r="D502" s="823">
        <v>96.5</v>
      </c>
      <c r="E502" s="846">
        <v>3584373.755988556</v>
      </c>
      <c r="F502" s="592">
        <v>508728</v>
      </c>
      <c r="G502" s="817">
        <v>92.9</v>
      </c>
      <c r="H502" s="918">
        <v>1034967.4</v>
      </c>
      <c r="I502" s="828">
        <v>1.21</v>
      </c>
      <c r="J502" s="818">
        <v>-2.7</v>
      </c>
      <c r="K502" s="865">
        <v>0.85799999999999998</v>
      </c>
      <c r="L502" s="841">
        <v>341542</v>
      </c>
      <c r="M502" s="588"/>
      <c r="N502" s="456">
        <v>1119454</v>
      </c>
      <c r="O502" s="457">
        <f t="shared" si="29"/>
        <v>1127581.2857142857</v>
      </c>
      <c r="P502" s="457"/>
      <c r="Q502" s="456">
        <f t="shared" si="28"/>
        <v>3584373.755988556</v>
      </c>
      <c r="R502" s="452">
        <v>93.7</v>
      </c>
      <c r="S502" s="442">
        <v>91.3</v>
      </c>
      <c r="T502" s="442">
        <v>91.5</v>
      </c>
      <c r="U502" s="442">
        <v>87.8</v>
      </c>
      <c r="V502" s="453">
        <v>95.7</v>
      </c>
      <c r="W502" s="442">
        <v>99.6</v>
      </c>
      <c r="X502" s="623">
        <f t="shared" si="27"/>
        <v>92.9</v>
      </c>
      <c r="Y502" s="608">
        <v>23553</v>
      </c>
      <c r="Z502" s="615">
        <v>100.1</v>
      </c>
      <c r="AA502" s="611">
        <f t="shared" si="25"/>
        <v>235295</v>
      </c>
      <c r="AB502" s="621">
        <v>89</v>
      </c>
      <c r="AC502" s="615">
        <v>98.3</v>
      </c>
      <c r="AD502" s="983">
        <v>100.7</v>
      </c>
      <c r="AE502" s="952">
        <v>101.2</v>
      </c>
      <c r="AF502" s="613">
        <f t="shared" si="26"/>
        <v>0.85799999999999998</v>
      </c>
      <c r="AG502" s="407"/>
      <c r="AH502" s="407"/>
      <c r="AI502" s="407"/>
    </row>
    <row r="503" spans="1:35" ht="13.5" customHeight="1">
      <c r="A503" s="406"/>
      <c r="B503" s="411"/>
      <c r="C503" s="472" t="s">
        <v>562</v>
      </c>
      <c r="D503" s="823">
        <v>101.3</v>
      </c>
      <c r="E503" s="846">
        <v>3255632.0319864079</v>
      </c>
      <c r="F503" s="592">
        <v>505219</v>
      </c>
      <c r="G503" s="826">
        <v>102.8</v>
      </c>
      <c r="H503" s="918">
        <v>1044852.3</v>
      </c>
      <c r="I503" s="828">
        <v>1.23</v>
      </c>
      <c r="J503" s="827">
        <v>-4.3</v>
      </c>
      <c r="K503" s="864">
        <v>0.98499999999999999</v>
      </c>
      <c r="L503" s="841">
        <v>285179</v>
      </c>
      <c r="M503" s="588"/>
      <c r="N503" s="456">
        <v>1016783</v>
      </c>
      <c r="O503" s="457">
        <f t="shared" si="29"/>
        <v>1101884.4285714286</v>
      </c>
      <c r="P503" s="457"/>
      <c r="Q503" s="456">
        <f t="shared" si="28"/>
        <v>3255632.0319864079</v>
      </c>
      <c r="R503" s="452">
        <v>99.8</v>
      </c>
      <c r="S503" s="442">
        <v>102</v>
      </c>
      <c r="T503" s="442">
        <v>107.4</v>
      </c>
      <c r="U503" s="442">
        <v>89.5</v>
      </c>
      <c r="V503" s="453">
        <v>112.2</v>
      </c>
      <c r="W503" s="442">
        <v>79.599999999999994</v>
      </c>
      <c r="X503" s="615">
        <f t="shared" si="27"/>
        <v>102.8</v>
      </c>
      <c r="Y503" s="608">
        <v>18941</v>
      </c>
      <c r="Z503" s="615">
        <v>99.8</v>
      </c>
      <c r="AA503" s="600">
        <f t="shared" si="25"/>
        <v>189790</v>
      </c>
      <c r="AB503" s="621">
        <v>101.7</v>
      </c>
      <c r="AC503" s="615">
        <v>98.5</v>
      </c>
      <c r="AD503" s="983">
        <v>101.5</v>
      </c>
      <c r="AE503" s="952">
        <v>100.2</v>
      </c>
      <c r="AF503" s="601">
        <f t="shared" si="26"/>
        <v>0.98499999999999999</v>
      </c>
      <c r="AG503" s="407"/>
      <c r="AH503" s="407"/>
      <c r="AI503" s="407"/>
    </row>
    <row r="504" spans="1:35" ht="13.5" customHeight="1">
      <c r="A504" s="406"/>
      <c r="B504" s="411"/>
      <c r="C504" s="472" t="s">
        <v>563</v>
      </c>
      <c r="D504" s="823">
        <v>101</v>
      </c>
      <c r="E504" s="846">
        <v>3529176.2943871981</v>
      </c>
      <c r="F504" s="592">
        <v>401515</v>
      </c>
      <c r="G504" s="826">
        <v>100.9</v>
      </c>
      <c r="H504" s="918">
        <v>1037530.9</v>
      </c>
      <c r="I504" s="828">
        <v>1.24</v>
      </c>
      <c r="J504" s="827">
        <v>-2.4</v>
      </c>
      <c r="K504" s="864">
        <v>1.171</v>
      </c>
      <c r="L504" s="841">
        <v>346253</v>
      </c>
      <c r="M504" s="588"/>
      <c r="N504" s="456">
        <v>1102215</v>
      </c>
      <c r="O504" s="457">
        <f t="shared" si="29"/>
        <v>1097502.857142857</v>
      </c>
      <c r="P504" s="457"/>
      <c r="Q504" s="456">
        <f t="shared" si="28"/>
        <v>3529176.2943871981</v>
      </c>
      <c r="R504" s="452">
        <v>98.1</v>
      </c>
      <c r="S504" s="442">
        <v>98.6</v>
      </c>
      <c r="T504" s="442">
        <v>89.1</v>
      </c>
      <c r="U504" s="442">
        <v>92</v>
      </c>
      <c r="V504" s="453">
        <v>115.9</v>
      </c>
      <c r="W504" s="442">
        <v>104.5</v>
      </c>
      <c r="X504" s="615">
        <f t="shared" si="27"/>
        <v>100.9</v>
      </c>
      <c r="Y504" s="608">
        <v>22457</v>
      </c>
      <c r="Z504" s="615">
        <v>99.8</v>
      </c>
      <c r="AA504" s="600">
        <f t="shared" si="25"/>
        <v>225020</v>
      </c>
      <c r="AB504" s="621">
        <v>121.5</v>
      </c>
      <c r="AC504" s="615">
        <v>98.6</v>
      </c>
      <c r="AD504" s="983">
        <v>102</v>
      </c>
      <c r="AE504" s="952">
        <v>100.3</v>
      </c>
      <c r="AF504" s="601">
        <f t="shared" si="26"/>
        <v>1.171</v>
      </c>
      <c r="AG504" s="407"/>
      <c r="AH504" s="407"/>
      <c r="AI504" s="407"/>
    </row>
    <row r="505" spans="1:35" ht="13.5" customHeight="1">
      <c r="A505" s="406"/>
      <c r="B505" s="411"/>
      <c r="C505" s="472" t="s">
        <v>564</v>
      </c>
      <c r="D505" s="823">
        <v>102.3</v>
      </c>
      <c r="E505" s="846">
        <v>3695280.9823327665</v>
      </c>
      <c r="F505" s="592">
        <v>386684</v>
      </c>
      <c r="G505" s="826">
        <v>103.4</v>
      </c>
      <c r="H505" s="918">
        <v>1036278.2</v>
      </c>
      <c r="I505" s="828">
        <v>1.27</v>
      </c>
      <c r="J505" s="827">
        <v>-0.4</v>
      </c>
      <c r="K505" s="864">
        <v>0.91800000000000004</v>
      </c>
      <c r="L505" s="841">
        <v>334175</v>
      </c>
      <c r="M505" s="588"/>
      <c r="N505" s="456">
        <v>1154092</v>
      </c>
      <c r="O505" s="457">
        <f t="shared" si="29"/>
        <v>1101818.5714285714</v>
      </c>
      <c r="P505" s="457"/>
      <c r="Q505" s="456">
        <f t="shared" si="28"/>
        <v>3695280.9823327665</v>
      </c>
      <c r="R505" s="452">
        <v>98.4</v>
      </c>
      <c r="S505" s="442">
        <v>94.9</v>
      </c>
      <c r="T505" s="442">
        <v>118.8</v>
      </c>
      <c r="U505" s="442">
        <v>98.4</v>
      </c>
      <c r="V505" s="453">
        <v>117.5</v>
      </c>
      <c r="W505" s="442">
        <v>106.6</v>
      </c>
      <c r="X505" s="615">
        <f t="shared" si="27"/>
        <v>103.4</v>
      </c>
      <c r="Y505" s="608">
        <v>20363</v>
      </c>
      <c r="Z505" s="615">
        <v>100.2</v>
      </c>
      <c r="AA505" s="600">
        <f t="shared" si="25"/>
        <v>203224</v>
      </c>
      <c r="AB505" s="621">
        <v>97.3</v>
      </c>
      <c r="AC505" s="615">
        <v>98.8</v>
      </c>
      <c r="AD505" s="983">
        <v>102.8</v>
      </c>
      <c r="AE505" s="952">
        <v>101.9</v>
      </c>
      <c r="AF505" s="601">
        <f t="shared" si="26"/>
        <v>0.91800000000000004</v>
      </c>
      <c r="AG505" s="407"/>
      <c r="AH505" s="407"/>
      <c r="AI505" s="407"/>
    </row>
    <row r="506" spans="1:35" ht="13.5" customHeight="1">
      <c r="A506" s="406"/>
      <c r="B506" s="411"/>
      <c r="C506" s="472" t="s">
        <v>565</v>
      </c>
      <c r="D506" s="823">
        <v>100.8</v>
      </c>
      <c r="E506" s="846">
        <v>3698700.6058022399</v>
      </c>
      <c r="F506" s="592">
        <v>369293</v>
      </c>
      <c r="G506" s="826">
        <v>102.4</v>
      </c>
      <c r="H506" s="918">
        <v>1034935.2</v>
      </c>
      <c r="I506" s="828">
        <v>1.28</v>
      </c>
      <c r="J506" s="827">
        <v>-3.3</v>
      </c>
      <c r="K506" s="864">
        <v>0.90600000000000003</v>
      </c>
      <c r="L506" s="841">
        <v>339573</v>
      </c>
      <c r="M506" s="588"/>
      <c r="N506" s="456">
        <v>1155160</v>
      </c>
      <c r="O506" s="457">
        <f t="shared" si="29"/>
        <v>1103941.5714285714</v>
      </c>
      <c r="P506" s="457"/>
      <c r="Q506" s="456">
        <f t="shared" si="28"/>
        <v>3698700.6058022399</v>
      </c>
      <c r="R506" s="452">
        <v>96</v>
      </c>
      <c r="S506" s="442">
        <v>94.8</v>
      </c>
      <c r="T506" s="442">
        <v>109.1</v>
      </c>
      <c r="U506" s="442">
        <v>91.7</v>
      </c>
      <c r="V506" s="453">
        <v>122.9</v>
      </c>
      <c r="W506" s="442">
        <v>103.6</v>
      </c>
      <c r="X506" s="615">
        <f t="shared" si="27"/>
        <v>102.4</v>
      </c>
      <c r="Y506" s="608">
        <v>21054</v>
      </c>
      <c r="Z506" s="615">
        <v>100.2</v>
      </c>
      <c r="AA506" s="600">
        <f t="shared" si="25"/>
        <v>210120</v>
      </c>
      <c r="AB506" s="621">
        <v>94.3</v>
      </c>
      <c r="AC506" s="615">
        <v>98.6</v>
      </c>
      <c r="AD506" s="983">
        <v>100.7</v>
      </c>
      <c r="AE506" s="952">
        <v>101.9</v>
      </c>
      <c r="AF506" s="601">
        <f t="shared" si="26"/>
        <v>0.90600000000000003</v>
      </c>
      <c r="AG506" s="407"/>
      <c r="AH506" s="407"/>
      <c r="AI506" s="407"/>
    </row>
    <row r="507" spans="1:35" ht="13.5" customHeight="1">
      <c r="A507" s="406"/>
      <c r="B507" s="411"/>
      <c r="C507" s="472" t="s">
        <v>566</v>
      </c>
      <c r="D507" s="823">
        <v>101.9</v>
      </c>
      <c r="E507" s="846">
        <v>3510726.9775041407</v>
      </c>
      <c r="F507" s="592">
        <v>448876</v>
      </c>
      <c r="G507" s="826">
        <v>103.2</v>
      </c>
      <c r="H507" s="918">
        <v>1026498.8</v>
      </c>
      <c r="I507" s="828">
        <v>1.3</v>
      </c>
      <c r="J507" s="827">
        <v>-2.5</v>
      </c>
      <c r="K507" s="864">
        <v>1.0209999999999999</v>
      </c>
      <c r="L507" s="841">
        <v>338563</v>
      </c>
      <c r="M507" s="588"/>
      <c r="N507" s="456">
        <v>1096453</v>
      </c>
      <c r="O507" s="457">
        <f t="shared" si="29"/>
        <v>1111773.142857143</v>
      </c>
      <c r="P507" s="457"/>
      <c r="Q507" s="456">
        <f t="shared" si="28"/>
        <v>3510726.9775041407</v>
      </c>
      <c r="R507" s="452">
        <v>100.2</v>
      </c>
      <c r="S507" s="442">
        <v>98.3</v>
      </c>
      <c r="T507" s="442">
        <v>95.3</v>
      </c>
      <c r="U507" s="442">
        <v>92.3</v>
      </c>
      <c r="V507" s="453">
        <v>120.8</v>
      </c>
      <c r="W507" s="442">
        <v>107.9</v>
      </c>
      <c r="X507" s="615">
        <f t="shared" si="27"/>
        <v>103.2</v>
      </c>
      <c r="Y507" s="608">
        <v>20167</v>
      </c>
      <c r="Z507" s="615">
        <v>100.2</v>
      </c>
      <c r="AA507" s="600">
        <f t="shared" si="25"/>
        <v>201267</v>
      </c>
      <c r="AB507" s="621">
        <v>107.7</v>
      </c>
      <c r="AC507" s="615">
        <v>98.6</v>
      </c>
      <c r="AD507" s="983">
        <v>102.2</v>
      </c>
      <c r="AE507" s="952">
        <v>101.8</v>
      </c>
      <c r="AF507" s="601">
        <f t="shared" si="26"/>
        <v>1.0209999999999999</v>
      </c>
      <c r="AG507" s="407"/>
      <c r="AH507" s="407"/>
      <c r="AI507" s="407"/>
    </row>
    <row r="508" spans="1:35" ht="13.5" customHeight="1">
      <c r="A508" s="406"/>
      <c r="B508" s="411"/>
      <c r="C508" s="472" t="s">
        <v>567</v>
      </c>
      <c r="D508" s="823">
        <v>101.5</v>
      </c>
      <c r="E508" s="846">
        <v>3808439.1406049165</v>
      </c>
      <c r="F508" s="592">
        <v>369465</v>
      </c>
      <c r="G508" s="826">
        <v>102.2</v>
      </c>
      <c r="H508" s="918">
        <v>1023173.9</v>
      </c>
      <c r="I508" s="828">
        <v>1.29</v>
      </c>
      <c r="J508" s="827">
        <v>-2.1</v>
      </c>
      <c r="K508" s="864">
        <v>0.93100000000000005</v>
      </c>
      <c r="L508" s="841">
        <v>331650</v>
      </c>
      <c r="M508" s="588"/>
      <c r="N508" s="456">
        <v>1189433</v>
      </c>
      <c r="O508" s="457">
        <f t="shared" si="29"/>
        <v>1119084.2857142857</v>
      </c>
      <c r="P508" s="457"/>
      <c r="Q508" s="456">
        <f t="shared" si="28"/>
        <v>3808439.1406049165</v>
      </c>
      <c r="R508" s="452">
        <v>97.9</v>
      </c>
      <c r="S508" s="442">
        <v>93.8</v>
      </c>
      <c r="T508" s="442">
        <v>93.4</v>
      </c>
      <c r="U508" s="442">
        <v>90.8</v>
      </c>
      <c r="V508" s="453">
        <v>126.7</v>
      </c>
      <c r="W508" s="442">
        <v>108.8</v>
      </c>
      <c r="X508" s="615">
        <f t="shared" si="27"/>
        <v>102.2</v>
      </c>
      <c r="Y508" s="608">
        <v>24742</v>
      </c>
      <c r="Z508" s="615">
        <v>100.4</v>
      </c>
      <c r="AA508" s="600">
        <f t="shared" si="25"/>
        <v>246434</v>
      </c>
      <c r="AB508" s="621">
        <v>98.1</v>
      </c>
      <c r="AC508" s="615">
        <v>98.5</v>
      </c>
      <c r="AD508" s="983">
        <v>102.1</v>
      </c>
      <c r="AE508" s="952">
        <v>101.7</v>
      </c>
      <c r="AF508" s="601">
        <f t="shared" si="26"/>
        <v>0.93100000000000005</v>
      </c>
      <c r="AG508" s="407"/>
      <c r="AH508" s="407"/>
      <c r="AI508" s="407"/>
    </row>
    <row r="509" spans="1:35" ht="13.5" customHeight="1">
      <c r="A509" s="406"/>
      <c r="B509" s="411"/>
      <c r="C509" s="472" t="s">
        <v>568</v>
      </c>
      <c r="D509" s="823">
        <v>104.6</v>
      </c>
      <c r="E509" s="846">
        <v>3681794.6021329337</v>
      </c>
      <c r="F509" s="592">
        <v>345243</v>
      </c>
      <c r="G509" s="826">
        <v>106.9</v>
      </c>
      <c r="H509" s="918">
        <v>1021398.9</v>
      </c>
      <c r="I509" s="828">
        <v>1.31</v>
      </c>
      <c r="J509" s="827">
        <v>-1.1000000000000001</v>
      </c>
      <c r="K509" s="864">
        <v>0.91200000000000003</v>
      </c>
      <c r="L509" s="841">
        <v>338647</v>
      </c>
      <c r="M509" s="588"/>
      <c r="N509" s="456">
        <v>1149880</v>
      </c>
      <c r="O509" s="457">
        <f t="shared" si="29"/>
        <v>1123430.857142857</v>
      </c>
      <c r="P509" s="457"/>
      <c r="Q509" s="456">
        <f t="shared" si="28"/>
        <v>3681794.6021329337</v>
      </c>
      <c r="R509" s="452">
        <v>105.6</v>
      </c>
      <c r="S509" s="442">
        <v>91.7</v>
      </c>
      <c r="T509" s="442">
        <v>96.6</v>
      </c>
      <c r="U509" s="442">
        <v>93.7</v>
      </c>
      <c r="V509" s="453">
        <v>135.69999999999999</v>
      </c>
      <c r="W509" s="442">
        <v>111.8</v>
      </c>
      <c r="X509" s="615">
        <f t="shared" si="27"/>
        <v>106.9</v>
      </c>
      <c r="Y509" s="608">
        <v>19295</v>
      </c>
      <c r="Z509" s="615">
        <v>100.5</v>
      </c>
      <c r="AA509" s="600">
        <f t="shared" si="25"/>
        <v>191990</v>
      </c>
      <c r="AB509" s="621">
        <v>95.1</v>
      </c>
      <c r="AC509" s="615">
        <v>98.6</v>
      </c>
      <c r="AD509" s="983">
        <v>101.3</v>
      </c>
      <c r="AE509" s="952">
        <v>101.5</v>
      </c>
      <c r="AF509" s="601">
        <f t="shared" si="26"/>
        <v>0.91200000000000003</v>
      </c>
      <c r="AG509" s="407"/>
      <c r="AH509" s="460"/>
      <c r="AI509" s="407"/>
    </row>
    <row r="510" spans="1:35" ht="13.5" customHeight="1">
      <c r="A510" s="406"/>
      <c r="B510" s="411"/>
      <c r="C510" s="472" t="s">
        <v>569</v>
      </c>
      <c r="D510" s="823">
        <v>101.3</v>
      </c>
      <c r="E510" s="846">
        <v>3570147.7381281909</v>
      </c>
      <c r="F510" s="592">
        <v>416126</v>
      </c>
      <c r="G510" s="826">
        <v>101.5</v>
      </c>
      <c r="H510" s="918">
        <v>1027126.2</v>
      </c>
      <c r="I510" s="828">
        <v>1.3</v>
      </c>
      <c r="J510" s="827">
        <v>-0.1</v>
      </c>
      <c r="K510" s="864">
        <v>0.99399999999999999</v>
      </c>
      <c r="L510" s="841">
        <v>318589</v>
      </c>
      <c r="M510" s="588"/>
      <c r="N510" s="456">
        <v>1115011</v>
      </c>
      <c r="O510" s="457">
        <f t="shared" si="29"/>
        <v>1137463.4285714286</v>
      </c>
      <c r="P510" s="457">
        <f t="shared" ref="P510:P533" si="30">N510*O509/O508</f>
        <v>1119341.750611916</v>
      </c>
      <c r="Q510" s="456">
        <f t="shared" si="28"/>
        <v>3570147.7381281909</v>
      </c>
      <c r="R510" s="452">
        <v>98.9</v>
      </c>
      <c r="S510" s="442">
        <v>86.4</v>
      </c>
      <c r="T510" s="442">
        <v>96.7</v>
      </c>
      <c r="U510" s="442">
        <v>90.5</v>
      </c>
      <c r="V510" s="453">
        <v>129.6</v>
      </c>
      <c r="W510" s="442">
        <v>108.2</v>
      </c>
      <c r="X510" s="615">
        <f t="shared" si="27"/>
        <v>101.5</v>
      </c>
      <c r="Y510" s="608">
        <v>18475</v>
      </c>
      <c r="Z510" s="615">
        <v>100.8</v>
      </c>
      <c r="AA510" s="600">
        <f t="shared" si="25"/>
        <v>183284</v>
      </c>
      <c r="AB510" s="621">
        <v>103.8</v>
      </c>
      <c r="AC510" s="615">
        <v>98.8</v>
      </c>
      <c r="AD510" s="983">
        <v>102.4</v>
      </c>
      <c r="AE510" s="952">
        <v>100.8</v>
      </c>
      <c r="AF510" s="601">
        <f t="shared" si="26"/>
        <v>0.99399999999999999</v>
      </c>
      <c r="AG510" s="407"/>
      <c r="AH510" s="407"/>
      <c r="AI510" s="407"/>
    </row>
    <row r="511" spans="1:35" ht="13.5" customHeight="1">
      <c r="A511" s="406"/>
      <c r="B511" s="411"/>
      <c r="C511" s="472" t="s">
        <v>67</v>
      </c>
      <c r="D511" s="823">
        <v>103.6</v>
      </c>
      <c r="E511" s="846">
        <v>3632815.2199114603</v>
      </c>
      <c r="F511" s="592">
        <v>369655</v>
      </c>
      <c r="G511" s="826">
        <v>108.2</v>
      </c>
      <c r="H511" s="918">
        <v>1023876</v>
      </c>
      <c r="I511" s="828">
        <v>1.31</v>
      </c>
      <c r="J511" s="827">
        <v>-3</v>
      </c>
      <c r="K511" s="864">
        <v>0.97199999999999998</v>
      </c>
      <c r="L511" s="841">
        <v>336853</v>
      </c>
      <c r="M511" s="588"/>
      <c r="N511" s="456">
        <v>1134583</v>
      </c>
      <c r="O511" s="457">
        <f t="shared" si="29"/>
        <v>1142087.4285714286</v>
      </c>
      <c r="P511" s="457">
        <f t="shared" si="30"/>
        <v>1148754.8708257971</v>
      </c>
      <c r="Q511" s="456">
        <f t="shared" si="28"/>
        <v>3632815.2199114603</v>
      </c>
      <c r="R511" s="452">
        <v>106.2</v>
      </c>
      <c r="S511" s="442">
        <v>93.6</v>
      </c>
      <c r="T511" s="442">
        <v>96.5</v>
      </c>
      <c r="U511" s="442">
        <v>95</v>
      </c>
      <c r="V511" s="453">
        <v>138.6</v>
      </c>
      <c r="W511" s="442">
        <v>97.1</v>
      </c>
      <c r="X511" s="615">
        <f t="shared" si="27"/>
        <v>108.2</v>
      </c>
      <c r="Y511" s="608">
        <v>19970</v>
      </c>
      <c r="Z511" s="615">
        <v>100.7</v>
      </c>
      <c r="AA511" s="600">
        <f t="shared" si="25"/>
        <v>198312</v>
      </c>
      <c r="AB511" s="621">
        <v>102</v>
      </c>
      <c r="AC511" s="615">
        <v>99.4</v>
      </c>
      <c r="AD511" s="983">
        <v>103</v>
      </c>
      <c r="AE511" s="952">
        <v>101.3</v>
      </c>
      <c r="AF511" s="601">
        <f t="shared" si="26"/>
        <v>0.97199999999999998</v>
      </c>
      <c r="AG511" s="407"/>
      <c r="AH511" s="407"/>
      <c r="AI511" s="407"/>
    </row>
    <row r="512" spans="1:35" ht="13.5" customHeight="1">
      <c r="A512" s="406"/>
      <c r="B512" s="411"/>
      <c r="C512" s="472" t="s">
        <v>68</v>
      </c>
      <c r="D512" s="823">
        <v>104.1</v>
      </c>
      <c r="E512" s="846">
        <v>3394975.2845781767</v>
      </c>
      <c r="F512" s="592">
        <v>488553</v>
      </c>
      <c r="G512" s="826">
        <v>109.4</v>
      </c>
      <c r="H512" s="918">
        <v>1023366.6</v>
      </c>
      <c r="I512" s="828">
        <v>1.32</v>
      </c>
      <c r="J512" s="827">
        <v>-0.7</v>
      </c>
      <c r="K512" s="864">
        <v>1.004</v>
      </c>
      <c r="L512" s="841">
        <v>353431</v>
      </c>
      <c r="M512" s="588"/>
      <c r="N512" s="456">
        <v>1060302</v>
      </c>
      <c r="O512" s="457">
        <f t="shared" si="29"/>
        <v>1128688.857142857</v>
      </c>
      <c r="P512" s="457">
        <f t="shared" si="30"/>
        <v>1064612.3244683282</v>
      </c>
      <c r="Q512" s="456">
        <f t="shared" si="28"/>
        <v>3394975.2845781767</v>
      </c>
      <c r="R512" s="452">
        <v>112.2</v>
      </c>
      <c r="S512" s="442">
        <v>93</v>
      </c>
      <c r="T512" s="442">
        <v>100.1</v>
      </c>
      <c r="U512" s="442">
        <v>94.6</v>
      </c>
      <c r="V512" s="453">
        <v>133.30000000000001</v>
      </c>
      <c r="W512" s="442">
        <v>113.9</v>
      </c>
      <c r="X512" s="615">
        <f t="shared" si="27"/>
        <v>109.4</v>
      </c>
      <c r="Y512" s="608">
        <v>22397</v>
      </c>
      <c r="Z512" s="615">
        <v>101.1</v>
      </c>
      <c r="AA512" s="600">
        <f t="shared" si="25"/>
        <v>221533</v>
      </c>
      <c r="AB512" s="621">
        <v>105</v>
      </c>
      <c r="AC512" s="615">
        <v>99.8</v>
      </c>
      <c r="AD512" s="983">
        <v>103.7</v>
      </c>
      <c r="AE512" s="952">
        <v>100.6</v>
      </c>
      <c r="AF512" s="601">
        <f t="shared" si="26"/>
        <v>1.004</v>
      </c>
      <c r="AG512" s="407"/>
      <c r="AH512" s="407"/>
      <c r="AI512" s="407"/>
    </row>
    <row r="513" spans="1:35" ht="13.5" customHeight="1">
      <c r="A513" s="406"/>
      <c r="B513" s="937"/>
      <c r="C513" s="474" t="s">
        <v>69</v>
      </c>
      <c r="D513" s="831">
        <v>103.7</v>
      </c>
      <c r="E513" s="848">
        <v>3493052.5191225931</v>
      </c>
      <c r="F513" s="853">
        <v>358904</v>
      </c>
      <c r="G513" s="834">
        <v>107.6</v>
      </c>
      <c r="H513" s="922">
        <v>1032351</v>
      </c>
      <c r="I513" s="836">
        <v>1.35</v>
      </c>
      <c r="J513" s="835">
        <v>-1.1000000000000001</v>
      </c>
      <c r="K513" s="863">
        <v>1.0269999999999999</v>
      </c>
      <c r="L513" s="842">
        <v>342272</v>
      </c>
      <c r="M513" s="588"/>
      <c r="N513" s="458">
        <v>1090933</v>
      </c>
      <c r="O513" s="459">
        <f t="shared" si="29"/>
        <v>1119513.5714285714</v>
      </c>
      <c r="P513" s="459">
        <f t="shared" si="30"/>
        <v>1078134.5544881977</v>
      </c>
      <c r="Q513" s="458">
        <f t="shared" si="28"/>
        <v>3493052.5191225931</v>
      </c>
      <c r="R513" s="454">
        <v>110.2</v>
      </c>
      <c r="S513" s="444">
        <v>89.4</v>
      </c>
      <c r="T513" s="444">
        <v>99.8</v>
      </c>
      <c r="U513" s="444">
        <v>96.9</v>
      </c>
      <c r="V513" s="455">
        <v>131.80000000000001</v>
      </c>
      <c r="W513" s="444">
        <v>111.8</v>
      </c>
      <c r="X513" s="616">
        <f t="shared" si="27"/>
        <v>107.6</v>
      </c>
      <c r="Y513" s="610">
        <v>30625</v>
      </c>
      <c r="Z513" s="616">
        <v>101.6</v>
      </c>
      <c r="AA513" s="603">
        <f t="shared" si="25"/>
        <v>301427</v>
      </c>
      <c r="AB513" s="622">
        <v>107.5</v>
      </c>
      <c r="AC513" s="616">
        <v>100</v>
      </c>
      <c r="AD513" s="984">
        <v>104.2</v>
      </c>
      <c r="AE513" s="953">
        <v>100.5</v>
      </c>
      <c r="AF513" s="604">
        <f t="shared" si="26"/>
        <v>1.0269999999999999</v>
      </c>
      <c r="AG513" s="407"/>
      <c r="AH513" s="407"/>
      <c r="AI513" s="407"/>
    </row>
    <row r="514" spans="1:35" ht="13.5" customHeight="1">
      <c r="A514" s="477">
        <v>2018</v>
      </c>
      <c r="B514" s="934" t="s">
        <v>467</v>
      </c>
      <c r="C514" s="473" t="s">
        <v>561</v>
      </c>
      <c r="D514" s="823">
        <v>100.6</v>
      </c>
      <c r="E514" s="846">
        <v>3378501.5366845061</v>
      </c>
      <c r="F514" s="592">
        <v>309781</v>
      </c>
      <c r="G514" s="817">
        <v>106.1</v>
      </c>
      <c r="H514" s="918">
        <v>1079298.3999999999</v>
      </c>
      <c r="I514" s="828">
        <v>1.38</v>
      </c>
      <c r="J514" s="818">
        <v>-1.4</v>
      </c>
      <c r="K514" s="865">
        <v>0.91300000000000003</v>
      </c>
      <c r="L514" s="841">
        <v>373896</v>
      </c>
      <c r="M514" s="588"/>
      <c r="N514" s="456">
        <v>1055157</v>
      </c>
      <c r="O514" s="457">
        <f t="shared" si="29"/>
        <v>1113614.142857143</v>
      </c>
      <c r="P514" s="457">
        <f t="shared" si="30"/>
        <v>1046579.4660878325</v>
      </c>
      <c r="Q514" s="456">
        <f t="shared" si="28"/>
        <v>3378501.5366845061</v>
      </c>
      <c r="R514" s="452">
        <v>104.1</v>
      </c>
      <c r="S514" s="442">
        <v>92.2</v>
      </c>
      <c r="T514" s="442">
        <v>105.5</v>
      </c>
      <c r="U514" s="442">
        <v>95.6</v>
      </c>
      <c r="V514" s="453">
        <v>130.6</v>
      </c>
      <c r="W514" s="442">
        <v>90.8</v>
      </c>
      <c r="X514" s="623">
        <f t="shared" si="27"/>
        <v>106.1</v>
      </c>
      <c r="Y514" s="608">
        <v>22806</v>
      </c>
      <c r="Z514" s="615">
        <v>101.5</v>
      </c>
      <c r="AA514" s="611">
        <f t="shared" si="25"/>
        <v>224690</v>
      </c>
      <c r="AB514" s="621">
        <v>94.2</v>
      </c>
      <c r="AC514" s="615">
        <v>100.4</v>
      </c>
      <c r="AD514" s="983">
        <v>103.3</v>
      </c>
      <c r="AE514" s="952">
        <v>100.3</v>
      </c>
      <c r="AF514" s="613">
        <f t="shared" si="26"/>
        <v>0.91300000000000003</v>
      </c>
      <c r="AG514" s="407"/>
      <c r="AH514" s="407"/>
      <c r="AI514" s="407"/>
    </row>
    <row r="515" spans="1:35" ht="13.5" customHeight="1">
      <c r="A515" s="406"/>
      <c r="B515" s="411"/>
      <c r="C515" s="472" t="s">
        <v>562</v>
      </c>
      <c r="D515" s="823">
        <v>104.9</v>
      </c>
      <c r="E515" s="846">
        <v>3144539.0957534057</v>
      </c>
      <c r="F515" s="592">
        <v>436401</v>
      </c>
      <c r="G515" s="826">
        <v>106.6</v>
      </c>
      <c r="H515" s="918">
        <v>1081658.8999999999</v>
      </c>
      <c r="I515" s="828">
        <v>1.38</v>
      </c>
      <c r="J515" s="827">
        <v>-0.3</v>
      </c>
      <c r="K515" s="864">
        <v>0.98199999999999998</v>
      </c>
      <c r="L515" s="841">
        <v>344069</v>
      </c>
      <c r="M515" s="588"/>
      <c r="N515" s="456">
        <v>982087</v>
      </c>
      <c r="O515" s="457">
        <f t="shared" si="29"/>
        <v>1083993.2857142857</v>
      </c>
      <c r="P515" s="457">
        <f t="shared" si="30"/>
        <v>976911.75938184897</v>
      </c>
      <c r="Q515" s="456">
        <f t="shared" si="28"/>
        <v>3144539.0957534057</v>
      </c>
      <c r="R515" s="452">
        <v>104.6</v>
      </c>
      <c r="S515" s="442">
        <v>94</v>
      </c>
      <c r="T515" s="442">
        <v>97.5</v>
      </c>
      <c r="U515" s="442">
        <v>94.9</v>
      </c>
      <c r="V515" s="453">
        <v>132.6</v>
      </c>
      <c r="W515" s="442">
        <v>111.6</v>
      </c>
      <c r="X515" s="615">
        <f t="shared" si="27"/>
        <v>106.6</v>
      </c>
      <c r="Y515" s="608">
        <v>18643</v>
      </c>
      <c r="Z515" s="615">
        <v>101.2</v>
      </c>
      <c r="AA515" s="600">
        <f t="shared" si="25"/>
        <v>184219</v>
      </c>
      <c r="AB515" s="621">
        <v>104.5</v>
      </c>
      <c r="AC515" s="615">
        <v>100.4</v>
      </c>
      <c r="AD515" s="983">
        <v>106</v>
      </c>
      <c r="AE515" s="952">
        <v>100.8</v>
      </c>
      <c r="AF515" s="601">
        <f t="shared" si="26"/>
        <v>0.98199999999999998</v>
      </c>
      <c r="AG515" s="407"/>
      <c r="AH515" s="407"/>
      <c r="AI515" s="407"/>
    </row>
    <row r="516" spans="1:35" ht="13.5" customHeight="1">
      <c r="A516" s="406"/>
      <c r="B516" s="411"/>
      <c r="C516" s="472" t="s">
        <v>563</v>
      </c>
      <c r="D516" s="823">
        <v>107.8</v>
      </c>
      <c r="E516" s="846">
        <v>3370186.2163191293</v>
      </c>
      <c r="F516" s="592">
        <v>772511</v>
      </c>
      <c r="G516" s="826">
        <v>115.5</v>
      </c>
      <c r="H516" s="918">
        <v>1074606.8</v>
      </c>
      <c r="I516" s="828">
        <v>1.39</v>
      </c>
      <c r="J516" s="827">
        <v>-2</v>
      </c>
      <c r="K516" s="864">
        <v>1.202</v>
      </c>
      <c r="L516" s="841">
        <v>339371</v>
      </c>
      <c r="M516" s="588"/>
      <c r="N516" s="456">
        <v>1052560</v>
      </c>
      <c r="O516" s="457">
        <f t="shared" si="29"/>
        <v>1070090.4285714286</v>
      </c>
      <c r="P516" s="457">
        <f t="shared" si="30"/>
        <v>1024563.1129325506</v>
      </c>
      <c r="Q516" s="456">
        <f t="shared" si="28"/>
        <v>3370186.2163191293</v>
      </c>
      <c r="R516" s="452">
        <v>111.9</v>
      </c>
      <c r="S516" s="442">
        <v>113.7</v>
      </c>
      <c r="T516" s="442">
        <v>117.9</v>
      </c>
      <c r="U516" s="442">
        <v>94.8</v>
      </c>
      <c r="V516" s="453">
        <v>129.6</v>
      </c>
      <c r="W516" s="442">
        <v>107.6</v>
      </c>
      <c r="X516" s="615">
        <f t="shared" si="27"/>
        <v>115.5</v>
      </c>
      <c r="Y516" s="608">
        <v>21550</v>
      </c>
      <c r="Z516" s="615">
        <v>100.9</v>
      </c>
      <c r="AA516" s="600">
        <f t="shared" si="25"/>
        <v>213578</v>
      </c>
      <c r="AB516" s="621">
        <v>128.5</v>
      </c>
      <c r="AC516" s="615">
        <v>100.2</v>
      </c>
      <c r="AD516" s="983">
        <v>106.4</v>
      </c>
      <c r="AE516" s="952">
        <v>100.7</v>
      </c>
      <c r="AF516" s="601">
        <f t="shared" si="26"/>
        <v>1.202</v>
      </c>
      <c r="AG516" s="407"/>
      <c r="AH516" s="407"/>
      <c r="AI516" s="407"/>
    </row>
    <row r="517" spans="1:35" ht="13.5" customHeight="1">
      <c r="A517" s="406"/>
      <c r="B517" s="411"/>
      <c r="C517" s="472" t="s">
        <v>564</v>
      </c>
      <c r="D517" s="823">
        <v>105.2</v>
      </c>
      <c r="E517" s="846">
        <v>3307413.0720129269</v>
      </c>
      <c r="F517" s="592">
        <v>499525</v>
      </c>
      <c r="G517" s="826">
        <v>111.3</v>
      </c>
      <c r="H517" s="918">
        <v>1064893.3</v>
      </c>
      <c r="I517" s="828">
        <v>1.4</v>
      </c>
      <c r="J517" s="827">
        <v>-4.3</v>
      </c>
      <c r="K517" s="864">
        <v>0.93</v>
      </c>
      <c r="L517" s="841">
        <v>331181</v>
      </c>
      <c r="M517" s="588"/>
      <c r="N517" s="456">
        <v>1032955</v>
      </c>
      <c r="O517" s="457">
        <f t="shared" si="29"/>
        <v>1058368.142857143</v>
      </c>
      <c r="P517" s="457">
        <f t="shared" si="30"/>
        <v>1019706.7391581102</v>
      </c>
      <c r="Q517" s="456">
        <f t="shared" si="28"/>
        <v>3307413.0720129269</v>
      </c>
      <c r="R517" s="452">
        <v>113.3</v>
      </c>
      <c r="S517" s="442">
        <v>107.2</v>
      </c>
      <c r="T517" s="442">
        <v>108.1</v>
      </c>
      <c r="U517" s="442">
        <v>98.4</v>
      </c>
      <c r="V517" s="453">
        <v>118.4</v>
      </c>
      <c r="W517" s="442">
        <v>111.7</v>
      </c>
      <c r="X517" s="615">
        <f t="shared" si="27"/>
        <v>111.3</v>
      </c>
      <c r="Y517" s="608">
        <v>18747</v>
      </c>
      <c r="Z517" s="615">
        <v>100.8</v>
      </c>
      <c r="AA517" s="600">
        <f t="shared" si="25"/>
        <v>185982</v>
      </c>
      <c r="AB517" s="621">
        <v>101.1</v>
      </c>
      <c r="AC517" s="615">
        <v>100.6</v>
      </c>
      <c r="AD517" s="983">
        <v>108.1</v>
      </c>
      <c r="AE517" s="952">
        <v>101.2</v>
      </c>
      <c r="AF517" s="601">
        <f t="shared" si="26"/>
        <v>0.93</v>
      </c>
      <c r="AG517" s="407"/>
      <c r="AH517" s="407"/>
      <c r="AI517" s="407"/>
    </row>
    <row r="518" spans="1:35" ht="13.5" customHeight="1">
      <c r="A518" s="406"/>
      <c r="B518" s="411"/>
      <c r="C518" s="472" t="s">
        <v>565</v>
      </c>
      <c r="D518" s="823">
        <v>104.6</v>
      </c>
      <c r="E518" s="846">
        <v>3514754.9609541381</v>
      </c>
      <c r="F518" s="592">
        <v>326486</v>
      </c>
      <c r="G518" s="826">
        <v>109.4</v>
      </c>
      <c r="H518" s="918">
        <v>1119762.3</v>
      </c>
      <c r="I518" s="828">
        <v>1.4</v>
      </c>
      <c r="J518" s="827">
        <v>-6</v>
      </c>
      <c r="K518" s="864">
        <v>0.92600000000000005</v>
      </c>
      <c r="L518" s="841">
        <v>369718</v>
      </c>
      <c r="M518" s="588"/>
      <c r="N518" s="456">
        <v>1097711</v>
      </c>
      <c r="O518" s="457">
        <f t="shared" si="29"/>
        <v>1053100.7142857143</v>
      </c>
      <c r="P518" s="457">
        <f t="shared" si="30"/>
        <v>1085686.1452492734</v>
      </c>
      <c r="Q518" s="456">
        <f t="shared" si="28"/>
        <v>3514754.9609541381</v>
      </c>
      <c r="R518" s="452">
        <v>113.2</v>
      </c>
      <c r="S518" s="442">
        <v>94.5</v>
      </c>
      <c r="T518" s="442">
        <v>109.7</v>
      </c>
      <c r="U518" s="442">
        <v>96.9</v>
      </c>
      <c r="V518" s="453">
        <v>124.6</v>
      </c>
      <c r="W518" s="442">
        <v>130.30000000000001</v>
      </c>
      <c r="X518" s="615">
        <f t="shared" si="27"/>
        <v>109.4</v>
      </c>
      <c r="Y518" s="608">
        <v>18477</v>
      </c>
      <c r="Z518" s="615">
        <v>101</v>
      </c>
      <c r="AA518" s="600">
        <f t="shared" si="25"/>
        <v>182941</v>
      </c>
      <c r="AB518" s="621">
        <v>99.2</v>
      </c>
      <c r="AC518" s="615">
        <v>101</v>
      </c>
      <c r="AD518" s="983">
        <v>106.3</v>
      </c>
      <c r="AE518" s="952">
        <v>101.8</v>
      </c>
      <c r="AF518" s="601">
        <f t="shared" si="26"/>
        <v>0.92600000000000005</v>
      </c>
      <c r="AG518" s="407"/>
      <c r="AH518" s="407"/>
      <c r="AI518" s="407"/>
    </row>
    <row r="519" spans="1:35" ht="13.5" customHeight="1">
      <c r="A519" s="406"/>
      <c r="B519" s="411"/>
      <c r="C519" s="472" t="s">
        <v>566</v>
      </c>
      <c r="D519" s="823">
        <v>103.1</v>
      </c>
      <c r="E519" s="846">
        <v>3505815.2711350657</v>
      </c>
      <c r="F519" s="592">
        <v>422683</v>
      </c>
      <c r="G519" s="826">
        <v>109.1</v>
      </c>
      <c r="H519" s="918">
        <v>1082735.3</v>
      </c>
      <c r="I519" s="828">
        <v>1.44</v>
      </c>
      <c r="J519" s="827">
        <v>-2.2999999999999998</v>
      </c>
      <c r="K519" s="864">
        <v>0.98599999999999999</v>
      </c>
      <c r="L519" s="841">
        <v>352051</v>
      </c>
      <c r="M519" s="588"/>
      <c r="N519" s="456">
        <v>1094919</v>
      </c>
      <c r="O519" s="457">
        <f t="shared" si="29"/>
        <v>1058046</v>
      </c>
      <c r="P519" s="457">
        <f t="shared" si="30"/>
        <v>1089469.6602188246</v>
      </c>
      <c r="Q519" s="456">
        <f t="shared" si="28"/>
        <v>3505815.2711350657</v>
      </c>
      <c r="R519" s="452">
        <v>112.8</v>
      </c>
      <c r="S519" s="442">
        <v>83.1</v>
      </c>
      <c r="T519" s="442">
        <v>102</v>
      </c>
      <c r="U519" s="442">
        <v>94.3</v>
      </c>
      <c r="V519" s="453">
        <v>142.5</v>
      </c>
      <c r="W519" s="442">
        <v>112.8</v>
      </c>
      <c r="X519" s="615">
        <f t="shared" si="27"/>
        <v>109.1</v>
      </c>
      <c r="Y519" s="608">
        <v>18382</v>
      </c>
      <c r="Z519" s="615">
        <v>100.6</v>
      </c>
      <c r="AA519" s="600">
        <f t="shared" si="25"/>
        <v>182724</v>
      </c>
      <c r="AB519" s="621">
        <v>106.2</v>
      </c>
      <c r="AC519" s="615">
        <v>101.3</v>
      </c>
      <c r="AD519" s="983">
        <v>107.4</v>
      </c>
      <c r="AE519" s="952">
        <v>101.6</v>
      </c>
      <c r="AF519" s="601">
        <f t="shared" si="26"/>
        <v>0.98599999999999999</v>
      </c>
      <c r="AG519" s="407"/>
      <c r="AH519" s="407"/>
      <c r="AI519" s="407"/>
    </row>
    <row r="520" spans="1:35" ht="13.5" customHeight="1">
      <c r="A520" s="406"/>
      <c r="B520" s="411"/>
      <c r="C520" s="472" t="s">
        <v>567</v>
      </c>
      <c r="D520" s="823">
        <v>103.2</v>
      </c>
      <c r="E520" s="846">
        <v>3774905.6980994917</v>
      </c>
      <c r="F520" s="592">
        <v>357316</v>
      </c>
      <c r="G520" s="826">
        <v>106.5</v>
      </c>
      <c r="H520" s="918">
        <v>1076592.3</v>
      </c>
      <c r="I520" s="828">
        <v>1.46</v>
      </c>
      <c r="J520" s="827">
        <v>-4.2</v>
      </c>
      <c r="K520" s="864">
        <v>0.95199999999999996</v>
      </c>
      <c r="L520" s="841">
        <v>375984</v>
      </c>
      <c r="M520" s="588"/>
      <c r="N520" s="456">
        <v>1178960</v>
      </c>
      <c r="O520" s="457">
        <f t="shared" si="29"/>
        <v>1070621.2857142857</v>
      </c>
      <c r="P520" s="457">
        <f t="shared" si="30"/>
        <v>1184496.3119278376</v>
      </c>
      <c r="Q520" s="456">
        <f t="shared" si="28"/>
        <v>3774905.6980994917</v>
      </c>
      <c r="R520" s="452">
        <v>105.5</v>
      </c>
      <c r="S520" s="442">
        <v>94</v>
      </c>
      <c r="T520" s="442">
        <v>86.4</v>
      </c>
      <c r="U520" s="442">
        <v>91.8</v>
      </c>
      <c r="V520" s="453">
        <v>136.1</v>
      </c>
      <c r="W520" s="442">
        <v>108.1</v>
      </c>
      <c r="X520" s="615">
        <f t="shared" si="27"/>
        <v>106.5</v>
      </c>
      <c r="Y520" s="608">
        <v>21157</v>
      </c>
      <c r="Z520" s="615">
        <v>100.6</v>
      </c>
      <c r="AA520" s="600">
        <f t="shared" ref="AA520:AA561" si="31">ROUND(Y520/Z520*1000,0)</f>
        <v>210308</v>
      </c>
      <c r="AB520" s="621">
        <v>100.3</v>
      </c>
      <c r="AC520" s="615">
        <v>101.4</v>
      </c>
      <c r="AD520" s="983">
        <v>105.7</v>
      </c>
      <c r="AE520" s="952">
        <v>101.1</v>
      </c>
      <c r="AF520" s="601">
        <f t="shared" si="26"/>
        <v>0.95199999999999996</v>
      </c>
      <c r="AG520" s="407"/>
      <c r="AH520" s="407"/>
      <c r="AI520" s="407"/>
    </row>
    <row r="521" spans="1:35" ht="13.5" customHeight="1">
      <c r="A521" s="406"/>
      <c r="B521" s="411"/>
      <c r="C521" s="472" t="s">
        <v>568</v>
      </c>
      <c r="D521" s="823">
        <v>105</v>
      </c>
      <c r="E521" s="846">
        <v>3695293.7899113037</v>
      </c>
      <c r="F521" s="592">
        <v>342274</v>
      </c>
      <c r="G521" s="826">
        <v>109.9</v>
      </c>
      <c r="H521" s="918">
        <v>1084346.7</v>
      </c>
      <c r="I521" s="828">
        <v>1.46</v>
      </c>
      <c r="J521" s="827">
        <v>-3.1</v>
      </c>
      <c r="K521" s="864">
        <v>0.92200000000000004</v>
      </c>
      <c r="L521" s="841">
        <v>364869</v>
      </c>
      <c r="M521" s="588"/>
      <c r="N521" s="456">
        <v>1154096</v>
      </c>
      <c r="O521" s="457">
        <f t="shared" si="29"/>
        <v>1084755.4285714286</v>
      </c>
      <c r="P521" s="457">
        <f t="shared" si="30"/>
        <v>1167812.8770939207</v>
      </c>
      <c r="Q521" s="456">
        <f t="shared" si="28"/>
        <v>3695293.7899113037</v>
      </c>
      <c r="R521" s="452">
        <v>118.5</v>
      </c>
      <c r="S521" s="442">
        <v>93.6</v>
      </c>
      <c r="T521" s="442">
        <v>92.7</v>
      </c>
      <c r="U521" s="442">
        <v>92</v>
      </c>
      <c r="V521" s="453">
        <v>128.4</v>
      </c>
      <c r="W521" s="442">
        <v>112</v>
      </c>
      <c r="X521" s="615">
        <f t="shared" si="27"/>
        <v>109.9</v>
      </c>
      <c r="Y521" s="608">
        <v>17742</v>
      </c>
      <c r="Z521" s="615">
        <v>101.1</v>
      </c>
      <c r="AA521" s="600">
        <f t="shared" si="31"/>
        <v>175490</v>
      </c>
      <c r="AB521" s="621">
        <v>96.4</v>
      </c>
      <c r="AC521" s="615">
        <v>101.4</v>
      </c>
      <c r="AD521" s="983">
        <v>104.8</v>
      </c>
      <c r="AE521" s="952">
        <v>101.2</v>
      </c>
      <c r="AF521" s="601">
        <f t="shared" si="26"/>
        <v>0.92200000000000004</v>
      </c>
      <c r="AG521" s="407"/>
      <c r="AH521" s="407"/>
      <c r="AI521" s="407"/>
    </row>
    <row r="522" spans="1:35" ht="13.5" customHeight="1">
      <c r="A522" s="406"/>
      <c r="B522" s="411"/>
      <c r="C522" s="472" t="s">
        <v>569</v>
      </c>
      <c r="D522" s="823">
        <v>104.2</v>
      </c>
      <c r="E522" s="846">
        <v>3427621.80226989</v>
      </c>
      <c r="F522" s="592">
        <v>374357</v>
      </c>
      <c r="G522" s="826">
        <v>110.3</v>
      </c>
      <c r="H522" s="918">
        <v>1057029.8</v>
      </c>
      <c r="I522" s="828">
        <v>1.47</v>
      </c>
      <c r="J522" s="827">
        <v>-2.2000000000000002</v>
      </c>
      <c r="K522" s="864">
        <v>0.98299999999999998</v>
      </c>
      <c r="L522" s="841">
        <v>305369</v>
      </c>
      <c r="M522" s="588"/>
      <c r="N522" s="456">
        <v>1070498</v>
      </c>
      <c r="O522" s="457">
        <f t="shared" si="29"/>
        <v>1097385.5714285714</v>
      </c>
      <c r="P522" s="457">
        <f t="shared" si="30"/>
        <v>1084630.5152620994</v>
      </c>
      <c r="Q522" s="456">
        <f t="shared" si="28"/>
        <v>3427621.80226989</v>
      </c>
      <c r="R522" s="452">
        <v>118.6</v>
      </c>
      <c r="S522" s="442">
        <v>94.3</v>
      </c>
      <c r="T522" s="442">
        <v>88.9</v>
      </c>
      <c r="U522" s="442">
        <v>90.1</v>
      </c>
      <c r="V522" s="453">
        <v>131.69999999999999</v>
      </c>
      <c r="W522" s="442">
        <v>104.2</v>
      </c>
      <c r="X522" s="615">
        <f t="shared" si="27"/>
        <v>110.3</v>
      </c>
      <c r="Y522" s="608">
        <v>16358</v>
      </c>
      <c r="Z522" s="615">
        <v>101.4</v>
      </c>
      <c r="AA522" s="600">
        <f t="shared" si="31"/>
        <v>161321</v>
      </c>
      <c r="AB522" s="621">
        <v>103.5</v>
      </c>
      <c r="AC522" s="615">
        <v>101.6</v>
      </c>
      <c r="AD522" s="983">
        <v>105.9</v>
      </c>
      <c r="AE522" s="952">
        <v>101</v>
      </c>
      <c r="AF522" s="601">
        <f t="shared" si="26"/>
        <v>0.98299999999999998</v>
      </c>
      <c r="AG522" s="407"/>
      <c r="AH522" s="407"/>
      <c r="AI522" s="407"/>
    </row>
    <row r="523" spans="1:35" ht="13.5" customHeight="1">
      <c r="A523" s="406"/>
      <c r="B523" s="411"/>
      <c r="C523" s="472" t="s">
        <v>67</v>
      </c>
      <c r="D523" s="823">
        <v>106.5</v>
      </c>
      <c r="E523" s="846">
        <v>3541881.4122962523</v>
      </c>
      <c r="F523" s="592">
        <v>439645</v>
      </c>
      <c r="G523" s="826">
        <v>112.7</v>
      </c>
      <c r="H523" s="918">
        <v>1079234</v>
      </c>
      <c r="I523" s="828">
        <v>1.47</v>
      </c>
      <c r="J523" s="827">
        <v>-2.9</v>
      </c>
      <c r="K523" s="864">
        <v>1.01</v>
      </c>
      <c r="L523" s="841">
        <v>381969</v>
      </c>
      <c r="M523" s="588"/>
      <c r="N523" s="456">
        <v>1106183</v>
      </c>
      <c r="O523" s="457">
        <f t="shared" si="29"/>
        <v>1105046</v>
      </c>
      <c r="P523" s="457">
        <f t="shared" si="30"/>
        <v>1119062.6306966098</v>
      </c>
      <c r="Q523" s="456">
        <f t="shared" si="28"/>
        <v>3541881.4122962523</v>
      </c>
      <c r="R523" s="452">
        <v>123.4</v>
      </c>
      <c r="S523" s="442">
        <v>95.3</v>
      </c>
      <c r="T523" s="442">
        <v>81.7</v>
      </c>
      <c r="U523" s="442">
        <v>91.4</v>
      </c>
      <c r="V523" s="453">
        <v>135.69999999999999</v>
      </c>
      <c r="W523" s="442">
        <v>108.5</v>
      </c>
      <c r="X523" s="615">
        <f t="shared" si="27"/>
        <v>112.7</v>
      </c>
      <c r="Y523" s="608">
        <v>19563</v>
      </c>
      <c r="Z523" s="615">
        <v>101.8</v>
      </c>
      <c r="AA523" s="600">
        <f t="shared" si="31"/>
        <v>192171</v>
      </c>
      <c r="AB523" s="621">
        <v>107.1</v>
      </c>
      <c r="AC523" s="615">
        <v>102.2</v>
      </c>
      <c r="AD523" s="983">
        <v>107.3</v>
      </c>
      <c r="AE523" s="952">
        <v>101</v>
      </c>
      <c r="AF523" s="601">
        <f t="shared" ref="AF523:AF564" si="32">ROUND(AB523*AC523/AD523/AE523,3)</f>
        <v>1.01</v>
      </c>
      <c r="AG523" s="407"/>
      <c r="AH523" s="407"/>
      <c r="AI523" s="407"/>
    </row>
    <row r="524" spans="1:35" ht="13.5" customHeight="1">
      <c r="A524" s="406"/>
      <c r="B524" s="411"/>
      <c r="C524" s="472" t="s">
        <v>68</v>
      </c>
      <c r="D524" s="823">
        <v>105.4</v>
      </c>
      <c r="E524" s="846">
        <v>3343949.891685361</v>
      </c>
      <c r="F524" s="592">
        <v>442845</v>
      </c>
      <c r="G524" s="826">
        <v>111.4</v>
      </c>
      <c r="H524" s="918">
        <v>1090260.2</v>
      </c>
      <c r="I524" s="828">
        <v>1.46</v>
      </c>
      <c r="J524" s="827">
        <v>-4.5999999999999996</v>
      </c>
      <c r="K524" s="864">
        <v>1.0009999999999999</v>
      </c>
      <c r="L524" s="841">
        <v>377322</v>
      </c>
      <c r="M524" s="588"/>
      <c r="N524" s="456">
        <v>1044366</v>
      </c>
      <c r="O524" s="457">
        <f t="shared" si="29"/>
        <v>1106676.142857143</v>
      </c>
      <c r="P524" s="457">
        <f t="shared" si="30"/>
        <v>1051656.319240314</v>
      </c>
      <c r="Q524" s="456">
        <f t="shared" si="28"/>
        <v>3343949.891685361</v>
      </c>
      <c r="R524" s="452">
        <v>116.9</v>
      </c>
      <c r="S524" s="442">
        <v>92.3</v>
      </c>
      <c r="T524" s="442">
        <v>88.7</v>
      </c>
      <c r="U524" s="442">
        <v>88.3</v>
      </c>
      <c r="V524" s="453">
        <v>142.4</v>
      </c>
      <c r="W524" s="442">
        <v>109.2</v>
      </c>
      <c r="X524" s="615">
        <f t="shared" si="27"/>
        <v>111.4</v>
      </c>
      <c r="Y524" s="608">
        <v>20597</v>
      </c>
      <c r="Z524" s="615">
        <v>101.6</v>
      </c>
      <c r="AA524" s="600">
        <f t="shared" si="31"/>
        <v>202726</v>
      </c>
      <c r="AB524" s="621">
        <v>107.6</v>
      </c>
      <c r="AC524" s="615">
        <v>101.8</v>
      </c>
      <c r="AD524" s="983">
        <v>108.2</v>
      </c>
      <c r="AE524" s="952">
        <v>101.1</v>
      </c>
      <c r="AF524" s="601">
        <f t="shared" si="32"/>
        <v>1.0009999999999999</v>
      </c>
      <c r="AG524" s="407"/>
      <c r="AH524" s="407"/>
      <c r="AI524" s="407"/>
    </row>
    <row r="525" spans="1:35" ht="13.5" customHeight="1">
      <c r="A525" s="404"/>
      <c r="B525" s="937"/>
      <c r="C525" s="474" t="s">
        <v>69</v>
      </c>
      <c r="D525" s="831">
        <v>105.3</v>
      </c>
      <c r="E525" s="848">
        <v>3431179.1072086398</v>
      </c>
      <c r="F525" s="853">
        <v>404684</v>
      </c>
      <c r="G525" s="834">
        <v>111.2</v>
      </c>
      <c r="H525" s="922">
        <v>1074772.3</v>
      </c>
      <c r="I525" s="836">
        <v>1.45</v>
      </c>
      <c r="J525" s="835">
        <v>-2.7</v>
      </c>
      <c r="K525" s="863">
        <v>1.002</v>
      </c>
      <c r="L525" s="842">
        <v>334464</v>
      </c>
      <c r="M525" s="588"/>
      <c r="N525" s="458">
        <v>1071609</v>
      </c>
      <c r="O525" s="459">
        <f t="shared" si="29"/>
        <v>1102947.2857142857</v>
      </c>
      <c r="P525" s="459">
        <f t="shared" si="30"/>
        <v>1073189.817230233</v>
      </c>
      <c r="Q525" s="458">
        <f t="shared" si="28"/>
        <v>3431179.1072086398</v>
      </c>
      <c r="R525" s="454">
        <v>110.6</v>
      </c>
      <c r="S525" s="444">
        <v>96.1</v>
      </c>
      <c r="T525" s="444">
        <v>95.6</v>
      </c>
      <c r="U525" s="444">
        <v>88</v>
      </c>
      <c r="V525" s="455">
        <v>144.5</v>
      </c>
      <c r="W525" s="444">
        <v>114.2</v>
      </c>
      <c r="X525" s="616">
        <f t="shared" si="27"/>
        <v>111.2</v>
      </c>
      <c r="Y525" s="610">
        <v>28892</v>
      </c>
      <c r="Z525" s="616">
        <v>101.4</v>
      </c>
      <c r="AA525" s="603">
        <f t="shared" si="31"/>
        <v>284931</v>
      </c>
      <c r="AB525" s="622">
        <v>107.6</v>
      </c>
      <c r="AC525" s="616">
        <v>101</v>
      </c>
      <c r="AD525" s="984">
        <v>107.3</v>
      </c>
      <c r="AE525" s="953">
        <v>101.1</v>
      </c>
      <c r="AF525" s="604">
        <f t="shared" si="32"/>
        <v>1.002</v>
      </c>
      <c r="AG525" s="407"/>
      <c r="AH525" s="407"/>
      <c r="AI525" s="407"/>
    </row>
    <row r="526" spans="1:35" ht="13.5" customHeight="1">
      <c r="A526" s="406">
        <v>2019</v>
      </c>
      <c r="B526" s="934" t="s">
        <v>398</v>
      </c>
      <c r="C526" s="473" t="s">
        <v>561</v>
      </c>
      <c r="D526" s="823">
        <v>103.8</v>
      </c>
      <c r="E526" s="846">
        <v>3464981.5088633494</v>
      </c>
      <c r="F526" s="592">
        <v>267671</v>
      </c>
      <c r="G526" s="817">
        <v>107.6</v>
      </c>
      <c r="H526" s="918">
        <v>1052014.1000000001</v>
      </c>
      <c r="I526" s="828">
        <v>1.47</v>
      </c>
      <c r="J526" s="818">
        <v>-4.8</v>
      </c>
      <c r="K526" s="865">
        <v>0.92600000000000005</v>
      </c>
      <c r="L526" s="841">
        <v>364355</v>
      </c>
      <c r="M526" s="588"/>
      <c r="N526" s="456">
        <v>1082166</v>
      </c>
      <c r="O526" s="457">
        <f t="shared" si="29"/>
        <v>1101125.4285714286</v>
      </c>
      <c r="P526" s="457">
        <f t="shared" si="30"/>
        <v>1078519.7278318484</v>
      </c>
      <c r="Q526" s="456">
        <f t="shared" si="28"/>
        <v>3464981.5088633494</v>
      </c>
      <c r="R526" s="452">
        <v>111.7</v>
      </c>
      <c r="S526" s="442">
        <v>75.7</v>
      </c>
      <c r="T526" s="442">
        <v>103.7</v>
      </c>
      <c r="U526" s="442">
        <v>80.3</v>
      </c>
      <c r="V526" s="453">
        <v>153.4</v>
      </c>
      <c r="W526" s="442">
        <v>112.8</v>
      </c>
      <c r="X526" s="623">
        <f t="shared" si="27"/>
        <v>108.3</v>
      </c>
      <c r="Y526" s="608">
        <v>20558</v>
      </c>
      <c r="Z526" s="615">
        <v>101.4</v>
      </c>
      <c r="AA526" s="611">
        <f t="shared" si="31"/>
        <v>202742</v>
      </c>
      <c r="AB526" s="621">
        <v>95.3</v>
      </c>
      <c r="AC526" s="615">
        <v>100.4</v>
      </c>
      <c r="AD526" s="983">
        <v>104.2</v>
      </c>
      <c r="AE526" s="952">
        <v>99.2</v>
      </c>
      <c r="AF526" s="613">
        <f t="shared" si="32"/>
        <v>0.92600000000000005</v>
      </c>
      <c r="AG526" s="407"/>
      <c r="AH526" s="407"/>
      <c r="AI526" s="407"/>
    </row>
    <row r="527" spans="1:35" ht="13.5" customHeight="1">
      <c r="A527" s="406"/>
      <c r="B527" s="411"/>
      <c r="C527" s="472" t="s">
        <v>562</v>
      </c>
      <c r="D527" s="823">
        <v>104.2</v>
      </c>
      <c r="E527" s="846">
        <v>3315440.221861213</v>
      </c>
      <c r="F527" s="592">
        <v>436563</v>
      </c>
      <c r="G527" s="826">
        <v>109.3</v>
      </c>
      <c r="H527" s="918">
        <v>1059716.2</v>
      </c>
      <c r="I527" s="828">
        <v>1.46</v>
      </c>
      <c r="J527" s="827">
        <v>-4.9000000000000004</v>
      </c>
      <c r="K527" s="864">
        <v>0.99399999999999999</v>
      </c>
      <c r="L527" s="841">
        <v>314476</v>
      </c>
      <c r="M527" s="588"/>
      <c r="N527" s="456">
        <v>1035462</v>
      </c>
      <c r="O527" s="457">
        <f t="shared" si="29"/>
        <v>1080625.7142857143</v>
      </c>
      <c r="P527" s="457">
        <f t="shared" si="30"/>
        <v>1033751.6155915237</v>
      </c>
      <c r="Q527" s="456">
        <f t="shared" si="28"/>
        <v>3315440.221861213</v>
      </c>
      <c r="R527" s="452">
        <v>117.2</v>
      </c>
      <c r="S527" s="442">
        <v>96.4</v>
      </c>
      <c r="T527" s="442">
        <v>103.1</v>
      </c>
      <c r="U527" s="442">
        <v>78.2</v>
      </c>
      <c r="V527" s="453">
        <v>128.9</v>
      </c>
      <c r="W527" s="442">
        <v>119.7</v>
      </c>
      <c r="X527" s="615">
        <f t="shared" si="27"/>
        <v>110.3</v>
      </c>
      <c r="Y527" s="608">
        <v>16804</v>
      </c>
      <c r="Z527" s="615">
        <v>101.3</v>
      </c>
      <c r="AA527" s="600">
        <f t="shared" si="31"/>
        <v>165884</v>
      </c>
      <c r="AB527" s="621">
        <v>104.1</v>
      </c>
      <c r="AC527" s="615">
        <v>100.7</v>
      </c>
      <c r="AD527" s="983">
        <v>106.1</v>
      </c>
      <c r="AE527" s="952">
        <v>99.4</v>
      </c>
      <c r="AF527" s="601">
        <f t="shared" si="32"/>
        <v>0.99399999999999999</v>
      </c>
      <c r="AG527" s="407"/>
      <c r="AH527" s="407"/>
      <c r="AI527" s="407"/>
    </row>
    <row r="528" spans="1:35" ht="13.5" customHeight="1">
      <c r="A528" s="406"/>
      <c r="B528" s="411"/>
      <c r="C528" s="472" t="s">
        <v>563</v>
      </c>
      <c r="D528" s="823">
        <v>103.1</v>
      </c>
      <c r="E528" s="846">
        <v>3564589.2490429799</v>
      </c>
      <c r="F528" s="592">
        <v>345969</v>
      </c>
      <c r="G528" s="826">
        <v>104.7</v>
      </c>
      <c r="H528" s="918">
        <v>1057964.2</v>
      </c>
      <c r="I528" s="828">
        <v>1.45</v>
      </c>
      <c r="J528" s="827">
        <v>-1.2</v>
      </c>
      <c r="K528" s="864">
        <v>1.1459999999999999</v>
      </c>
      <c r="L528" s="841">
        <v>342372</v>
      </c>
      <c r="M528" s="588"/>
      <c r="N528" s="456">
        <v>1113275</v>
      </c>
      <c r="O528" s="457">
        <f t="shared" si="29"/>
        <v>1074794.142857143</v>
      </c>
      <c r="P528" s="457">
        <f t="shared" si="30"/>
        <v>1092549.0964568979</v>
      </c>
      <c r="Q528" s="456">
        <f t="shared" si="28"/>
        <v>3564589.2490429799</v>
      </c>
      <c r="R528" s="461">
        <v>106.8</v>
      </c>
      <c r="S528" s="442">
        <v>87.1</v>
      </c>
      <c r="T528" s="442">
        <v>87.9</v>
      </c>
      <c r="U528" s="442">
        <v>73.8</v>
      </c>
      <c r="V528" s="453">
        <v>133.30000000000001</v>
      </c>
      <c r="W528" s="442">
        <v>103.7</v>
      </c>
      <c r="X528" s="615">
        <f t="shared" si="27"/>
        <v>103.3</v>
      </c>
      <c r="Y528" s="608">
        <v>20451</v>
      </c>
      <c r="Z528" s="615">
        <v>101.2</v>
      </c>
      <c r="AA528" s="600">
        <f t="shared" si="31"/>
        <v>202085</v>
      </c>
      <c r="AB528" s="621">
        <v>119.1</v>
      </c>
      <c r="AC528" s="615">
        <v>100.9</v>
      </c>
      <c r="AD528" s="983">
        <v>106.2</v>
      </c>
      <c r="AE528" s="952">
        <v>98.7</v>
      </c>
      <c r="AF528" s="601">
        <f t="shared" si="32"/>
        <v>1.1459999999999999</v>
      </c>
      <c r="AG528" s="407"/>
      <c r="AH528" s="407"/>
      <c r="AI528" s="407"/>
    </row>
    <row r="529" spans="1:35" ht="13.5" customHeight="1">
      <c r="A529" s="406"/>
      <c r="B529" s="411"/>
      <c r="C529" s="472" t="s">
        <v>564</v>
      </c>
      <c r="D529" s="823">
        <v>104</v>
      </c>
      <c r="E529" s="846">
        <v>3645513.5177849438</v>
      </c>
      <c r="F529" s="592">
        <v>443780</v>
      </c>
      <c r="G529" s="826">
        <v>104.5</v>
      </c>
      <c r="H529" s="918">
        <v>1031129.2</v>
      </c>
      <c r="I529" s="828">
        <v>1.44</v>
      </c>
      <c r="J529" s="827">
        <v>-1.8</v>
      </c>
      <c r="K529" s="864">
        <v>0.95899999999999996</v>
      </c>
      <c r="L529" s="841">
        <v>355506</v>
      </c>
      <c r="M529" s="588"/>
      <c r="N529" s="456">
        <v>1138548.8700000001</v>
      </c>
      <c r="O529" s="457">
        <f t="shared" si="29"/>
        <v>1084515.6957142858</v>
      </c>
      <c r="P529" s="457">
        <f t="shared" si="30"/>
        <v>1132404.7176144419</v>
      </c>
      <c r="Q529" s="456">
        <f t="shared" si="28"/>
        <v>3645513.5177849438</v>
      </c>
      <c r="R529" s="462">
        <v>108.7</v>
      </c>
      <c r="S529" s="442">
        <v>77.400000000000006</v>
      </c>
      <c r="T529" s="442">
        <v>173</v>
      </c>
      <c r="U529" s="442">
        <v>75</v>
      </c>
      <c r="V529" s="453">
        <v>122.4</v>
      </c>
      <c r="W529" s="442">
        <v>114.2</v>
      </c>
      <c r="X529" s="615">
        <f t="shared" si="27"/>
        <v>106.6</v>
      </c>
      <c r="Y529" s="608">
        <v>18110</v>
      </c>
      <c r="Z529" s="615">
        <v>101.3</v>
      </c>
      <c r="AA529" s="600">
        <f t="shared" si="31"/>
        <v>178776</v>
      </c>
      <c r="AB529" s="621">
        <v>101.5</v>
      </c>
      <c r="AC529" s="615">
        <v>101.4</v>
      </c>
      <c r="AD529" s="983">
        <v>106.6</v>
      </c>
      <c r="AE529" s="952">
        <v>100.7</v>
      </c>
      <c r="AF529" s="601">
        <f t="shared" si="32"/>
        <v>0.95899999999999996</v>
      </c>
      <c r="AG529" s="407"/>
      <c r="AH529" s="407"/>
      <c r="AI529" s="407"/>
    </row>
    <row r="530" spans="1:35" ht="13.5" customHeight="1">
      <c r="A530" s="406"/>
      <c r="B530" s="411" t="s">
        <v>468</v>
      </c>
      <c r="C530" s="472" t="s">
        <v>565</v>
      </c>
      <c r="D530" s="823">
        <v>104.3</v>
      </c>
      <c r="E530" s="846">
        <v>3878236.9855872863</v>
      </c>
      <c r="F530" s="592">
        <v>368685</v>
      </c>
      <c r="G530" s="826">
        <v>108.7</v>
      </c>
      <c r="H530" s="918">
        <v>1077384.2</v>
      </c>
      <c r="I530" s="828">
        <v>1.44</v>
      </c>
      <c r="J530" s="827">
        <v>-0.3</v>
      </c>
      <c r="K530" s="864">
        <v>0.93200000000000005</v>
      </c>
      <c r="L530" s="841">
        <v>368614</v>
      </c>
      <c r="M530" s="588"/>
      <c r="N530" s="456">
        <v>1211231.92</v>
      </c>
      <c r="O530" s="457">
        <f t="shared" si="29"/>
        <v>1099522.6842857143</v>
      </c>
      <c r="P530" s="457">
        <f t="shared" si="30"/>
        <v>1222187.5576081811</v>
      </c>
      <c r="Q530" s="456">
        <f t="shared" si="28"/>
        <v>3878236.9855872863</v>
      </c>
      <c r="R530" s="462">
        <v>116.4</v>
      </c>
      <c r="S530" s="442">
        <v>89</v>
      </c>
      <c r="T530" s="442">
        <v>150.4</v>
      </c>
      <c r="U530" s="442">
        <v>70.5</v>
      </c>
      <c r="V530" s="453">
        <v>128.69999999999999</v>
      </c>
      <c r="W530" s="442">
        <v>124.8</v>
      </c>
      <c r="X530" s="615">
        <f t="shared" ref="X530:X564" si="33">ROUND((R530*R$5+S530*S$5+T530*T$5+U530*U$5+V530*V$5+W530*W$5)/SUM($R$5:$W$5),1)</f>
        <v>111.6</v>
      </c>
      <c r="Y530" s="608">
        <v>18174</v>
      </c>
      <c r="Z530" s="615">
        <v>101.5</v>
      </c>
      <c r="AA530" s="600">
        <f t="shared" si="31"/>
        <v>179054</v>
      </c>
      <c r="AB530" s="621">
        <v>97.2</v>
      </c>
      <c r="AC530" s="615">
        <v>101.4</v>
      </c>
      <c r="AD530" s="983">
        <v>104.5</v>
      </c>
      <c r="AE530" s="952">
        <v>101.2</v>
      </c>
      <c r="AF530" s="601">
        <f t="shared" si="32"/>
        <v>0.93200000000000005</v>
      </c>
      <c r="AG530" s="407"/>
      <c r="AH530" s="407"/>
      <c r="AI530" s="407"/>
    </row>
    <row r="531" spans="1:35" ht="13.5" customHeight="1">
      <c r="A531" s="406"/>
      <c r="B531" s="411"/>
      <c r="C531" s="472" t="s">
        <v>566</v>
      </c>
      <c r="D531" s="823">
        <v>105.1</v>
      </c>
      <c r="E531" s="846">
        <v>3601631.2316318736</v>
      </c>
      <c r="F531" s="592">
        <v>393074</v>
      </c>
      <c r="G531" s="826">
        <v>110.4</v>
      </c>
      <c r="H531" s="918">
        <v>1043297.7</v>
      </c>
      <c r="I531" s="828">
        <v>1.45</v>
      </c>
      <c r="J531" s="827">
        <v>0</v>
      </c>
      <c r="K531" s="864">
        <v>1.0109999999999999</v>
      </c>
      <c r="L531" s="841">
        <v>308171</v>
      </c>
      <c r="M531" s="588"/>
      <c r="N531" s="456">
        <v>1124843.77</v>
      </c>
      <c r="O531" s="457">
        <f t="shared" si="29"/>
        <v>1111019.5085714287</v>
      </c>
      <c r="P531" s="457">
        <f>N531*O530/O529</f>
        <v>1140408.7983972281</v>
      </c>
      <c r="Q531" s="456">
        <f t="shared" si="28"/>
        <v>3601631.2316318736</v>
      </c>
      <c r="R531" s="463">
        <v>107.6</v>
      </c>
      <c r="S531" s="442">
        <v>100.7</v>
      </c>
      <c r="T531" s="442">
        <v>153.69999999999999</v>
      </c>
      <c r="U531" s="442">
        <v>75.2</v>
      </c>
      <c r="V531" s="453">
        <v>134.9</v>
      </c>
      <c r="W531" s="442">
        <v>112.6</v>
      </c>
      <c r="X531" s="615">
        <f t="shared" si="33"/>
        <v>113.4</v>
      </c>
      <c r="Y531" s="608">
        <v>18442</v>
      </c>
      <c r="Z531" s="615">
        <v>101.5</v>
      </c>
      <c r="AA531" s="600">
        <f t="shared" si="31"/>
        <v>181695</v>
      </c>
      <c r="AB531" s="621">
        <v>106.6</v>
      </c>
      <c r="AC531" s="615">
        <v>101</v>
      </c>
      <c r="AD531" s="983">
        <v>105.2</v>
      </c>
      <c r="AE531" s="952">
        <v>101.2</v>
      </c>
      <c r="AF531" s="601">
        <f t="shared" si="32"/>
        <v>1.0109999999999999</v>
      </c>
      <c r="AG531" s="407"/>
      <c r="AH531" s="407"/>
      <c r="AI531" s="407"/>
    </row>
    <row r="532" spans="1:35" ht="13.5" customHeight="1">
      <c r="A532" s="406"/>
      <c r="B532" s="411"/>
      <c r="C532" s="472" t="s">
        <v>567</v>
      </c>
      <c r="D532" s="823">
        <v>109.1</v>
      </c>
      <c r="E532" s="846">
        <v>3628122.1773307533</v>
      </c>
      <c r="F532" s="592">
        <v>445875</v>
      </c>
      <c r="G532" s="826">
        <v>114.7</v>
      </c>
      <c r="H532" s="918">
        <v>1049788.3999999999</v>
      </c>
      <c r="I532" s="828">
        <v>1.43</v>
      </c>
      <c r="J532" s="827">
        <v>-5.4</v>
      </c>
      <c r="K532" s="864">
        <v>1.0409999999999999</v>
      </c>
      <c r="L532" s="841">
        <v>369398</v>
      </c>
      <c r="M532" s="588"/>
      <c r="N532" s="456">
        <v>1133117.2919999999</v>
      </c>
      <c r="O532" s="457">
        <f t="shared" si="29"/>
        <v>1119806.4074285715</v>
      </c>
      <c r="P532" s="457">
        <f>N532*O531/O530</f>
        <v>1144965.3880760635</v>
      </c>
      <c r="Q532" s="456">
        <f t="shared" si="28"/>
        <v>3628122.1773307533</v>
      </c>
      <c r="R532" s="464">
        <v>122.2</v>
      </c>
      <c r="S532" s="442">
        <v>94.5</v>
      </c>
      <c r="T532" s="442">
        <v>150.19999999999999</v>
      </c>
      <c r="U532" s="442">
        <v>73</v>
      </c>
      <c r="V532" s="453">
        <v>133.19999999999999</v>
      </c>
      <c r="W532" s="442">
        <v>118.2</v>
      </c>
      <c r="X532" s="615">
        <f t="shared" si="33"/>
        <v>116.2</v>
      </c>
      <c r="Y532" s="608">
        <v>20729</v>
      </c>
      <c r="Z532" s="615">
        <v>101.3</v>
      </c>
      <c r="AA532" s="600">
        <f t="shared" si="31"/>
        <v>204630</v>
      </c>
      <c r="AB532" s="621">
        <v>109.8</v>
      </c>
      <c r="AC532" s="615">
        <v>100.7</v>
      </c>
      <c r="AD532" s="983">
        <v>105.6</v>
      </c>
      <c r="AE532" s="952">
        <v>100.6</v>
      </c>
      <c r="AF532" s="601">
        <f t="shared" si="32"/>
        <v>1.0409999999999999</v>
      </c>
      <c r="AG532" s="407"/>
      <c r="AH532" s="407"/>
      <c r="AI532" s="407"/>
    </row>
    <row r="533" spans="1:35" ht="13.5" customHeight="1">
      <c r="A533" s="406"/>
      <c r="B533" s="411"/>
      <c r="C533" s="472" t="s">
        <v>568</v>
      </c>
      <c r="D533" s="823">
        <v>103</v>
      </c>
      <c r="E533" s="846">
        <v>3483197.0874381</v>
      </c>
      <c r="F533" s="592">
        <v>278472</v>
      </c>
      <c r="G533" s="826">
        <v>110.6</v>
      </c>
      <c r="H533" s="918">
        <v>1065636.1000000001</v>
      </c>
      <c r="I533" s="828">
        <v>1.42</v>
      </c>
      <c r="J533" s="827">
        <v>0.3</v>
      </c>
      <c r="K533" s="864">
        <v>0.876</v>
      </c>
      <c r="L533" s="841">
        <v>331654</v>
      </c>
      <c r="M533" s="588"/>
      <c r="N533" s="456">
        <v>1087855</v>
      </c>
      <c r="O533" s="457">
        <f>SUM(N527:N533)/7</f>
        <v>1120619.1217142858</v>
      </c>
      <c r="P533" s="457">
        <f t="shared" si="30"/>
        <v>1096458.6939788107</v>
      </c>
      <c r="Q533" s="456">
        <f t="shared" si="28"/>
        <v>3483197.0874381</v>
      </c>
      <c r="R533" s="465">
        <v>114</v>
      </c>
      <c r="S533" s="442">
        <v>94.8</v>
      </c>
      <c r="T533" s="442">
        <v>115.9</v>
      </c>
      <c r="U533" s="442">
        <v>63.7</v>
      </c>
      <c r="V533" s="453">
        <v>129.19999999999999</v>
      </c>
      <c r="W533" s="442">
        <v>105</v>
      </c>
      <c r="X533" s="615">
        <f t="shared" si="33"/>
        <v>108.8</v>
      </c>
      <c r="Y533" s="608">
        <v>17634</v>
      </c>
      <c r="Z533" s="615">
        <v>101.7</v>
      </c>
      <c r="AA533" s="600">
        <f t="shared" si="31"/>
        <v>173392</v>
      </c>
      <c r="AB533" s="621">
        <v>92.3</v>
      </c>
      <c r="AC533" s="615">
        <v>100.5</v>
      </c>
      <c r="AD533" s="983">
        <v>104.7</v>
      </c>
      <c r="AE533" s="952">
        <v>101.1</v>
      </c>
      <c r="AF533" s="601">
        <f t="shared" si="32"/>
        <v>0.876</v>
      </c>
      <c r="AG533" s="407"/>
      <c r="AH533" s="407"/>
      <c r="AI533" s="407"/>
    </row>
    <row r="534" spans="1:35" ht="13.5" customHeight="1">
      <c r="A534" s="406"/>
      <c r="B534" s="411"/>
      <c r="C534" s="472" t="s">
        <v>569</v>
      </c>
      <c r="D534" s="823">
        <v>102.9</v>
      </c>
      <c r="E534" s="846">
        <v>3542635.1158799129</v>
      </c>
      <c r="F534" s="592">
        <v>447610</v>
      </c>
      <c r="G534" s="826">
        <v>106.4</v>
      </c>
      <c r="H534" s="918">
        <v>1042415.8</v>
      </c>
      <c r="I534" s="828">
        <v>1.41</v>
      </c>
      <c r="J534" s="827">
        <v>11.8</v>
      </c>
      <c r="K534" s="864">
        <v>0.97599999999999998</v>
      </c>
      <c r="L534" s="841">
        <v>330422</v>
      </c>
      <c r="M534" s="588"/>
      <c r="N534" s="456">
        <v>1106418.3929999999</v>
      </c>
      <c r="O534" s="457">
        <f t="shared" si="29"/>
        <v>1130755.7492857142</v>
      </c>
      <c r="P534" s="457">
        <f>N534*O533/O532</f>
        <v>1107221.3907574723</v>
      </c>
      <c r="Q534" s="456">
        <f t="shared" si="28"/>
        <v>3542635.1158799129</v>
      </c>
      <c r="R534" s="464">
        <v>99.2</v>
      </c>
      <c r="S534" s="442">
        <v>87.7</v>
      </c>
      <c r="T534" s="442">
        <v>112</v>
      </c>
      <c r="U534" s="442">
        <v>64.5</v>
      </c>
      <c r="V534" s="453">
        <v>134.4</v>
      </c>
      <c r="W534" s="442">
        <v>133.69999999999999</v>
      </c>
      <c r="X534" s="615">
        <f t="shared" si="33"/>
        <v>102.7</v>
      </c>
      <c r="Y534" s="608">
        <v>21032</v>
      </c>
      <c r="Z534" s="615">
        <v>101.9</v>
      </c>
      <c r="AA534" s="600">
        <f t="shared" si="31"/>
        <v>206398</v>
      </c>
      <c r="AB534" s="621">
        <v>103.5</v>
      </c>
      <c r="AC534" s="615">
        <v>100.5</v>
      </c>
      <c r="AD534" s="983">
        <v>105.6</v>
      </c>
      <c r="AE534" s="952">
        <v>100.9</v>
      </c>
      <c r="AF534" s="601">
        <f t="shared" si="32"/>
        <v>0.97599999999999998</v>
      </c>
      <c r="AG534" s="407"/>
      <c r="AH534" s="407"/>
      <c r="AI534" s="407"/>
    </row>
    <row r="535" spans="1:35" ht="13.5" customHeight="1">
      <c r="A535" s="406"/>
      <c r="B535" s="411"/>
      <c r="C535" s="472" t="s">
        <v>67</v>
      </c>
      <c r="D535" s="823">
        <v>110.8</v>
      </c>
      <c r="E535" s="846">
        <v>3587370.7293662969</v>
      </c>
      <c r="F535" s="592">
        <v>413707</v>
      </c>
      <c r="G535" s="826">
        <v>106.9</v>
      </c>
      <c r="H535" s="918">
        <v>1044387.4</v>
      </c>
      <c r="I535" s="828">
        <v>1.4</v>
      </c>
      <c r="J535" s="827">
        <v>-8</v>
      </c>
      <c r="K535" s="864">
        <v>1.08</v>
      </c>
      <c r="L535" s="841">
        <v>329991</v>
      </c>
      <c r="M535" s="588"/>
      <c r="N535" s="426">
        <v>1120390</v>
      </c>
      <c r="O535" s="457">
        <f t="shared" si="29"/>
        <v>1131772.1778571429</v>
      </c>
      <c r="P535" s="457">
        <f>N535*O534/O533</f>
        <v>1130524.5550372005</v>
      </c>
      <c r="Q535" s="456">
        <f t="shared" si="28"/>
        <v>3587370.7293662969</v>
      </c>
      <c r="R535" s="464">
        <v>108.3</v>
      </c>
      <c r="S535" s="442">
        <v>92.1</v>
      </c>
      <c r="T535" s="442">
        <v>152.1</v>
      </c>
      <c r="U535" s="442">
        <v>65.2</v>
      </c>
      <c r="V535" s="453">
        <v>123.2</v>
      </c>
      <c r="W535" s="442">
        <v>114.3</v>
      </c>
      <c r="X535" s="615">
        <f t="shared" si="33"/>
        <v>108</v>
      </c>
      <c r="Y535" s="608">
        <v>16530</v>
      </c>
      <c r="Z535" s="615">
        <v>102.4</v>
      </c>
      <c r="AA535" s="600">
        <f t="shared" si="31"/>
        <v>161426</v>
      </c>
      <c r="AB535" s="621">
        <v>112.8</v>
      </c>
      <c r="AC535" s="615">
        <v>102</v>
      </c>
      <c r="AD535" s="983">
        <v>106</v>
      </c>
      <c r="AE535" s="952">
        <v>100.5</v>
      </c>
      <c r="AF535" s="601">
        <f t="shared" si="32"/>
        <v>1.08</v>
      </c>
      <c r="AG535" s="407"/>
      <c r="AH535" s="407"/>
      <c r="AI535" s="407"/>
    </row>
    <row r="536" spans="1:35" ht="13.5" customHeight="1">
      <c r="A536" s="406"/>
      <c r="B536" s="411"/>
      <c r="C536" s="472" t="s">
        <v>68</v>
      </c>
      <c r="D536" s="823">
        <v>101.5</v>
      </c>
      <c r="E536" s="846">
        <v>3085195.1806005794</v>
      </c>
      <c r="F536" s="592">
        <v>308614</v>
      </c>
      <c r="G536" s="826">
        <v>97.1</v>
      </c>
      <c r="H536" s="918">
        <v>1051665.3</v>
      </c>
      <c r="I536" s="828">
        <v>1.39</v>
      </c>
      <c r="J536" s="827">
        <v>-1.9</v>
      </c>
      <c r="K536" s="864">
        <v>0.96399999999999997</v>
      </c>
      <c r="L536" s="841">
        <v>336725</v>
      </c>
      <c r="M536" s="588"/>
      <c r="N536" s="456">
        <v>963553</v>
      </c>
      <c r="O536" s="457">
        <f>SUM(N530:N536)/7</f>
        <v>1106772.767857143</v>
      </c>
      <c r="P536" s="457">
        <f>N536*O535/O534</f>
        <v>964419.1311692684</v>
      </c>
      <c r="Q536" s="456">
        <f t="shared" si="28"/>
        <v>3085195.1806005794</v>
      </c>
      <c r="R536" s="464">
        <v>99.5</v>
      </c>
      <c r="S536" s="442">
        <v>71.5</v>
      </c>
      <c r="T536" s="442">
        <v>114.3</v>
      </c>
      <c r="U536" s="442">
        <v>67</v>
      </c>
      <c r="V536" s="453">
        <v>117.9</v>
      </c>
      <c r="W536" s="442">
        <v>122.4</v>
      </c>
      <c r="X536" s="615">
        <f t="shared" si="33"/>
        <v>95.3</v>
      </c>
      <c r="Y536" s="608">
        <v>19229</v>
      </c>
      <c r="Z536" s="615">
        <v>102.8</v>
      </c>
      <c r="AA536" s="600">
        <f t="shared" si="31"/>
        <v>187053</v>
      </c>
      <c r="AB536" s="621">
        <v>101.2</v>
      </c>
      <c r="AC536" s="615">
        <v>102.1</v>
      </c>
      <c r="AD536" s="983">
        <v>106.7</v>
      </c>
      <c r="AE536" s="952">
        <v>100.5</v>
      </c>
      <c r="AF536" s="601">
        <f t="shared" si="32"/>
        <v>0.96399999999999997</v>
      </c>
      <c r="AG536" s="407"/>
      <c r="AH536" s="407"/>
      <c r="AI536" s="407"/>
    </row>
    <row r="537" spans="1:35" ht="13.5" customHeight="1">
      <c r="A537" s="406"/>
      <c r="B537" s="449"/>
      <c r="C537" s="472" t="s">
        <v>69</v>
      </c>
      <c r="D537" s="823">
        <v>100.8</v>
      </c>
      <c r="E537" s="846">
        <v>3423167.9668335253</v>
      </c>
      <c r="F537" s="592">
        <v>502904</v>
      </c>
      <c r="G537" s="826">
        <v>103.9</v>
      </c>
      <c r="H537" s="918">
        <v>1052773</v>
      </c>
      <c r="I537" s="828">
        <v>1.38</v>
      </c>
      <c r="J537" s="827">
        <v>-3.5</v>
      </c>
      <c r="K537" s="864">
        <v>1.0089999999999999</v>
      </c>
      <c r="L537" s="841">
        <v>328852</v>
      </c>
      <c r="M537" s="588"/>
      <c r="N537" s="458">
        <v>1069107</v>
      </c>
      <c r="O537" s="459">
        <f>SUM(N531:N537)/7</f>
        <v>1086469.2078571429</v>
      </c>
      <c r="P537" s="459">
        <f>N537*O536/O535</f>
        <v>1045491.784190866</v>
      </c>
      <c r="Q537" s="458">
        <f>N537*$Q$4</f>
        <v>3423167.9668335253</v>
      </c>
      <c r="R537" s="466">
        <v>110.3</v>
      </c>
      <c r="S537" s="444">
        <v>82.2</v>
      </c>
      <c r="T537" s="444">
        <v>112</v>
      </c>
      <c r="U537" s="444">
        <v>65.5</v>
      </c>
      <c r="V537" s="455">
        <v>133</v>
      </c>
      <c r="W537" s="444">
        <v>108.7</v>
      </c>
      <c r="X537" s="615">
        <f t="shared" si="33"/>
        <v>104.8</v>
      </c>
      <c r="Y537" s="608">
        <v>27287</v>
      </c>
      <c r="Z537" s="615">
        <v>102.7</v>
      </c>
      <c r="AA537" s="600">
        <f t="shared" si="31"/>
        <v>265696</v>
      </c>
      <c r="AB537" s="617">
        <v>105.5</v>
      </c>
      <c r="AC537" s="615">
        <v>102.3</v>
      </c>
      <c r="AD537" s="983">
        <v>106.3</v>
      </c>
      <c r="AE537" s="952">
        <v>100.6</v>
      </c>
      <c r="AF537" s="601">
        <f t="shared" si="32"/>
        <v>1.0089999999999999</v>
      </c>
      <c r="AG537" s="407"/>
      <c r="AH537" s="407"/>
      <c r="AI537" s="407"/>
    </row>
    <row r="538" spans="1:35" ht="13.5" customHeight="1">
      <c r="A538" s="477">
        <v>2020</v>
      </c>
      <c r="B538" s="934" t="s">
        <v>100</v>
      </c>
      <c r="C538" s="473" t="s">
        <v>561</v>
      </c>
      <c r="D538" s="866">
        <v>105.8</v>
      </c>
      <c r="E538" s="850">
        <v>2978540.0703307707</v>
      </c>
      <c r="F538" s="855">
        <v>340801</v>
      </c>
      <c r="G538" s="817">
        <v>110.7</v>
      </c>
      <c r="H538" s="914">
        <v>1068715.2</v>
      </c>
      <c r="I538" s="819">
        <v>1.31</v>
      </c>
      <c r="J538" s="818">
        <v>-2.2000000000000002</v>
      </c>
      <c r="K538" s="865">
        <v>1.008</v>
      </c>
      <c r="L538" s="840">
        <v>469638</v>
      </c>
      <c r="M538" s="588"/>
      <c r="N538" s="456">
        <v>930243</v>
      </c>
      <c r="O538" s="457">
        <f>SUM(N532:N538)/7</f>
        <v>1058669.0978571428</v>
      </c>
      <c r="P538" s="457">
        <v>930242</v>
      </c>
      <c r="Q538" s="456">
        <f t="shared" ref="Q538:Q564" si="34">N538*$Q$4</f>
        <v>2978540.0703307707</v>
      </c>
      <c r="R538" s="467">
        <v>115.5</v>
      </c>
      <c r="S538" s="442">
        <v>85.6</v>
      </c>
      <c r="T538" s="442">
        <v>112.4</v>
      </c>
      <c r="U538" s="442">
        <v>73.5</v>
      </c>
      <c r="V538" s="453">
        <v>144.6</v>
      </c>
      <c r="W538" s="468">
        <v>124.3</v>
      </c>
      <c r="X538" s="623">
        <f t="shared" si="33"/>
        <v>110.7</v>
      </c>
      <c r="Y538" s="619">
        <v>19651</v>
      </c>
      <c r="Z538" s="623">
        <v>102.6</v>
      </c>
      <c r="AA538" s="611">
        <f t="shared" si="31"/>
        <v>191530</v>
      </c>
      <c r="AB538" s="620">
        <v>97.2</v>
      </c>
      <c r="AC538" s="623">
        <v>102.5</v>
      </c>
      <c r="AD538" s="985">
        <v>97.4</v>
      </c>
      <c r="AE538" s="954">
        <v>101.5</v>
      </c>
      <c r="AF538" s="613">
        <f t="shared" si="32"/>
        <v>1.008</v>
      </c>
      <c r="AG538" s="407"/>
      <c r="AH538" s="407"/>
      <c r="AI538" s="407"/>
    </row>
    <row r="539" spans="1:35" ht="13.5" customHeight="1">
      <c r="A539" s="406"/>
      <c r="B539" s="411"/>
      <c r="C539" s="472" t="s">
        <v>562</v>
      </c>
      <c r="D539" s="867">
        <v>95.2</v>
      </c>
      <c r="E539" s="846">
        <v>3336880.1083327425</v>
      </c>
      <c r="F539" s="592">
        <v>256374</v>
      </c>
      <c r="G539" s="826">
        <v>94.7</v>
      </c>
      <c r="H539" s="918">
        <v>1053885.6000000001</v>
      </c>
      <c r="I539" s="828">
        <v>1.27</v>
      </c>
      <c r="J539" s="827">
        <v>2.8</v>
      </c>
      <c r="K539" s="864">
        <v>1.0009999999999999</v>
      </c>
      <c r="L539" s="841">
        <v>463288</v>
      </c>
      <c r="M539" s="588"/>
      <c r="N539" s="426">
        <v>1042158</v>
      </c>
      <c r="O539" s="457">
        <f>SUM(N533:N539)/7</f>
        <v>1045674.9132857143</v>
      </c>
      <c r="P539" s="457">
        <v>1042158</v>
      </c>
      <c r="Q539" s="456">
        <f t="shared" si="34"/>
        <v>3336880.1083327425</v>
      </c>
      <c r="R539" s="464">
        <v>95.2</v>
      </c>
      <c r="S539" s="442">
        <v>82.1</v>
      </c>
      <c r="T539" s="442">
        <v>56.1</v>
      </c>
      <c r="U539" s="442">
        <v>75.3</v>
      </c>
      <c r="V539" s="453">
        <v>130.5</v>
      </c>
      <c r="W539" s="442">
        <v>106.8</v>
      </c>
      <c r="X539" s="615">
        <f t="shared" si="33"/>
        <v>94.7</v>
      </c>
      <c r="Y539" s="608">
        <v>15859</v>
      </c>
      <c r="Z539" s="615">
        <v>102.4</v>
      </c>
      <c r="AA539" s="600">
        <f t="shared" si="31"/>
        <v>154873</v>
      </c>
      <c r="AB539" s="617">
        <v>97.9</v>
      </c>
      <c r="AC539" s="615">
        <v>102.1</v>
      </c>
      <c r="AD539" s="983">
        <v>98.6</v>
      </c>
      <c r="AE539" s="952">
        <v>101.3</v>
      </c>
      <c r="AF539" s="601">
        <f t="shared" si="32"/>
        <v>1.0009999999999999</v>
      </c>
      <c r="AG539" s="407"/>
      <c r="AH539" s="407"/>
      <c r="AI539" s="407"/>
    </row>
    <row r="540" spans="1:35" ht="13.5" customHeight="1">
      <c r="A540" s="406"/>
      <c r="B540" s="411"/>
      <c r="C540" s="472" t="s">
        <v>563</v>
      </c>
      <c r="D540" s="867">
        <v>99.9</v>
      </c>
      <c r="E540" s="846">
        <v>3187764.6733169728</v>
      </c>
      <c r="F540" s="592">
        <v>407489</v>
      </c>
      <c r="G540" s="826">
        <v>103.8</v>
      </c>
      <c r="H540" s="918">
        <v>1049065.1000000001</v>
      </c>
      <c r="I540" s="828">
        <v>1.21</v>
      </c>
      <c r="J540" s="827">
        <v>-1.5</v>
      </c>
      <c r="K540" s="864">
        <v>1.181</v>
      </c>
      <c r="L540" s="841">
        <v>473291</v>
      </c>
      <c r="M540" s="588"/>
      <c r="N540" s="456">
        <v>995587</v>
      </c>
      <c r="O540" s="457">
        <f t="shared" ref="O540:O545" si="35">(P540+SUM(N534:N539))/7</f>
        <v>1032493.7704285715</v>
      </c>
      <c r="P540" s="457">
        <v>995587</v>
      </c>
      <c r="Q540" s="456">
        <f t="shared" si="34"/>
        <v>3187764.6733169728</v>
      </c>
      <c r="R540" s="464">
        <v>115.1</v>
      </c>
      <c r="S540" s="442">
        <v>68.3</v>
      </c>
      <c r="T540" s="442">
        <v>72.7</v>
      </c>
      <c r="U540" s="442">
        <v>70.7</v>
      </c>
      <c r="V540" s="453">
        <v>151.19999999999999</v>
      </c>
      <c r="W540" s="442">
        <v>121.5</v>
      </c>
      <c r="X540" s="615">
        <f t="shared" si="33"/>
        <v>103.8</v>
      </c>
      <c r="Y540" s="608">
        <v>14644</v>
      </c>
      <c r="Z540" s="615">
        <v>102.4</v>
      </c>
      <c r="AA540" s="600">
        <f t="shared" si="31"/>
        <v>143008</v>
      </c>
      <c r="AB540" s="617">
        <v>117.6</v>
      </c>
      <c r="AC540" s="615">
        <v>101.1</v>
      </c>
      <c r="AD540" s="983">
        <v>99.7</v>
      </c>
      <c r="AE540" s="952">
        <v>101.1</v>
      </c>
      <c r="AF540" s="601">
        <f t="shared" si="32"/>
        <v>1.18</v>
      </c>
      <c r="AG540" s="407"/>
      <c r="AH540" s="407"/>
      <c r="AI540" s="407"/>
    </row>
    <row r="541" spans="1:35" ht="13.5" customHeight="1">
      <c r="A541" s="406"/>
      <c r="B541" s="411"/>
      <c r="C541" s="472" t="s">
        <v>564</v>
      </c>
      <c r="D541" s="1078">
        <v>89.6</v>
      </c>
      <c r="E541" s="846">
        <v>3040134.9174115364</v>
      </c>
      <c r="F541" s="592">
        <v>526160</v>
      </c>
      <c r="G541" s="826">
        <v>84.8</v>
      </c>
      <c r="H541" s="918">
        <v>989293</v>
      </c>
      <c r="I541" s="828">
        <v>1.1200000000000001</v>
      </c>
      <c r="J541" s="2567">
        <v>-14</v>
      </c>
      <c r="K541" s="2583">
        <v>0.879</v>
      </c>
      <c r="L541" s="2584">
        <v>459670</v>
      </c>
      <c r="M541" s="588"/>
      <c r="N541" s="456">
        <v>949480</v>
      </c>
      <c r="O541" s="457">
        <f t="shared" si="35"/>
        <v>1010074</v>
      </c>
      <c r="P541" s="457">
        <v>949480</v>
      </c>
      <c r="Q541" s="456">
        <f t="shared" si="34"/>
        <v>3040134.9174115364</v>
      </c>
      <c r="R541" s="442">
        <v>96.6</v>
      </c>
      <c r="S541" s="442">
        <v>70</v>
      </c>
      <c r="T541" s="442">
        <v>111.1</v>
      </c>
      <c r="U541" s="442">
        <v>66.400000000000006</v>
      </c>
      <c r="V541" s="453">
        <v>78.8</v>
      </c>
      <c r="W541" s="442">
        <v>87.7</v>
      </c>
      <c r="X541" s="615">
        <f t="shared" si="33"/>
        <v>84.8</v>
      </c>
      <c r="Y541" s="608">
        <v>5311</v>
      </c>
      <c r="Z541" s="615">
        <v>102.8</v>
      </c>
      <c r="AA541" s="600">
        <f t="shared" si="31"/>
        <v>51663</v>
      </c>
      <c r="AB541" s="617">
        <v>88.1</v>
      </c>
      <c r="AC541" s="615">
        <v>99.3</v>
      </c>
      <c r="AD541" s="983">
        <v>98.4</v>
      </c>
      <c r="AE541" s="952">
        <v>101.2</v>
      </c>
      <c r="AF541" s="601">
        <f t="shared" si="32"/>
        <v>0.879</v>
      </c>
      <c r="AG541" s="407"/>
      <c r="AH541" s="407"/>
      <c r="AI541" s="407"/>
    </row>
    <row r="542" spans="1:35" ht="13.5" customHeight="1">
      <c r="A542" s="406"/>
      <c r="B542" s="411"/>
      <c r="C542" s="472" t="s">
        <v>565</v>
      </c>
      <c r="D542" s="1078">
        <v>85.1</v>
      </c>
      <c r="E542" s="846">
        <v>3020965.1742357532</v>
      </c>
      <c r="F542" s="592">
        <v>512198</v>
      </c>
      <c r="G542" s="826">
        <v>78.900000000000006</v>
      </c>
      <c r="H542" s="918">
        <v>980783.8</v>
      </c>
      <c r="I542" s="828">
        <v>1.04</v>
      </c>
      <c r="J542" s="2567">
        <v>-7.3</v>
      </c>
      <c r="K542" s="2583">
        <v>0.79400000000000004</v>
      </c>
      <c r="L542" s="2584">
        <v>400929</v>
      </c>
      <c r="M542" s="588"/>
      <c r="N542" s="456">
        <v>943493</v>
      </c>
      <c r="O542" s="457">
        <f t="shared" si="35"/>
        <v>984803</v>
      </c>
      <c r="P542" s="457">
        <v>943493</v>
      </c>
      <c r="Q542" s="456">
        <f t="shared" si="34"/>
        <v>3020965.1742357532</v>
      </c>
      <c r="R542" s="442">
        <v>81.7</v>
      </c>
      <c r="S542" s="442">
        <v>79.2</v>
      </c>
      <c r="T542" s="442">
        <v>89.9</v>
      </c>
      <c r="U542" s="442">
        <v>64.2</v>
      </c>
      <c r="V542" s="453">
        <v>72.599999999999994</v>
      </c>
      <c r="W542" s="442">
        <v>120.1</v>
      </c>
      <c r="X542" s="615">
        <f t="shared" si="33"/>
        <v>78.900000000000006</v>
      </c>
      <c r="Y542" s="608">
        <v>7531</v>
      </c>
      <c r="Z542" s="615">
        <v>102.7</v>
      </c>
      <c r="AA542" s="600">
        <f t="shared" si="31"/>
        <v>73330</v>
      </c>
      <c r="AB542" s="617">
        <v>76.900000000000006</v>
      </c>
      <c r="AC542" s="615">
        <v>98.8</v>
      </c>
      <c r="AD542" s="983">
        <v>94.6</v>
      </c>
      <c r="AE542" s="952">
        <v>101.2</v>
      </c>
      <c r="AF542" s="601">
        <f t="shared" si="32"/>
        <v>0.79400000000000004</v>
      </c>
      <c r="AG542" s="407"/>
      <c r="AH542" s="407"/>
      <c r="AI542" s="407"/>
    </row>
    <row r="543" spans="1:35" ht="13.5" customHeight="1">
      <c r="A543" s="406"/>
      <c r="B543" s="411"/>
      <c r="C543" s="472" t="s">
        <v>566</v>
      </c>
      <c r="D543" s="1078">
        <v>87.7</v>
      </c>
      <c r="E543" s="846">
        <v>3148234.0821614321</v>
      </c>
      <c r="F543" s="592">
        <v>407496</v>
      </c>
      <c r="G543" s="826">
        <v>84.5</v>
      </c>
      <c r="H543" s="918">
        <v>1015206.9</v>
      </c>
      <c r="I543" s="828">
        <v>1.01</v>
      </c>
      <c r="J543" s="2567">
        <v>4.4000000000000004</v>
      </c>
      <c r="K543" s="2583">
        <v>0.95299999999999996</v>
      </c>
      <c r="L543" s="2584">
        <v>396055</v>
      </c>
      <c r="M543" s="588"/>
      <c r="N543" s="456">
        <v>983241</v>
      </c>
      <c r="O543" s="457">
        <f t="shared" si="35"/>
        <v>987615.57142857148</v>
      </c>
      <c r="P543" s="457">
        <v>983241</v>
      </c>
      <c r="Q543" s="456">
        <f t="shared" si="34"/>
        <v>3148234.0821614321</v>
      </c>
      <c r="R543" s="442">
        <v>88.2</v>
      </c>
      <c r="S543" s="442">
        <v>71.8</v>
      </c>
      <c r="T543" s="442">
        <v>102.3</v>
      </c>
      <c r="U543" s="442">
        <v>67.099999999999994</v>
      </c>
      <c r="V543" s="453">
        <v>90.9</v>
      </c>
      <c r="W543" s="442">
        <v>120.6</v>
      </c>
      <c r="X543" s="615">
        <f t="shared" si="33"/>
        <v>84.5</v>
      </c>
      <c r="Y543" s="608">
        <v>16182</v>
      </c>
      <c r="Z543" s="615">
        <v>102.5</v>
      </c>
      <c r="AA543" s="600">
        <f t="shared" si="31"/>
        <v>157873</v>
      </c>
      <c r="AB543" s="617">
        <v>92.4</v>
      </c>
      <c r="AC543" s="615">
        <v>99.4</v>
      </c>
      <c r="AD543" s="983">
        <v>95.8</v>
      </c>
      <c r="AE543" s="952">
        <v>100.7</v>
      </c>
      <c r="AF543" s="601">
        <f t="shared" si="32"/>
        <v>0.95199999999999996</v>
      </c>
      <c r="AG543" s="407"/>
      <c r="AH543" s="407"/>
      <c r="AI543" s="407"/>
    </row>
    <row r="544" spans="1:35" ht="13.5" customHeight="1">
      <c r="A544" s="406"/>
      <c r="B544" s="411"/>
      <c r="C544" s="472" t="s">
        <v>567</v>
      </c>
      <c r="D544" s="1078">
        <v>90</v>
      </c>
      <c r="E544" s="846">
        <v>3210526.9422724838</v>
      </c>
      <c r="F544" s="592">
        <v>319167</v>
      </c>
      <c r="G544" s="826">
        <v>84.2</v>
      </c>
      <c r="H544" s="918">
        <v>1028228.3</v>
      </c>
      <c r="I544" s="828">
        <v>0.97</v>
      </c>
      <c r="J544" s="2567">
        <v>4.4000000000000004</v>
      </c>
      <c r="K544" s="2583">
        <v>0.92100000000000004</v>
      </c>
      <c r="L544" s="2584">
        <v>431445</v>
      </c>
      <c r="M544" s="588"/>
      <c r="N544" s="456">
        <v>1002696</v>
      </c>
      <c r="O544" s="457">
        <f t="shared" si="35"/>
        <v>978128.28571428568</v>
      </c>
      <c r="P544" s="457">
        <v>1002696</v>
      </c>
      <c r="Q544" s="456">
        <f t="shared" si="34"/>
        <v>3210526.9422724838</v>
      </c>
      <c r="R544" s="442">
        <v>86.6</v>
      </c>
      <c r="S544" s="442">
        <v>67.3</v>
      </c>
      <c r="T544" s="442">
        <v>134.4</v>
      </c>
      <c r="U544" s="442">
        <v>66.099999999999994</v>
      </c>
      <c r="V544" s="453">
        <v>85.3</v>
      </c>
      <c r="W544" s="442">
        <v>116.8</v>
      </c>
      <c r="X544" s="615">
        <f t="shared" si="33"/>
        <v>84.2</v>
      </c>
      <c r="Y544" s="608">
        <v>18515</v>
      </c>
      <c r="Z544" s="615">
        <v>102.6</v>
      </c>
      <c r="AA544" s="600">
        <f t="shared" si="31"/>
        <v>180458</v>
      </c>
      <c r="AB544" s="617">
        <v>89.9</v>
      </c>
      <c r="AC544" s="615">
        <v>99.9</v>
      </c>
      <c r="AD544" s="983">
        <v>96.9</v>
      </c>
      <c r="AE544" s="952">
        <v>100.6</v>
      </c>
      <c r="AF544" s="601">
        <f t="shared" si="32"/>
        <v>0.92100000000000004</v>
      </c>
      <c r="AG544" s="407"/>
      <c r="AH544" s="407"/>
      <c r="AI544" s="407"/>
    </row>
    <row r="545" spans="1:35" ht="13.5" customHeight="1">
      <c r="A545" s="406"/>
      <c r="B545" s="411"/>
      <c r="C545" s="472" t="s">
        <v>568</v>
      </c>
      <c r="D545" s="1078">
        <v>91.3</v>
      </c>
      <c r="E545" s="846">
        <v>3362517.678669889</v>
      </c>
      <c r="F545" s="592">
        <v>293832</v>
      </c>
      <c r="G545" s="826">
        <v>92.4</v>
      </c>
      <c r="H545" s="918">
        <v>1038445</v>
      </c>
      <c r="I545" s="828">
        <v>0.93</v>
      </c>
      <c r="J545" s="2567">
        <v>7.1</v>
      </c>
      <c r="K545" s="2583">
        <v>0.81799999999999995</v>
      </c>
      <c r="L545" s="2584">
        <v>443423</v>
      </c>
      <c r="M545" s="588"/>
      <c r="N545" s="456">
        <v>1050165</v>
      </c>
      <c r="O545" s="457">
        <f t="shared" si="35"/>
        <v>995260</v>
      </c>
      <c r="P545" s="457">
        <v>1050165</v>
      </c>
      <c r="Q545" s="456">
        <f t="shared" si="34"/>
        <v>3362517.678669889</v>
      </c>
      <c r="R545" s="442">
        <v>94</v>
      </c>
      <c r="S545" s="442">
        <v>73.5</v>
      </c>
      <c r="T545" s="442">
        <v>119</v>
      </c>
      <c r="U545" s="442">
        <v>61</v>
      </c>
      <c r="V545" s="453">
        <v>111.1</v>
      </c>
      <c r="W545" s="442">
        <v>122.2</v>
      </c>
      <c r="X545" s="615">
        <f t="shared" si="33"/>
        <v>92.4</v>
      </c>
      <c r="Y545" s="608">
        <v>16728</v>
      </c>
      <c r="Z545" s="615">
        <v>102.9</v>
      </c>
      <c r="AA545" s="600">
        <f t="shared" si="31"/>
        <v>162566</v>
      </c>
      <c r="AB545" s="617">
        <v>79.2</v>
      </c>
      <c r="AC545" s="615">
        <v>100.1</v>
      </c>
      <c r="AD545" s="983">
        <v>96.3</v>
      </c>
      <c r="AE545" s="952">
        <v>100.8</v>
      </c>
      <c r="AF545" s="601">
        <f t="shared" si="32"/>
        <v>0.81699999999999995</v>
      </c>
      <c r="AG545" s="407"/>
      <c r="AH545" s="407"/>
      <c r="AI545" s="407"/>
    </row>
    <row r="546" spans="1:35" ht="13.5" customHeight="1">
      <c r="A546" s="406"/>
      <c r="B546" s="411"/>
      <c r="C546" s="472" t="s">
        <v>569</v>
      </c>
      <c r="D546" s="1078">
        <v>90.8</v>
      </c>
      <c r="E546" s="846">
        <v>3312148.674177113</v>
      </c>
      <c r="F546" s="592">
        <v>351302</v>
      </c>
      <c r="G546" s="826">
        <v>87.1</v>
      </c>
      <c r="H546" s="918">
        <v>1042333.1</v>
      </c>
      <c r="I546" s="828">
        <v>0.93</v>
      </c>
      <c r="J546" s="2567">
        <v>-7.7</v>
      </c>
      <c r="K546" s="2583">
        <v>0.94499999999999995</v>
      </c>
      <c r="L546" s="2584">
        <v>439417</v>
      </c>
      <c r="M546" s="588"/>
      <c r="N546" s="457">
        <v>1034434</v>
      </c>
      <c r="O546" s="457">
        <f t="shared" ref="O546:O560" si="36">(P546+SUM(N540:N545))/7</f>
        <v>994156.57142857148</v>
      </c>
      <c r="P546" s="457">
        <v>1034434</v>
      </c>
      <c r="Q546" s="456">
        <f t="shared" si="34"/>
        <v>3312148.674177113</v>
      </c>
      <c r="R546" s="442">
        <v>83.3</v>
      </c>
      <c r="S546" s="442">
        <v>69.900000000000006</v>
      </c>
      <c r="T546" s="442">
        <v>114.8</v>
      </c>
      <c r="U546" s="442">
        <v>66.599999999999994</v>
      </c>
      <c r="V546" s="453">
        <v>108.9</v>
      </c>
      <c r="W546" s="442">
        <v>116.2</v>
      </c>
      <c r="X546" s="615">
        <f t="shared" si="33"/>
        <v>87.1</v>
      </c>
      <c r="Y546" s="608">
        <v>14660</v>
      </c>
      <c r="Z546" s="615">
        <v>103</v>
      </c>
      <c r="AA546" s="600">
        <f t="shared" si="31"/>
        <v>142330</v>
      </c>
      <c r="AB546" s="617">
        <v>92.6</v>
      </c>
      <c r="AC546" s="615">
        <v>100.1</v>
      </c>
      <c r="AD546" s="983">
        <v>97.8</v>
      </c>
      <c r="AE546" s="952">
        <v>100.3</v>
      </c>
      <c r="AF546" s="601">
        <f t="shared" si="32"/>
        <v>0.94499999999999995</v>
      </c>
      <c r="AG546" s="407"/>
      <c r="AH546" s="407"/>
      <c r="AI546" s="407"/>
    </row>
    <row r="547" spans="1:35" ht="13.5" customHeight="1">
      <c r="A547" s="406"/>
      <c r="B547" s="411"/>
      <c r="C547" s="472" t="s">
        <v>67</v>
      </c>
      <c r="D547" s="1078">
        <v>93.4</v>
      </c>
      <c r="E547" s="846">
        <v>3312692.9962649508</v>
      </c>
      <c r="F547" s="592">
        <v>412544</v>
      </c>
      <c r="G547" s="826">
        <v>92.9</v>
      </c>
      <c r="H547" s="918">
        <v>1052381.6000000001</v>
      </c>
      <c r="I547" s="828">
        <v>0.93</v>
      </c>
      <c r="J547" s="2567">
        <v>9.6</v>
      </c>
      <c r="K547" s="2583">
        <v>0.96599999999999997</v>
      </c>
      <c r="L547" s="2584">
        <v>472303</v>
      </c>
      <c r="M547" s="588"/>
      <c r="N547" s="457">
        <v>1034604</v>
      </c>
      <c r="O547" s="457">
        <f t="shared" si="36"/>
        <v>999730.42857142852</v>
      </c>
      <c r="P547" s="457">
        <v>1034604</v>
      </c>
      <c r="Q547" s="456">
        <f t="shared" si="34"/>
        <v>3312692.9962649508</v>
      </c>
      <c r="R547" s="442">
        <v>94.4</v>
      </c>
      <c r="S547" s="442">
        <v>77.5</v>
      </c>
      <c r="T547" s="442">
        <v>128.9</v>
      </c>
      <c r="U547" s="442">
        <v>65.2</v>
      </c>
      <c r="V547" s="453">
        <v>102.4</v>
      </c>
      <c r="W547" s="442">
        <v>137.1</v>
      </c>
      <c r="X547" s="615">
        <f t="shared" si="33"/>
        <v>92.9</v>
      </c>
      <c r="Y547" s="608">
        <v>16457</v>
      </c>
      <c r="Z547" s="615">
        <v>102.6</v>
      </c>
      <c r="AA547" s="600">
        <f t="shared" si="31"/>
        <v>160400</v>
      </c>
      <c r="AB547" s="617">
        <v>94.4</v>
      </c>
      <c r="AC547" s="615">
        <v>100.3</v>
      </c>
      <c r="AD547" s="983">
        <v>98.1</v>
      </c>
      <c r="AE547" s="952">
        <v>99.8</v>
      </c>
      <c r="AF547" s="601">
        <f t="shared" si="32"/>
        <v>0.96699999999999997</v>
      </c>
      <c r="AG547" s="407"/>
      <c r="AH547" s="407"/>
      <c r="AI547" s="407"/>
    </row>
    <row r="548" spans="1:35" ht="13.5" customHeight="1">
      <c r="A548" s="406"/>
      <c r="B548" s="411"/>
      <c r="C548" s="472" t="s">
        <v>68</v>
      </c>
      <c r="D548" s="1078">
        <v>95.2</v>
      </c>
      <c r="E548" s="846">
        <v>3144260.5309202182</v>
      </c>
      <c r="F548" s="592">
        <v>386063</v>
      </c>
      <c r="G548" s="826">
        <v>99.2</v>
      </c>
      <c r="H548" s="918">
        <v>1050981.3</v>
      </c>
      <c r="I548" s="828">
        <v>0.93</v>
      </c>
      <c r="J548" s="2567">
        <v>2.5</v>
      </c>
      <c r="K548" s="2583">
        <v>0.97199999999999998</v>
      </c>
      <c r="L548" s="2584">
        <v>461765</v>
      </c>
      <c r="M548" s="588"/>
      <c r="N548" s="456">
        <v>982000</v>
      </c>
      <c r="O548" s="457">
        <f t="shared" si="36"/>
        <v>1004376.1428571428</v>
      </c>
      <c r="P548" s="457">
        <v>982000</v>
      </c>
      <c r="Q548" s="456">
        <f t="shared" si="34"/>
        <v>3144260.5309202182</v>
      </c>
      <c r="R548" s="442">
        <v>102.4</v>
      </c>
      <c r="S548" s="442">
        <v>75.2</v>
      </c>
      <c r="T548" s="442">
        <v>141.9</v>
      </c>
      <c r="U548" s="442">
        <v>66.099999999999994</v>
      </c>
      <c r="V548" s="453">
        <v>115.7</v>
      </c>
      <c r="W548" s="442">
        <v>127.5</v>
      </c>
      <c r="X548" s="615">
        <f t="shared" si="33"/>
        <v>99.2</v>
      </c>
      <c r="Y548" s="608">
        <v>17070</v>
      </c>
      <c r="Z548" s="615">
        <v>101.9</v>
      </c>
      <c r="AA548" s="600">
        <f t="shared" si="31"/>
        <v>167517</v>
      </c>
      <c r="AB548" s="617">
        <v>95.6</v>
      </c>
      <c r="AC548" s="615">
        <v>100.3</v>
      </c>
      <c r="AD548" s="983">
        <v>99.2</v>
      </c>
      <c r="AE548" s="952">
        <v>99.5</v>
      </c>
      <c r="AF548" s="601">
        <f t="shared" si="32"/>
        <v>0.97099999999999997</v>
      </c>
      <c r="AG548" s="407"/>
      <c r="AH548" s="407"/>
      <c r="AI548" s="407"/>
    </row>
    <row r="549" spans="1:35" ht="13.5" customHeight="1">
      <c r="A549" s="404"/>
      <c r="B549" s="937"/>
      <c r="C549" s="474" t="s">
        <v>69</v>
      </c>
      <c r="D549" s="1088">
        <v>97.3</v>
      </c>
      <c r="E549" s="848">
        <v>3081785.1628150092</v>
      </c>
      <c r="F549" s="853">
        <v>419595</v>
      </c>
      <c r="G549" s="834">
        <v>103</v>
      </c>
      <c r="H549" s="922">
        <v>1044160.5</v>
      </c>
      <c r="I549" s="836">
        <v>0.93</v>
      </c>
      <c r="J549" s="2585">
        <v>1.7</v>
      </c>
      <c r="K549" s="2586">
        <v>1.099</v>
      </c>
      <c r="L549" s="2587">
        <v>491817</v>
      </c>
      <c r="M549" s="588"/>
      <c r="N549" s="458">
        <v>962488</v>
      </c>
      <c r="O549" s="459">
        <f t="shared" si="36"/>
        <v>1007089.7142857143</v>
      </c>
      <c r="P549" s="459">
        <v>962488</v>
      </c>
      <c r="Q549" s="458">
        <f t="shared" si="34"/>
        <v>3081785.1628150092</v>
      </c>
      <c r="R549" s="444">
        <v>111</v>
      </c>
      <c r="S549" s="444">
        <v>72.900000000000006</v>
      </c>
      <c r="T549" s="444">
        <v>161.5</v>
      </c>
      <c r="U549" s="444">
        <v>72.3</v>
      </c>
      <c r="V549" s="455">
        <v>112.6</v>
      </c>
      <c r="W549" s="444">
        <v>117.9</v>
      </c>
      <c r="X549" s="616">
        <f t="shared" si="33"/>
        <v>103</v>
      </c>
      <c r="Y549" s="610">
        <v>23937</v>
      </c>
      <c r="Z549" s="616">
        <v>101.4</v>
      </c>
      <c r="AA549" s="603">
        <f t="shared" si="31"/>
        <v>236065</v>
      </c>
      <c r="AB549" s="618">
        <v>107.2</v>
      </c>
      <c r="AC549" s="616">
        <v>100.7</v>
      </c>
      <c r="AD549" s="984">
        <v>99</v>
      </c>
      <c r="AE549" s="953">
        <v>99</v>
      </c>
      <c r="AF549" s="604">
        <f t="shared" si="32"/>
        <v>1.101</v>
      </c>
      <c r="AG549" s="407"/>
      <c r="AH549" s="407"/>
      <c r="AI549" s="407"/>
    </row>
    <row r="550" spans="1:35" ht="13.5" customHeight="1">
      <c r="A550" s="477">
        <v>2021</v>
      </c>
      <c r="B550" s="934" t="s">
        <v>719</v>
      </c>
      <c r="C550" s="473" t="s">
        <v>561</v>
      </c>
      <c r="D550" s="1108">
        <v>94.2</v>
      </c>
      <c r="E550" s="855">
        <v>3017305.4086687043</v>
      </c>
      <c r="F550" s="850">
        <v>304172</v>
      </c>
      <c r="G550" s="856">
        <v>95.1</v>
      </c>
      <c r="H550" s="897">
        <v>1057497.5</v>
      </c>
      <c r="I550" s="2564">
        <v>0.94</v>
      </c>
      <c r="J550" s="2588">
        <v>0.9</v>
      </c>
      <c r="K550" s="2589">
        <v>0.91800000000000004</v>
      </c>
      <c r="L550" s="2590">
        <v>509866</v>
      </c>
      <c r="M550" s="588"/>
      <c r="N550" s="456">
        <f>P550</f>
        <v>942350</v>
      </c>
      <c r="O550" s="457">
        <f t="shared" si="36"/>
        <v>1001248.1428571428</v>
      </c>
      <c r="P550" s="457">
        <v>942350</v>
      </c>
      <c r="Q550" s="456">
        <f t="shared" si="34"/>
        <v>3017305.4086687043</v>
      </c>
      <c r="R550" s="442">
        <v>101.5</v>
      </c>
      <c r="S550" s="442">
        <v>80.099999999999994</v>
      </c>
      <c r="T550" s="442">
        <v>167</v>
      </c>
      <c r="U550" s="442">
        <v>73.3</v>
      </c>
      <c r="V550" s="453">
        <v>79.8</v>
      </c>
      <c r="W550" s="442">
        <v>127.9</v>
      </c>
      <c r="X550" s="615">
        <f t="shared" si="33"/>
        <v>95.1</v>
      </c>
      <c r="Y550" s="608">
        <v>14675</v>
      </c>
      <c r="Z550" s="615">
        <v>102</v>
      </c>
      <c r="AA550" s="600">
        <f t="shared" si="31"/>
        <v>143873</v>
      </c>
      <c r="AB550" s="617">
        <v>85.4</v>
      </c>
      <c r="AC550" s="615">
        <v>101.4</v>
      </c>
      <c r="AD550" s="983">
        <v>97.3</v>
      </c>
      <c r="AE550" s="952">
        <v>97</v>
      </c>
      <c r="AF550" s="601">
        <f t="shared" si="32"/>
        <v>0.91800000000000004</v>
      </c>
      <c r="AG550" s="407"/>
      <c r="AH550" s="407"/>
      <c r="AI550" s="407"/>
    </row>
    <row r="551" spans="1:35" ht="13.5" customHeight="1">
      <c r="A551" s="406"/>
      <c r="B551" s="411"/>
      <c r="C551" s="472" t="s">
        <v>562</v>
      </c>
      <c r="D551" s="1109">
        <v>94.3</v>
      </c>
      <c r="E551" s="592">
        <v>3064430.8938968955</v>
      </c>
      <c r="F551" s="846">
        <v>328513</v>
      </c>
      <c r="G551" s="852">
        <v>97.6</v>
      </c>
      <c r="H551" s="894">
        <v>1039984.8</v>
      </c>
      <c r="I551" s="2565">
        <v>0.94</v>
      </c>
      <c r="J551" s="2591">
        <v>0.7</v>
      </c>
      <c r="K551" s="469">
        <v>1.028</v>
      </c>
      <c r="L551" s="2592">
        <v>468435</v>
      </c>
      <c r="M551" s="588"/>
      <c r="N551" s="456">
        <v>957068</v>
      </c>
      <c r="O551" s="457">
        <f t="shared" si="36"/>
        <v>994729.85714285716</v>
      </c>
      <c r="P551" s="457">
        <v>957068</v>
      </c>
      <c r="Q551" s="456">
        <f t="shared" si="34"/>
        <v>3064430.8938968955</v>
      </c>
      <c r="R551" s="442">
        <v>112.9</v>
      </c>
      <c r="S551" s="442">
        <v>67.8</v>
      </c>
      <c r="T551" s="442">
        <v>129.6</v>
      </c>
      <c r="U551" s="442">
        <v>76</v>
      </c>
      <c r="V551" s="453">
        <v>102.2</v>
      </c>
      <c r="W551" s="442">
        <v>120.2</v>
      </c>
      <c r="X551" s="615">
        <f t="shared" si="33"/>
        <v>97.6</v>
      </c>
      <c r="Y551" s="608">
        <v>14267</v>
      </c>
      <c r="Z551" s="615">
        <v>101.8</v>
      </c>
      <c r="AA551" s="600">
        <f t="shared" si="31"/>
        <v>140147</v>
      </c>
      <c r="AB551" s="617">
        <v>94.1</v>
      </c>
      <c r="AC551" s="615">
        <v>102</v>
      </c>
      <c r="AD551" s="983">
        <v>98.2</v>
      </c>
      <c r="AE551" s="952">
        <v>95.1</v>
      </c>
      <c r="AF551" s="601">
        <f>ROUND(AB551*AC551/AD551/AE551,3)</f>
        <v>1.028</v>
      </c>
      <c r="AG551" s="407"/>
      <c r="AH551" s="407"/>
      <c r="AI551" s="407"/>
    </row>
    <row r="552" spans="1:35" ht="13.5" customHeight="1">
      <c r="A552" s="406"/>
      <c r="B552" s="411"/>
      <c r="C552" s="472" t="s">
        <v>563</v>
      </c>
      <c r="D552" s="1109">
        <v>98.7</v>
      </c>
      <c r="E552" s="592">
        <v>3248959.2835684465</v>
      </c>
      <c r="F552" s="846">
        <v>414781</v>
      </c>
      <c r="G552" s="852">
        <v>97.1</v>
      </c>
      <c r="H552" s="894">
        <v>1050676</v>
      </c>
      <c r="I552" s="2565">
        <v>0.94</v>
      </c>
      <c r="J552" s="2591">
        <v>1.6</v>
      </c>
      <c r="K552" s="469">
        <v>1.3</v>
      </c>
      <c r="L552" s="2592">
        <v>511466</v>
      </c>
      <c r="M552" s="588"/>
      <c r="N552" s="456">
        <f t="shared" ref="N552:N558" si="37">P552</f>
        <v>1014699</v>
      </c>
      <c r="O552" s="457">
        <f t="shared" si="36"/>
        <v>989663.28571428568</v>
      </c>
      <c r="P552" s="457">
        <v>1014699</v>
      </c>
      <c r="Q552" s="456">
        <f t="shared" si="34"/>
        <v>3248959.2835684465</v>
      </c>
      <c r="R552" s="442">
        <v>108.9</v>
      </c>
      <c r="S552" s="442">
        <v>68.7</v>
      </c>
      <c r="T552" s="442">
        <v>136.5</v>
      </c>
      <c r="U552" s="442">
        <v>85.4</v>
      </c>
      <c r="V552" s="453">
        <v>99.6</v>
      </c>
      <c r="W552" s="442">
        <v>120.6</v>
      </c>
      <c r="X552" s="615">
        <f t="shared" si="33"/>
        <v>97.1</v>
      </c>
      <c r="Y552" s="608">
        <v>17449</v>
      </c>
      <c r="Z552" s="615">
        <v>102</v>
      </c>
      <c r="AA552" s="600">
        <f t="shared" si="31"/>
        <v>171069</v>
      </c>
      <c r="AB552" s="617">
        <v>121.7</v>
      </c>
      <c r="AC552" s="615">
        <v>102.8</v>
      </c>
      <c r="AD552" s="983">
        <v>100</v>
      </c>
      <c r="AE552" s="952">
        <v>96.2</v>
      </c>
      <c r="AF552" s="601">
        <f t="shared" si="32"/>
        <v>1.3</v>
      </c>
      <c r="AG552" s="407"/>
      <c r="AH552" s="407"/>
      <c r="AI552" s="407"/>
    </row>
    <row r="553" spans="1:35" ht="13.5" customHeight="1">
      <c r="A553" s="406"/>
      <c r="B553" s="411"/>
      <c r="C553" s="472" t="s">
        <v>564</v>
      </c>
      <c r="D553" s="1109">
        <v>98.6</v>
      </c>
      <c r="E553" s="592">
        <v>3484746.8044411195</v>
      </c>
      <c r="F553" s="846">
        <v>361612</v>
      </c>
      <c r="G553" s="852">
        <v>95.4</v>
      </c>
      <c r="H553" s="894">
        <v>1051869.3</v>
      </c>
      <c r="I553" s="2565">
        <v>0.93</v>
      </c>
      <c r="J553" s="2591">
        <v>15</v>
      </c>
      <c r="K553" s="469">
        <v>1.0089999999999999</v>
      </c>
      <c r="L553" s="2592">
        <v>568778</v>
      </c>
      <c r="M553" s="588"/>
      <c r="N553" s="2705">
        <f t="shared" si="37"/>
        <v>1088339</v>
      </c>
      <c r="O553" s="457">
        <f t="shared" si="36"/>
        <v>997364</v>
      </c>
      <c r="P553" s="2706">
        <v>1088339</v>
      </c>
      <c r="Q553" s="456">
        <f t="shared" si="34"/>
        <v>3484746.8044411195</v>
      </c>
      <c r="R553" s="442">
        <v>108.4</v>
      </c>
      <c r="S553" s="442">
        <v>82.6</v>
      </c>
      <c r="T553" s="442">
        <v>84.6</v>
      </c>
      <c r="U553" s="442">
        <v>80.099999999999994</v>
      </c>
      <c r="V553" s="453">
        <v>98</v>
      </c>
      <c r="W553" s="442">
        <v>123.3</v>
      </c>
      <c r="X553" s="615">
        <f t="shared" si="33"/>
        <v>95.4</v>
      </c>
      <c r="Y553" s="608">
        <v>12784</v>
      </c>
      <c r="Z553" s="615">
        <v>101.6</v>
      </c>
      <c r="AA553" s="600">
        <f t="shared" si="31"/>
        <v>125827</v>
      </c>
      <c r="AB553" s="617">
        <v>95.4</v>
      </c>
      <c r="AC553" s="615">
        <v>103.7</v>
      </c>
      <c r="AD553" s="983">
        <v>100.7</v>
      </c>
      <c r="AE553" s="952">
        <v>97.4</v>
      </c>
      <c r="AF553" s="601">
        <f t="shared" si="32"/>
        <v>1.0089999999999999</v>
      </c>
      <c r="AG553" s="407"/>
      <c r="AH553" s="407"/>
      <c r="AI553" s="407"/>
    </row>
    <row r="554" spans="1:35" ht="13.5" customHeight="1">
      <c r="A554" s="406"/>
      <c r="B554" s="411"/>
      <c r="C554" s="472" t="s">
        <v>565</v>
      </c>
      <c r="D554" s="1109">
        <v>97</v>
      </c>
      <c r="E554" s="592">
        <v>3357292.186626649</v>
      </c>
      <c r="F554" s="846">
        <v>451835</v>
      </c>
      <c r="G554" s="852">
        <v>94.6</v>
      </c>
      <c r="H554" s="894">
        <v>1037911.7</v>
      </c>
      <c r="I554" s="2565">
        <v>0.93</v>
      </c>
      <c r="J554" s="2591">
        <v>3</v>
      </c>
      <c r="K554" s="469">
        <v>0.93</v>
      </c>
      <c r="L554" s="2592">
        <v>523313</v>
      </c>
      <c r="M554" s="588"/>
      <c r="N554" s="456">
        <f t="shared" si="37"/>
        <v>1048533</v>
      </c>
      <c r="O554" s="457">
        <f t="shared" si="36"/>
        <v>999353.85714285716</v>
      </c>
      <c r="P554" s="457">
        <v>1048533</v>
      </c>
      <c r="Q554" s="456">
        <f t="shared" si="34"/>
        <v>3357292.186626649</v>
      </c>
      <c r="R554" s="442">
        <v>105.1</v>
      </c>
      <c r="S554" s="442">
        <v>74.5</v>
      </c>
      <c r="T554" s="442">
        <v>97.9</v>
      </c>
      <c r="U554" s="442">
        <v>79.400000000000006</v>
      </c>
      <c r="V554" s="453">
        <v>104.5</v>
      </c>
      <c r="W554" s="442">
        <v>120.1</v>
      </c>
      <c r="X554" s="615">
        <f t="shared" si="33"/>
        <v>94.6</v>
      </c>
      <c r="Y554" s="608">
        <v>9276</v>
      </c>
      <c r="Z554" s="615">
        <v>102</v>
      </c>
      <c r="AA554" s="600">
        <f t="shared" si="31"/>
        <v>90941</v>
      </c>
      <c r="AB554" s="617">
        <v>85.8</v>
      </c>
      <c r="AC554" s="615">
        <v>104.2</v>
      </c>
      <c r="AD554" s="983">
        <v>98.8</v>
      </c>
      <c r="AE554" s="952">
        <v>97.3</v>
      </c>
      <c r="AF554" s="601">
        <f t="shared" si="32"/>
        <v>0.93</v>
      </c>
      <c r="AG554" s="407"/>
      <c r="AH554" s="407"/>
      <c r="AI554" s="407"/>
    </row>
    <row r="555" spans="1:35" ht="13.5" customHeight="1">
      <c r="A555" s="406"/>
      <c r="B555" s="411"/>
      <c r="C555" s="472" t="s">
        <v>566</v>
      </c>
      <c r="D555" s="1109">
        <v>97.9</v>
      </c>
      <c r="E555" s="592">
        <v>3530460.2541355677</v>
      </c>
      <c r="F555" s="846">
        <v>406988</v>
      </c>
      <c r="G555" s="852">
        <v>97</v>
      </c>
      <c r="H555" s="894">
        <v>1050545.1000000001</v>
      </c>
      <c r="I555" s="2565">
        <v>0.95</v>
      </c>
      <c r="J555" s="2591">
        <v>-3.3</v>
      </c>
      <c r="K555" s="469">
        <v>1.091</v>
      </c>
      <c r="L555" s="2592">
        <v>558196</v>
      </c>
      <c r="M555" s="588"/>
      <c r="N555" s="456">
        <f t="shared" si="37"/>
        <v>1102616</v>
      </c>
      <c r="O555" s="457">
        <f t="shared" si="36"/>
        <v>1016584.7142857143</v>
      </c>
      <c r="P555" s="457">
        <v>1102616</v>
      </c>
      <c r="Q555" s="456">
        <f t="shared" si="34"/>
        <v>3530460.2541355677</v>
      </c>
      <c r="R555" s="442">
        <v>104.9</v>
      </c>
      <c r="S555" s="442">
        <v>72</v>
      </c>
      <c r="T555" s="442">
        <v>129.1</v>
      </c>
      <c r="U555" s="442">
        <v>81</v>
      </c>
      <c r="V555" s="453">
        <v>105.6</v>
      </c>
      <c r="W555" s="442">
        <v>129.6</v>
      </c>
      <c r="X555" s="615">
        <f t="shared" si="33"/>
        <v>97</v>
      </c>
      <c r="Y555" s="608">
        <v>14522</v>
      </c>
      <c r="Z555" s="615">
        <v>102.2</v>
      </c>
      <c r="AA555" s="600">
        <f t="shared" si="31"/>
        <v>142094</v>
      </c>
      <c r="AB555" s="617">
        <v>101.1</v>
      </c>
      <c r="AC555" s="615">
        <v>105</v>
      </c>
      <c r="AD555" s="983">
        <v>99.9</v>
      </c>
      <c r="AE555" s="952">
        <v>97.4</v>
      </c>
      <c r="AF555" s="601">
        <f t="shared" si="32"/>
        <v>1.091</v>
      </c>
      <c r="AG555" s="407"/>
      <c r="AH555" s="407"/>
      <c r="AI555" s="407"/>
    </row>
    <row r="556" spans="1:35" ht="13.5" customHeight="1">
      <c r="A556" s="406"/>
      <c r="B556" s="411"/>
      <c r="C556" s="472" t="s">
        <v>567</v>
      </c>
      <c r="D556" s="1109">
        <v>95.3</v>
      </c>
      <c r="E556" s="592">
        <v>3678291.7294029673</v>
      </c>
      <c r="F556" s="846">
        <v>305708</v>
      </c>
      <c r="G556" s="852">
        <v>94.6</v>
      </c>
      <c r="H556" s="894">
        <v>1043563.1</v>
      </c>
      <c r="I556" s="2565">
        <v>0.95</v>
      </c>
      <c r="J556" s="2591">
        <v>0.4</v>
      </c>
      <c r="K556" s="469">
        <v>0.998</v>
      </c>
      <c r="L556" s="2592">
        <v>525765</v>
      </c>
      <c r="M556" s="588"/>
      <c r="N556" s="456">
        <f t="shared" si="37"/>
        <v>1148786</v>
      </c>
      <c r="O556" s="457">
        <f t="shared" si="36"/>
        <v>1043198.7142857143</v>
      </c>
      <c r="P556" s="457">
        <v>1148786</v>
      </c>
      <c r="Q556" s="456">
        <f t="shared" si="34"/>
        <v>3678291.7294029673</v>
      </c>
      <c r="R556" s="442">
        <v>99.7</v>
      </c>
      <c r="S556" s="442">
        <v>74.3</v>
      </c>
      <c r="T556" s="442">
        <v>119.2</v>
      </c>
      <c r="U556" s="442">
        <v>79.7</v>
      </c>
      <c r="V556" s="453">
        <v>105.1</v>
      </c>
      <c r="W556" s="442">
        <v>122.1</v>
      </c>
      <c r="X556" s="615">
        <f t="shared" si="33"/>
        <v>94.6</v>
      </c>
      <c r="Y556" s="608">
        <v>18238</v>
      </c>
      <c r="Z556" s="615">
        <v>102.4</v>
      </c>
      <c r="AA556" s="600">
        <f t="shared" si="31"/>
        <v>178105</v>
      </c>
      <c r="AB556" s="617">
        <v>92.6</v>
      </c>
      <c r="AC556" s="615">
        <v>106</v>
      </c>
      <c r="AD556" s="983">
        <v>101.2</v>
      </c>
      <c r="AE556" s="952">
        <v>97.2</v>
      </c>
      <c r="AF556" s="601">
        <f t="shared" si="32"/>
        <v>0.998</v>
      </c>
      <c r="AG556" s="407"/>
      <c r="AH556" s="407"/>
      <c r="AI556" s="407"/>
    </row>
    <row r="557" spans="1:35" ht="13.5" customHeight="1">
      <c r="A557" s="406"/>
      <c r="B557" s="411"/>
      <c r="C557" s="472" t="s">
        <v>568</v>
      </c>
      <c r="D557" s="1109">
        <v>96.4</v>
      </c>
      <c r="E557" s="592">
        <v>3217548.6972055878</v>
      </c>
      <c r="F557" s="846">
        <v>321419</v>
      </c>
      <c r="G557" s="852">
        <v>88.3</v>
      </c>
      <c r="H557" s="894">
        <v>1005931.8</v>
      </c>
      <c r="I557" s="2565">
        <v>0.94</v>
      </c>
      <c r="J557" s="2591">
        <v>-5.8</v>
      </c>
      <c r="K557" s="469">
        <v>0.98599999999999999</v>
      </c>
      <c r="L557" s="2592">
        <v>566795</v>
      </c>
      <c r="M557" s="588"/>
      <c r="N557" s="456">
        <f t="shared" si="37"/>
        <v>1004889</v>
      </c>
      <c r="O557" s="457">
        <f t="shared" si="36"/>
        <v>1052132.857142857</v>
      </c>
      <c r="P557" s="457">
        <v>1004889</v>
      </c>
      <c r="Q557" s="456">
        <f t="shared" si="34"/>
        <v>3217548.6972055878</v>
      </c>
      <c r="R557" s="442">
        <v>103.4</v>
      </c>
      <c r="S557" s="442">
        <v>67.400000000000006</v>
      </c>
      <c r="T557" s="442">
        <v>88.8</v>
      </c>
      <c r="U557" s="442">
        <v>80.8</v>
      </c>
      <c r="V557" s="453">
        <v>90</v>
      </c>
      <c r="W557" s="442">
        <v>119.1</v>
      </c>
      <c r="X557" s="615">
        <f t="shared" si="33"/>
        <v>88.3</v>
      </c>
      <c r="Y557" s="608">
        <v>13264</v>
      </c>
      <c r="Z557" s="615">
        <v>102.6</v>
      </c>
      <c r="AA557" s="600">
        <f t="shared" si="31"/>
        <v>129279</v>
      </c>
      <c r="AB557" s="617">
        <v>85.5</v>
      </c>
      <c r="AC557" s="615">
        <v>106.3</v>
      </c>
      <c r="AD557" s="983">
        <v>99</v>
      </c>
      <c r="AE557" s="952">
        <v>93.1</v>
      </c>
      <c r="AF557" s="601">
        <f t="shared" si="32"/>
        <v>0.98599999999999999</v>
      </c>
      <c r="AG557" s="407"/>
      <c r="AH557" s="407"/>
      <c r="AI557" s="407"/>
    </row>
    <row r="558" spans="1:35" ht="13.5" customHeight="1">
      <c r="A558" s="406"/>
      <c r="B558" s="411"/>
      <c r="C558" s="472" t="s">
        <v>569</v>
      </c>
      <c r="D558" s="1109">
        <v>93</v>
      </c>
      <c r="E558" s="592">
        <v>3913621.3793429299</v>
      </c>
      <c r="F558" s="846">
        <v>365554</v>
      </c>
      <c r="G558" s="852">
        <v>89.4</v>
      </c>
      <c r="H558" s="894">
        <v>1041237.6</v>
      </c>
      <c r="I558" s="2565">
        <v>0.93</v>
      </c>
      <c r="J558" s="2591">
        <v>-1.3</v>
      </c>
      <c r="K558" s="469">
        <v>1.087</v>
      </c>
      <c r="L558" s="2592">
        <v>567984</v>
      </c>
      <c r="M558" s="588"/>
      <c r="N558" s="456">
        <f t="shared" si="37"/>
        <v>1222283</v>
      </c>
      <c r="O558" s="457">
        <f t="shared" si="36"/>
        <v>1090020.7142857143</v>
      </c>
      <c r="P558" s="457">
        <v>1222283</v>
      </c>
      <c r="Q558" s="456">
        <f t="shared" si="34"/>
        <v>3913621.3793429299</v>
      </c>
      <c r="R558" s="442">
        <v>98.9</v>
      </c>
      <c r="S558" s="442">
        <v>71.099999999999994</v>
      </c>
      <c r="T558" s="442">
        <v>118.6</v>
      </c>
      <c r="U558" s="442">
        <v>88.2</v>
      </c>
      <c r="V558" s="453">
        <v>83.3</v>
      </c>
      <c r="W558" s="442">
        <v>128.19999999999999</v>
      </c>
      <c r="X558" s="615">
        <f t="shared" si="33"/>
        <v>89.4</v>
      </c>
      <c r="Y558" s="608">
        <v>13834</v>
      </c>
      <c r="Z558" s="615">
        <v>103</v>
      </c>
      <c r="AA558" s="600">
        <f t="shared" si="31"/>
        <v>134311</v>
      </c>
      <c r="AB558" s="617">
        <v>94.8</v>
      </c>
      <c r="AC558" s="615">
        <v>106.6</v>
      </c>
      <c r="AD558" s="983">
        <v>100.1</v>
      </c>
      <c r="AE558" s="952">
        <v>92.9</v>
      </c>
      <c r="AF558" s="601">
        <f t="shared" si="32"/>
        <v>1.087</v>
      </c>
      <c r="AG558" s="407"/>
      <c r="AH558" s="407"/>
      <c r="AI558" s="407"/>
    </row>
    <row r="559" spans="1:35" ht="13.5" customHeight="1">
      <c r="A559" s="406"/>
      <c r="B559" s="411"/>
      <c r="C559" s="472" t="s">
        <v>67</v>
      </c>
      <c r="D559" s="1109">
        <v>94.2</v>
      </c>
      <c r="E559" s="592">
        <v>3720569.5461547705</v>
      </c>
      <c r="F559" s="846">
        <v>453303</v>
      </c>
      <c r="G559" s="852">
        <v>95.9</v>
      </c>
      <c r="H559" s="894">
        <v>1030849.4</v>
      </c>
      <c r="I559" s="2565">
        <v>0.91</v>
      </c>
      <c r="J559" s="2591">
        <v>1.3</v>
      </c>
      <c r="K559" s="469">
        <v>1.1120000000000001</v>
      </c>
      <c r="L559" s="2592">
        <v>584237</v>
      </c>
      <c r="M559" s="588"/>
      <c r="N559" s="456">
        <f>P559</f>
        <v>1161990</v>
      </c>
      <c r="O559" s="457">
        <f t="shared" si="36"/>
        <v>1111062.2857142857</v>
      </c>
      <c r="P559" s="457">
        <v>1161990</v>
      </c>
      <c r="Q559" s="456">
        <f t="shared" si="34"/>
        <v>3720569.5461547705</v>
      </c>
      <c r="R559" s="442">
        <v>118.6</v>
      </c>
      <c r="S559" s="442">
        <v>74.2</v>
      </c>
      <c r="T559" s="442">
        <v>74.2</v>
      </c>
      <c r="U559" s="442">
        <v>81.5</v>
      </c>
      <c r="V559" s="453">
        <v>97.2</v>
      </c>
      <c r="W559" s="442">
        <v>124.2</v>
      </c>
      <c r="X559" s="615">
        <f t="shared" si="33"/>
        <v>95.9</v>
      </c>
      <c r="Y559" s="608">
        <v>16681</v>
      </c>
      <c r="Z559" s="615">
        <v>102.8</v>
      </c>
      <c r="AA559" s="600">
        <f t="shared" si="31"/>
        <v>162267</v>
      </c>
      <c r="AB559" s="617">
        <v>93.2</v>
      </c>
      <c r="AC559" s="615">
        <v>108.5</v>
      </c>
      <c r="AD559" s="983">
        <v>99.4</v>
      </c>
      <c r="AE559" s="952">
        <v>91.5</v>
      </c>
      <c r="AF559" s="601">
        <f t="shared" si="32"/>
        <v>1.1120000000000001</v>
      </c>
      <c r="AG559" s="407"/>
      <c r="AH559" s="407"/>
      <c r="AI559" s="407"/>
    </row>
    <row r="560" spans="1:35" ht="13.5" customHeight="1">
      <c r="A560" s="406"/>
      <c r="B560" s="411"/>
      <c r="C560" s="472" t="s">
        <v>68</v>
      </c>
      <c r="D560" s="1109">
        <v>90.4</v>
      </c>
      <c r="E560" s="592">
        <v>3342854.8437204175</v>
      </c>
      <c r="F560" s="846">
        <v>408248</v>
      </c>
      <c r="G560" s="852">
        <v>88.3</v>
      </c>
      <c r="H560" s="894">
        <v>1019180.6</v>
      </c>
      <c r="I560" s="2565">
        <v>0.91</v>
      </c>
      <c r="J560" s="2591">
        <v>1.9</v>
      </c>
      <c r="K560" s="469">
        <v>1.111</v>
      </c>
      <c r="L560" s="2592">
        <v>592074</v>
      </c>
      <c r="M560" s="588"/>
      <c r="N560" s="456">
        <f>P560</f>
        <v>1044024</v>
      </c>
      <c r="O560" s="457">
        <f t="shared" si="36"/>
        <v>1104731.5714285714</v>
      </c>
      <c r="P560" s="457">
        <v>1044024</v>
      </c>
      <c r="Q560" s="456">
        <f t="shared" si="34"/>
        <v>3342854.8437204175</v>
      </c>
      <c r="R560" s="442">
        <v>106.5</v>
      </c>
      <c r="S560" s="442">
        <v>63.1</v>
      </c>
      <c r="T560" s="442">
        <v>64.7</v>
      </c>
      <c r="U560" s="442">
        <v>79.599999999999994</v>
      </c>
      <c r="V560" s="453">
        <v>100.1</v>
      </c>
      <c r="W560" s="442">
        <v>118.5</v>
      </c>
      <c r="X560" s="615">
        <f t="shared" si="33"/>
        <v>88.3</v>
      </c>
      <c r="Y560" s="608">
        <v>18126</v>
      </c>
      <c r="Z560" s="615">
        <v>103</v>
      </c>
      <c r="AA560" s="600">
        <f t="shared" si="31"/>
        <v>175981</v>
      </c>
      <c r="AB560" s="617">
        <v>92.8</v>
      </c>
      <c r="AC560" s="615">
        <v>109.2</v>
      </c>
      <c r="AD560" s="983">
        <v>99.9</v>
      </c>
      <c r="AE560" s="952">
        <v>91.3</v>
      </c>
      <c r="AF560" s="601">
        <f t="shared" si="32"/>
        <v>1.111</v>
      </c>
      <c r="AG560" s="407"/>
      <c r="AH560" s="407"/>
      <c r="AI560" s="407"/>
    </row>
    <row r="561" spans="1:45" ht="13.5" customHeight="1">
      <c r="A561" s="404"/>
      <c r="B561" s="937"/>
      <c r="C561" s="474" t="s">
        <v>69</v>
      </c>
      <c r="D561" s="1110">
        <v>89.8</v>
      </c>
      <c r="E561" s="853">
        <v>3344378.9455663627</v>
      </c>
      <c r="F561" s="848">
        <v>331001</v>
      </c>
      <c r="G561" s="854">
        <v>86.4</v>
      </c>
      <c r="H561" s="895">
        <v>1021084</v>
      </c>
      <c r="I561" s="2566">
        <v>0.91</v>
      </c>
      <c r="J561" s="2593">
        <v>0.9</v>
      </c>
      <c r="K561" s="2594">
        <v>1.1759999999999999</v>
      </c>
      <c r="L561" s="2595">
        <v>584189</v>
      </c>
      <c r="M561" s="588"/>
      <c r="N561" s="458">
        <f>P561</f>
        <v>1044500</v>
      </c>
      <c r="O561" s="459">
        <f>(P561+SUM(N555:N560))/7</f>
        <v>1104155.4285714286</v>
      </c>
      <c r="P561" s="459">
        <v>1044500</v>
      </c>
      <c r="Q561" s="458">
        <f t="shared" si="34"/>
        <v>3344378.9455663627</v>
      </c>
      <c r="R561" s="444">
        <v>99.5</v>
      </c>
      <c r="S561" s="444">
        <v>66.8</v>
      </c>
      <c r="T561" s="444">
        <v>114.4</v>
      </c>
      <c r="U561" s="444">
        <v>74.599999999999994</v>
      </c>
      <c r="V561" s="455">
        <v>80.400000000000006</v>
      </c>
      <c r="W561" s="444">
        <v>106.9</v>
      </c>
      <c r="X561" s="616">
        <f t="shared" si="33"/>
        <v>86.4</v>
      </c>
      <c r="Y561" s="610">
        <v>25318</v>
      </c>
      <c r="Z561" s="616">
        <v>102.8</v>
      </c>
      <c r="AA561" s="603">
        <f t="shared" si="31"/>
        <v>246284</v>
      </c>
      <c r="AB561" s="618">
        <v>98.7</v>
      </c>
      <c r="AC561" s="616">
        <v>109.1</v>
      </c>
      <c r="AD561" s="984">
        <v>100.2</v>
      </c>
      <c r="AE561" s="953">
        <v>91.4</v>
      </c>
      <c r="AF561" s="604">
        <f t="shared" si="32"/>
        <v>1.1759999999999999</v>
      </c>
      <c r="AG561" s="407"/>
      <c r="AH561" s="407"/>
      <c r="AI561" s="407"/>
    </row>
    <row r="562" spans="1:45" ht="13.5" customHeight="1">
      <c r="A562" s="477">
        <v>2022</v>
      </c>
      <c r="B562" s="934" t="s">
        <v>1148</v>
      </c>
      <c r="C562" s="473" t="s">
        <v>561</v>
      </c>
      <c r="D562" s="2679">
        <v>94.8</v>
      </c>
      <c r="E562" s="2631">
        <v>3339921.9082353637</v>
      </c>
      <c r="F562" s="2580">
        <v>282114</v>
      </c>
      <c r="G562" s="2684">
        <v>93.8</v>
      </c>
      <c r="H562" s="914">
        <v>1016517.6815122035</v>
      </c>
      <c r="I562" s="2686">
        <v>0.94</v>
      </c>
      <c r="J562" s="2588">
        <v>1.7</v>
      </c>
      <c r="K562" s="2687">
        <v>1.0189999999999999</v>
      </c>
      <c r="L562" s="2691">
        <v>476867</v>
      </c>
      <c r="M562" s="592"/>
      <c r="N562" s="2707">
        <f t="shared" ref="N562:N564" si="38">P562</f>
        <v>1043108</v>
      </c>
      <c r="O562" s="457">
        <f t="shared" ref="O562:O564" si="39">(P562+SUM(N556:N561))/7</f>
        <v>1095654.2857142857</v>
      </c>
      <c r="P562" s="457">
        <v>1043108</v>
      </c>
      <c r="Q562" s="456">
        <f t="shared" si="34"/>
        <v>3339921.9082353637</v>
      </c>
      <c r="R562" s="442">
        <v>113.8</v>
      </c>
      <c r="S562" s="442">
        <v>72</v>
      </c>
      <c r="T562" s="442">
        <v>101.1</v>
      </c>
      <c r="U562" s="442">
        <v>76.7</v>
      </c>
      <c r="V562" s="453">
        <v>88.8</v>
      </c>
      <c r="W562" s="442">
        <v>123.2</v>
      </c>
      <c r="X562" s="615">
        <f t="shared" si="33"/>
        <v>93.8</v>
      </c>
      <c r="Y562" s="608"/>
      <c r="Z562" s="615"/>
      <c r="AA562" s="600"/>
      <c r="AB562" s="617">
        <v>86.5</v>
      </c>
      <c r="AC562" s="615">
        <v>110.3</v>
      </c>
      <c r="AD562" s="983">
        <v>97.361116560405435</v>
      </c>
      <c r="AE562" s="952">
        <v>96.200300698682256</v>
      </c>
      <c r="AF562" s="601">
        <f t="shared" si="32"/>
        <v>1.0189999999999999</v>
      </c>
      <c r="AG562" s="402">
        <v>96.200300698682256</v>
      </c>
      <c r="AS562" s="2709" t="s">
        <v>1344</v>
      </c>
    </row>
    <row r="563" spans="1:45" ht="13.5" customHeight="1">
      <c r="A563" s="406"/>
      <c r="B563" s="411"/>
      <c r="C563" s="472" t="s">
        <v>562</v>
      </c>
      <c r="D563" s="2680">
        <v>92.3</v>
      </c>
      <c r="E563" s="2632">
        <v>3314207.0926044285</v>
      </c>
      <c r="F563" s="2571">
        <v>435425</v>
      </c>
      <c r="G563" s="857">
        <v>90.3</v>
      </c>
      <c r="H563" s="918">
        <v>1016690.9552237657</v>
      </c>
      <c r="I563" s="2688">
        <v>0.96</v>
      </c>
      <c r="J563" s="2591">
        <v>-0.8</v>
      </c>
      <c r="K563" s="476">
        <v>1.0660000000000001</v>
      </c>
      <c r="L563" s="2692">
        <v>567050</v>
      </c>
      <c r="M563" s="592"/>
      <c r="N563" s="2707">
        <f t="shared" si="38"/>
        <v>1035076.8751293813</v>
      </c>
      <c r="O563" s="457">
        <f t="shared" si="39"/>
        <v>1079410.125018483</v>
      </c>
      <c r="P563" s="2708">
        <f t="shared" ref="P563:P564" si="40">P562*O562/O561</f>
        <v>1035076.8751293813</v>
      </c>
      <c r="Q563" s="456">
        <f t="shared" si="34"/>
        <v>3314207.0926044285</v>
      </c>
      <c r="R563" s="442">
        <v>103.9</v>
      </c>
      <c r="S563" s="442">
        <v>69.5</v>
      </c>
      <c r="T563" s="442">
        <v>107.2</v>
      </c>
      <c r="U563" s="442">
        <v>77.099999999999994</v>
      </c>
      <c r="V563" s="453">
        <v>89.4</v>
      </c>
      <c r="W563" s="442">
        <v>128.1</v>
      </c>
      <c r="X563" s="615">
        <f t="shared" si="33"/>
        <v>90.3</v>
      </c>
      <c r="Y563" s="608"/>
      <c r="Z563" s="615"/>
      <c r="AA563" s="600"/>
      <c r="AB563" s="617">
        <v>92.2</v>
      </c>
      <c r="AC563" s="615">
        <v>111</v>
      </c>
      <c r="AD563" s="983">
        <v>99.509506293934948</v>
      </c>
      <c r="AE563" s="952">
        <v>96.502184487485664</v>
      </c>
      <c r="AF563" s="601">
        <f t="shared" si="32"/>
        <v>1.0660000000000001</v>
      </c>
      <c r="AG563" s="402">
        <v>96.502184487485664</v>
      </c>
    </row>
    <row r="564" spans="1:45" ht="13.5" customHeight="1">
      <c r="A564" s="406"/>
      <c r="B564" s="411"/>
      <c r="C564" s="472" t="s">
        <v>563</v>
      </c>
      <c r="D564" s="2680">
        <v>88.6</v>
      </c>
      <c r="E564" s="2632">
        <v>3265070.687724364</v>
      </c>
      <c r="F564" s="2571">
        <v>477682</v>
      </c>
      <c r="G564" s="857">
        <v>85.6</v>
      </c>
      <c r="H564" s="2571">
        <v>1057870.3263949384</v>
      </c>
      <c r="I564" s="2688">
        <v>0.96</v>
      </c>
      <c r="J564" s="2591">
        <v>0.4</v>
      </c>
      <c r="K564" s="2689">
        <v>1.2609999999999999</v>
      </c>
      <c r="L564" s="2692">
        <v>720902</v>
      </c>
      <c r="M564" s="399"/>
      <c r="N564" s="2707">
        <f t="shared" si="38"/>
        <v>1019730.8345841655</v>
      </c>
      <c r="O564" s="457">
        <f t="shared" si="39"/>
        <v>1081530.3871019352</v>
      </c>
      <c r="P564" s="2708">
        <f t="shared" si="40"/>
        <v>1019730.8345841655</v>
      </c>
      <c r="Q564" s="456">
        <f t="shared" si="34"/>
        <v>3265070.687724364</v>
      </c>
      <c r="R564" s="442">
        <v>104.1</v>
      </c>
      <c r="S564" s="442">
        <v>66.8</v>
      </c>
      <c r="T564" s="442">
        <v>73.2</v>
      </c>
      <c r="U564" s="442">
        <v>78</v>
      </c>
      <c r="V564" s="453">
        <v>84.7</v>
      </c>
      <c r="W564" s="442">
        <v>111.6</v>
      </c>
      <c r="X564" s="615">
        <f t="shared" si="33"/>
        <v>85.6</v>
      </c>
      <c r="Y564" s="608"/>
      <c r="Z564" s="615"/>
      <c r="AA564" s="600"/>
      <c r="AB564" s="617">
        <v>108.5</v>
      </c>
      <c r="AC564" s="615">
        <v>111.8</v>
      </c>
      <c r="AD564" s="983">
        <v>99.704814451528534</v>
      </c>
      <c r="AE564" s="952">
        <v>96.502184487485664</v>
      </c>
      <c r="AF564" s="601">
        <f t="shared" si="32"/>
        <v>1.2609999999999999</v>
      </c>
      <c r="AG564" s="402">
        <v>96.502184487485664</v>
      </c>
    </row>
    <row r="565" spans="1:45" ht="13.5" customHeight="1">
      <c r="A565" s="406"/>
      <c r="B565" s="411"/>
      <c r="C565" s="472" t="s">
        <v>1326</v>
      </c>
      <c r="D565" s="406"/>
      <c r="E565" s="894"/>
      <c r="F565" s="585"/>
      <c r="G565" s="857"/>
      <c r="H565" s="918"/>
      <c r="I565" s="2690"/>
      <c r="J565" s="581"/>
      <c r="K565" s="476"/>
      <c r="L565" s="476"/>
      <c r="Q565" s="407"/>
      <c r="X565" s="401"/>
      <c r="AE565" s="402"/>
    </row>
    <row r="566" spans="1:45" ht="13.5" customHeight="1">
      <c r="A566" s="406"/>
      <c r="B566" s="411"/>
      <c r="C566" s="472" t="s">
        <v>1327</v>
      </c>
      <c r="D566" s="406"/>
      <c r="E566" s="2682"/>
      <c r="F566" s="407"/>
      <c r="G566" s="2682"/>
      <c r="H566" s="341"/>
      <c r="I566" s="406"/>
      <c r="J566" s="2682"/>
      <c r="K566" s="408"/>
      <c r="L566" s="408"/>
      <c r="X566" s="401"/>
      <c r="AE566" s="402"/>
    </row>
    <row r="567" spans="1:45" ht="13.5" customHeight="1">
      <c r="A567" s="406"/>
      <c r="B567" s="411"/>
      <c r="C567" s="472" t="s">
        <v>1328</v>
      </c>
      <c r="D567" s="406"/>
      <c r="E567" s="2682"/>
      <c r="F567" s="407"/>
      <c r="G567" s="2682"/>
      <c r="H567" s="341"/>
      <c r="I567" s="406"/>
      <c r="J567" s="2682"/>
      <c r="K567" s="408"/>
      <c r="L567" s="408"/>
      <c r="X567" s="401"/>
      <c r="AE567" s="402"/>
    </row>
    <row r="568" spans="1:45" ht="13.5" customHeight="1">
      <c r="A568" s="406"/>
      <c r="B568" s="411"/>
      <c r="C568" s="472" t="s">
        <v>1329</v>
      </c>
      <c r="D568" s="406"/>
      <c r="E568" s="2682"/>
      <c r="F568" s="407"/>
      <c r="G568" s="2682"/>
      <c r="H568" s="341"/>
      <c r="I568" s="406"/>
      <c r="J568" s="2682"/>
      <c r="K568" s="408"/>
      <c r="L568" s="408"/>
      <c r="X568" s="401"/>
      <c r="AE568" s="402"/>
    </row>
    <row r="569" spans="1:45" ht="13.5" customHeight="1">
      <c r="A569" s="406"/>
      <c r="B569" s="411"/>
      <c r="C569" s="472" t="s">
        <v>1330</v>
      </c>
      <c r="D569" s="406"/>
      <c r="E569" s="2682"/>
      <c r="F569" s="407"/>
      <c r="G569" s="2682"/>
      <c r="H569" s="341"/>
      <c r="I569" s="406"/>
      <c r="J569" s="2682"/>
      <c r="K569" s="408"/>
      <c r="L569" s="408"/>
    </row>
    <row r="570" spans="1:45" ht="13.5" customHeight="1">
      <c r="A570" s="406"/>
      <c r="B570" s="411"/>
      <c r="C570" s="472" t="s">
        <v>1331</v>
      </c>
      <c r="D570" s="406"/>
      <c r="E570" s="2682"/>
      <c r="F570" s="407"/>
      <c r="G570" s="2682"/>
      <c r="H570" s="341"/>
      <c r="I570" s="406"/>
      <c r="J570" s="2682"/>
      <c r="K570" s="408"/>
      <c r="L570" s="408"/>
    </row>
    <row r="571" spans="1:45" ht="13.5" customHeight="1">
      <c r="A571" s="406"/>
      <c r="B571" s="411"/>
      <c r="C571" s="472" t="s">
        <v>67</v>
      </c>
      <c r="D571" s="406"/>
      <c r="E571" s="2682"/>
      <c r="F571" s="407"/>
      <c r="G571" s="2682"/>
      <c r="H571" s="341"/>
      <c r="I571" s="406"/>
      <c r="J571" s="2682"/>
      <c r="K571" s="408"/>
      <c r="L571" s="408"/>
    </row>
    <row r="572" spans="1:45" ht="13.5" customHeight="1">
      <c r="A572" s="406"/>
      <c r="B572" s="411"/>
      <c r="C572" s="472" t="s">
        <v>68</v>
      </c>
      <c r="D572" s="406"/>
      <c r="E572" s="2682"/>
      <c r="F572" s="407"/>
      <c r="G572" s="2682"/>
      <c r="H572" s="341"/>
      <c r="I572" s="406"/>
      <c r="J572" s="2682"/>
      <c r="K572" s="408"/>
      <c r="L572" s="408"/>
    </row>
    <row r="573" spans="1:45" ht="13.5" customHeight="1">
      <c r="A573" s="404"/>
      <c r="B573" s="937"/>
      <c r="C573" s="474" t="s">
        <v>69</v>
      </c>
      <c r="D573" s="404"/>
      <c r="E573" s="2683"/>
      <c r="F573" s="405"/>
      <c r="G573" s="2683"/>
      <c r="H573" s="2685"/>
      <c r="I573" s="404"/>
      <c r="J573" s="2683"/>
      <c r="K573" s="2681"/>
      <c r="L573" s="2681"/>
    </row>
  </sheetData>
  <mergeCells count="1">
    <mergeCell ref="N2:Q2"/>
  </mergeCells>
  <phoneticPr fontId="3"/>
  <pageMargins left="0.7" right="0.7" top="0.75" bottom="0.75" header="0.3" footer="0.3"/>
  <pageSetup paperSize="9" scale="72" orientation="portrait" r:id="rId1"/>
  <colBreaks count="1" manualBreakCount="1">
    <brk id="24"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585"/>
  <sheetViews>
    <sheetView zoomScaleNormal="100" zoomScaleSheetLayoutView="100" workbookViewId="0">
      <pane xSplit="3" ySplit="6" topLeftCell="D559" activePane="bottomRight" state="frozen"/>
      <selection pane="topRight" activeCell="D1" sqref="D1"/>
      <selection pane="bottomLeft" activeCell="A7" sqref="A7"/>
      <selection pane="bottomRight" activeCell="AG551" sqref="AG551"/>
    </sheetView>
  </sheetViews>
  <sheetFormatPr defaultColWidth="14.25" defaultRowHeight="12"/>
  <cols>
    <col min="1" max="1" width="7" style="353" customWidth="1"/>
    <col min="2" max="2" width="8" style="353" customWidth="1"/>
    <col min="3" max="3" width="7.125" style="356" customWidth="1"/>
    <col min="4" max="12" width="10.625" style="356" customWidth="1"/>
    <col min="13" max="13" width="8.5" style="356" customWidth="1"/>
    <col min="14" max="14" width="10.625" style="356" customWidth="1"/>
    <col min="15" max="15" width="12.25" style="356" customWidth="1"/>
    <col min="16" max="16" width="9.25" style="356" customWidth="1"/>
    <col min="17" max="17" width="11.875" style="356" customWidth="1"/>
    <col min="18" max="18" width="3.875" style="356" customWidth="1"/>
    <col min="19" max="19" width="14.25" style="356" hidden="1" customWidth="1"/>
    <col min="20" max="20" width="7.25" style="356" hidden="1" customWidth="1"/>
    <col min="21" max="21" width="14.25" style="356" hidden="1" customWidth="1"/>
    <col min="22" max="22" width="3.625" style="356" hidden="1" customWidth="1"/>
    <col min="23" max="23" width="11.125" style="356" hidden="1" customWidth="1"/>
    <col min="24" max="24" width="14.25" style="356" hidden="1" customWidth="1"/>
    <col min="25" max="25" width="4.125" style="356" customWidth="1"/>
    <col min="26" max="28" width="13.125" style="356" customWidth="1"/>
    <col min="29" max="29" width="1.5" style="356" customWidth="1"/>
    <col min="30" max="30" width="14.25" style="356" customWidth="1"/>
    <col min="31" max="16384" width="14.25" style="356"/>
  </cols>
  <sheetData>
    <row r="1" spans="1:28">
      <c r="B1" s="354" t="s">
        <v>574</v>
      </c>
      <c r="C1" s="353"/>
      <c r="D1" s="520"/>
      <c r="E1" s="521"/>
      <c r="F1" s="520"/>
      <c r="G1" s="520"/>
      <c r="H1" s="522"/>
      <c r="I1" s="520"/>
      <c r="J1" s="520"/>
      <c r="K1" s="520"/>
      <c r="L1" s="520"/>
      <c r="M1" s="353"/>
      <c r="N1" s="353" t="s">
        <v>469</v>
      </c>
      <c r="O1" s="353"/>
      <c r="P1" s="531" t="s">
        <v>470</v>
      </c>
      <c r="Q1" s="353"/>
      <c r="R1" s="353"/>
    </row>
    <row r="2" spans="1:28">
      <c r="A2" s="358"/>
      <c r="B2" s="359"/>
      <c r="C2" s="359"/>
      <c r="D2" s="801" t="s">
        <v>128</v>
      </c>
      <c r="E2" s="802" t="s">
        <v>155</v>
      </c>
      <c r="F2" s="802" t="s">
        <v>471</v>
      </c>
      <c r="G2" s="643" t="s">
        <v>156</v>
      </c>
      <c r="H2" s="649" t="s">
        <v>157</v>
      </c>
      <c r="I2" s="643" t="s">
        <v>472</v>
      </c>
      <c r="J2" s="986" t="s">
        <v>473</v>
      </c>
      <c r="K2" s="989" t="s">
        <v>159</v>
      </c>
      <c r="L2" s="802" t="s">
        <v>160</v>
      </c>
      <c r="M2" s="353"/>
      <c r="N2" s="636" t="s">
        <v>474</v>
      </c>
      <c r="O2" s="637" t="s">
        <v>475</v>
      </c>
      <c r="P2" s="636" t="s">
        <v>160</v>
      </c>
      <c r="Q2" s="637" t="s">
        <v>476</v>
      </c>
      <c r="R2" s="353"/>
      <c r="Z2" s="358"/>
      <c r="AA2" s="359"/>
      <c r="AB2" s="361" t="s">
        <v>178</v>
      </c>
    </row>
    <row r="3" spans="1:28" s="353" customFormat="1">
      <c r="A3" s="555" t="s">
        <v>15</v>
      </c>
      <c r="B3" s="554" t="s">
        <v>575</v>
      </c>
      <c r="C3" s="554" t="s">
        <v>17</v>
      </c>
      <c r="D3" s="555" t="s">
        <v>161</v>
      </c>
      <c r="E3" s="803" t="s">
        <v>162</v>
      </c>
      <c r="F3" s="803" t="s">
        <v>477</v>
      </c>
      <c r="G3" s="804" t="s">
        <v>478</v>
      </c>
      <c r="H3" s="648" t="s">
        <v>164</v>
      </c>
      <c r="I3" s="554" t="s">
        <v>479</v>
      </c>
      <c r="J3" s="987" t="s">
        <v>480</v>
      </c>
      <c r="K3" s="990" t="s">
        <v>166</v>
      </c>
      <c r="L3" s="803" t="s">
        <v>167</v>
      </c>
      <c r="N3" s="638" t="s">
        <v>481</v>
      </c>
      <c r="O3" s="639" t="s">
        <v>482</v>
      </c>
      <c r="P3" s="638" t="s">
        <v>167</v>
      </c>
      <c r="Q3" s="639" t="s">
        <v>483</v>
      </c>
      <c r="S3" s="523" t="s">
        <v>482</v>
      </c>
      <c r="W3" s="358" t="s">
        <v>484</v>
      </c>
      <c r="X3" s="353" t="s">
        <v>483</v>
      </c>
      <c r="Z3" s="362" t="s">
        <v>485</v>
      </c>
      <c r="AA3" s="353" t="s">
        <v>486</v>
      </c>
      <c r="AB3" s="357" t="s">
        <v>473</v>
      </c>
    </row>
    <row r="4" spans="1:28" s="353" customFormat="1">
      <c r="A4" s="362"/>
      <c r="B4" s="353" t="s">
        <v>117</v>
      </c>
      <c r="D4" s="645" t="s">
        <v>487</v>
      </c>
      <c r="E4" s="648"/>
      <c r="F4" s="661" t="s">
        <v>487</v>
      </c>
      <c r="G4" s="365" t="s">
        <v>488</v>
      </c>
      <c r="H4" s="648" t="s">
        <v>168</v>
      </c>
      <c r="I4" s="366"/>
      <c r="J4" s="988" t="s">
        <v>489</v>
      </c>
      <c r="K4" s="991" t="s">
        <v>170</v>
      </c>
      <c r="L4" s="988" t="s">
        <v>1345</v>
      </c>
      <c r="M4" s="366"/>
      <c r="N4" s="638"/>
      <c r="O4" s="639" t="s">
        <v>490</v>
      </c>
      <c r="P4" s="640" t="s">
        <v>491</v>
      </c>
      <c r="Q4" s="639"/>
      <c r="S4" s="367" t="s">
        <v>492</v>
      </c>
      <c r="W4" s="362" t="s">
        <v>493</v>
      </c>
      <c r="Z4" s="362" t="s">
        <v>494</v>
      </c>
      <c r="AA4" s="353" t="s">
        <v>495</v>
      </c>
      <c r="AB4" s="357" t="s">
        <v>480</v>
      </c>
    </row>
    <row r="5" spans="1:28" s="353" customFormat="1">
      <c r="A5" s="362"/>
      <c r="D5" s="555" t="s">
        <v>496</v>
      </c>
      <c r="E5" s="648"/>
      <c r="F5" s="648" t="s">
        <v>142</v>
      </c>
      <c r="G5" s="365" t="s">
        <v>487</v>
      </c>
      <c r="H5" s="648"/>
      <c r="I5" s="366"/>
      <c r="J5" s="648"/>
      <c r="K5" s="366"/>
      <c r="L5" s="648"/>
      <c r="M5" s="366"/>
      <c r="N5" s="638"/>
      <c r="O5" s="639" t="s">
        <v>497</v>
      </c>
      <c r="P5" s="640" t="s">
        <v>54</v>
      </c>
      <c r="Q5" s="639" t="s">
        <v>497</v>
      </c>
      <c r="X5" s="353" t="s">
        <v>497</v>
      </c>
      <c r="Z5" s="624" t="s">
        <v>498</v>
      </c>
      <c r="AA5" s="366" t="s">
        <v>498</v>
      </c>
      <c r="AB5" s="357" t="s">
        <v>169</v>
      </c>
    </row>
    <row r="6" spans="1:28" s="353" customFormat="1">
      <c r="A6" s="556"/>
      <c r="B6" s="480" t="s">
        <v>339</v>
      </c>
      <c r="C6" s="380"/>
      <c r="D6" s="805" t="s">
        <v>172</v>
      </c>
      <c r="E6" s="806" t="s">
        <v>173</v>
      </c>
      <c r="F6" s="806" t="s">
        <v>174</v>
      </c>
      <c r="G6" s="807" t="s">
        <v>175</v>
      </c>
      <c r="H6" s="806" t="s">
        <v>176</v>
      </c>
      <c r="I6" s="807" t="s">
        <v>177</v>
      </c>
      <c r="J6" s="806" t="s">
        <v>178</v>
      </c>
      <c r="K6" s="807" t="s">
        <v>179</v>
      </c>
      <c r="L6" s="806" t="s">
        <v>180</v>
      </c>
      <c r="M6" s="366"/>
      <c r="N6" s="641"/>
      <c r="O6" s="642"/>
      <c r="P6" s="641"/>
      <c r="Q6" s="642"/>
      <c r="Z6" s="624"/>
      <c r="AB6" s="357"/>
    </row>
    <row r="7" spans="1:28" s="353" customFormat="1" hidden="1">
      <c r="B7" s="363" t="s">
        <v>499</v>
      </c>
      <c r="C7" s="554" t="s">
        <v>67</v>
      </c>
      <c r="D7" s="358"/>
      <c r="E7" s="653"/>
      <c r="F7" s="653"/>
      <c r="G7" s="360"/>
      <c r="H7" s="653"/>
      <c r="I7" s="368"/>
      <c r="J7" s="653"/>
      <c r="K7" s="360"/>
      <c r="L7" s="649"/>
      <c r="M7" s="366"/>
      <c r="N7" s="490">
        <v>145746</v>
      </c>
      <c r="O7" s="491"/>
      <c r="P7" s="493">
        <v>53.513781926757574</v>
      </c>
      <c r="Q7" s="357"/>
      <c r="Z7" s="625" t="s">
        <v>178</v>
      </c>
      <c r="AB7" s="357"/>
    </row>
    <row r="8" spans="1:28" s="353" customFormat="1" hidden="1">
      <c r="C8" s="554" t="s">
        <v>68</v>
      </c>
      <c r="D8" s="362"/>
      <c r="E8" s="654"/>
      <c r="F8" s="654"/>
      <c r="G8" s="364"/>
      <c r="H8" s="654"/>
      <c r="I8" s="366"/>
      <c r="J8" s="654"/>
      <c r="K8" s="364"/>
      <c r="L8" s="648"/>
      <c r="M8" s="366"/>
      <c r="N8" s="490">
        <v>133204</v>
      </c>
      <c r="O8" s="491"/>
      <c r="P8" s="493">
        <v>53.513781926757574</v>
      </c>
      <c r="Q8" s="357"/>
      <c r="Z8" s="626"/>
      <c r="AA8" s="370"/>
      <c r="AB8" s="627"/>
    </row>
    <row r="9" spans="1:28" s="353" customFormat="1" hidden="1">
      <c r="C9" s="554" t="s">
        <v>69</v>
      </c>
      <c r="D9" s="362"/>
      <c r="E9" s="654"/>
      <c r="F9" s="654"/>
      <c r="G9" s="364"/>
      <c r="H9" s="654"/>
      <c r="I9" s="366"/>
      <c r="J9" s="654"/>
      <c r="K9" s="364"/>
      <c r="L9" s="648"/>
      <c r="M9" s="366"/>
      <c r="N9" s="490">
        <v>219278</v>
      </c>
      <c r="O9" s="491"/>
      <c r="P9" s="493">
        <v>53.737956955774507</v>
      </c>
      <c r="Q9" s="357"/>
      <c r="Z9" s="626"/>
      <c r="AA9" s="370"/>
      <c r="AB9" s="627"/>
    </row>
    <row r="10" spans="1:28" hidden="1">
      <c r="A10" s="359">
        <v>1975</v>
      </c>
      <c r="B10" s="359" t="s">
        <v>500</v>
      </c>
      <c r="C10" s="643" t="s">
        <v>58</v>
      </c>
      <c r="D10" s="358"/>
      <c r="E10" s="523"/>
      <c r="F10" s="523"/>
      <c r="G10" s="371"/>
      <c r="H10" s="655">
        <v>24018</v>
      </c>
      <c r="I10" s="372"/>
      <c r="J10" s="655">
        <v>3036703</v>
      </c>
      <c r="K10" s="373">
        <v>10.055</v>
      </c>
      <c r="L10" s="650"/>
      <c r="M10" s="374"/>
      <c r="N10" s="490">
        <v>139546</v>
      </c>
      <c r="O10" s="491"/>
      <c r="P10" s="493">
        <v>54.032298768873758</v>
      </c>
      <c r="Q10" s="357"/>
      <c r="R10" s="353"/>
      <c r="Z10" s="626"/>
      <c r="AA10" s="370"/>
      <c r="AB10" s="627"/>
    </row>
    <row r="11" spans="1:28" hidden="1">
      <c r="C11" s="554" t="s">
        <v>59</v>
      </c>
      <c r="D11" s="362"/>
      <c r="E11" s="647"/>
      <c r="F11" s="647"/>
      <c r="G11" s="375"/>
      <c r="H11" s="656">
        <v>25698</v>
      </c>
      <c r="I11" s="376"/>
      <c r="J11" s="656">
        <v>5743135</v>
      </c>
      <c r="K11" s="377">
        <v>10.061999999999999</v>
      </c>
      <c r="L11" s="651"/>
      <c r="M11" s="374"/>
      <c r="N11" s="490">
        <v>143299</v>
      </c>
      <c r="O11" s="491"/>
      <c r="P11" s="493">
        <v>54.088758851181879</v>
      </c>
      <c r="Q11" s="357"/>
      <c r="R11" s="353"/>
      <c r="Z11" s="626"/>
      <c r="AA11" s="370"/>
      <c r="AB11" s="627"/>
    </row>
    <row r="12" spans="1:28" hidden="1">
      <c r="C12" s="554" t="s">
        <v>60</v>
      </c>
      <c r="D12" s="362"/>
      <c r="E12" s="647"/>
      <c r="F12" s="647"/>
      <c r="G12" s="375"/>
      <c r="H12" s="656">
        <v>29869</v>
      </c>
      <c r="I12" s="376"/>
      <c r="J12" s="656">
        <v>1971739</v>
      </c>
      <c r="K12" s="377">
        <v>10.071</v>
      </c>
      <c r="L12" s="651"/>
      <c r="M12" s="374"/>
      <c r="N12" s="490">
        <v>163914</v>
      </c>
      <c r="O12" s="491"/>
      <c r="P12" s="493">
        <v>54.596899591955001</v>
      </c>
      <c r="Q12" s="357"/>
      <c r="R12" s="353"/>
      <c r="Z12" s="626"/>
      <c r="AA12" s="370"/>
      <c r="AB12" s="627"/>
    </row>
    <row r="13" spans="1:28" hidden="1">
      <c r="C13" s="554" t="s">
        <v>61</v>
      </c>
      <c r="D13" s="362"/>
      <c r="E13" s="647"/>
      <c r="F13" s="647"/>
      <c r="G13" s="375"/>
      <c r="H13" s="656">
        <v>31471</v>
      </c>
      <c r="I13" s="376"/>
      <c r="J13" s="656">
        <v>3017136</v>
      </c>
      <c r="K13" s="377">
        <v>10.039</v>
      </c>
      <c r="L13" s="651"/>
      <c r="M13" s="374"/>
      <c r="N13" s="490">
        <v>164119</v>
      </c>
      <c r="O13" s="491"/>
      <c r="P13" s="493">
        <v>55.951941567349948</v>
      </c>
      <c r="Q13" s="357"/>
      <c r="R13" s="353"/>
      <c r="Z13" s="626"/>
      <c r="AA13" s="370"/>
      <c r="AB13" s="627"/>
    </row>
    <row r="14" spans="1:28" hidden="1">
      <c r="C14" s="554" t="s">
        <v>62</v>
      </c>
      <c r="D14" s="362"/>
      <c r="E14" s="647"/>
      <c r="F14" s="647"/>
      <c r="G14" s="375"/>
      <c r="H14" s="656">
        <v>37960</v>
      </c>
      <c r="I14" s="376"/>
      <c r="J14" s="656">
        <v>21784481</v>
      </c>
      <c r="K14" s="377">
        <v>9.9640000000000004</v>
      </c>
      <c r="L14" s="651"/>
      <c r="M14" s="374"/>
      <c r="N14" s="490">
        <v>151106</v>
      </c>
      <c r="O14" s="491"/>
      <c r="P14" s="493">
        <v>56.57300247273929</v>
      </c>
      <c r="Q14" s="357"/>
      <c r="R14" s="353"/>
      <c r="Z14" s="626"/>
      <c r="AA14" s="370"/>
      <c r="AB14" s="627"/>
    </row>
    <row r="15" spans="1:28" hidden="1">
      <c r="C15" s="554" t="s">
        <v>63</v>
      </c>
      <c r="D15" s="362"/>
      <c r="E15" s="647"/>
      <c r="F15" s="647"/>
      <c r="G15" s="375"/>
      <c r="H15" s="656">
        <v>40779</v>
      </c>
      <c r="I15" s="376"/>
      <c r="J15" s="656">
        <v>2235189</v>
      </c>
      <c r="K15" s="377">
        <v>9.8559999999999999</v>
      </c>
      <c r="L15" s="651"/>
      <c r="M15" s="374"/>
      <c r="N15" s="490">
        <v>154770</v>
      </c>
      <c r="O15" s="491"/>
      <c r="P15" s="493">
        <v>56.403622225814921</v>
      </c>
      <c r="Q15" s="357"/>
      <c r="R15" s="353"/>
      <c r="Z15" s="626"/>
      <c r="AA15" s="370"/>
      <c r="AB15" s="627"/>
    </row>
    <row r="16" spans="1:28" hidden="1">
      <c r="C16" s="554" t="s">
        <v>64</v>
      </c>
      <c r="D16" s="362"/>
      <c r="E16" s="647"/>
      <c r="F16" s="647"/>
      <c r="G16" s="375"/>
      <c r="H16" s="656">
        <v>44418</v>
      </c>
      <c r="I16" s="376"/>
      <c r="J16" s="656">
        <v>2743311</v>
      </c>
      <c r="K16" s="377">
        <v>9.7560000000000002</v>
      </c>
      <c r="L16" s="651"/>
      <c r="M16" s="374"/>
      <c r="N16" s="490">
        <v>173388</v>
      </c>
      <c r="O16" s="491"/>
      <c r="P16" s="493">
        <v>56.685922637355553</v>
      </c>
      <c r="Q16" s="357"/>
      <c r="R16" s="353"/>
      <c r="Z16" s="626"/>
      <c r="AA16" s="370"/>
      <c r="AB16" s="627"/>
    </row>
    <row r="17" spans="1:28" hidden="1">
      <c r="C17" s="554" t="s">
        <v>65</v>
      </c>
      <c r="D17" s="362"/>
      <c r="E17" s="647"/>
      <c r="F17" s="647"/>
      <c r="G17" s="375"/>
      <c r="H17" s="656">
        <v>44316</v>
      </c>
      <c r="I17" s="376"/>
      <c r="J17" s="656">
        <v>4524470</v>
      </c>
      <c r="K17" s="377">
        <v>9.6739999999999995</v>
      </c>
      <c r="L17" s="651"/>
      <c r="M17" s="374"/>
      <c r="N17" s="490">
        <v>163797</v>
      </c>
      <c r="O17" s="491"/>
      <c r="P17" s="493">
        <v>56.911762966588036</v>
      </c>
      <c r="Q17" s="357"/>
      <c r="R17" s="353"/>
      <c r="Z17" s="626"/>
      <c r="AA17" s="370"/>
      <c r="AB17" s="627"/>
    </row>
    <row r="18" spans="1:28" hidden="1">
      <c r="C18" s="554" t="s">
        <v>66</v>
      </c>
      <c r="D18" s="362"/>
      <c r="E18" s="647"/>
      <c r="F18" s="647"/>
      <c r="G18" s="375"/>
      <c r="H18" s="656">
        <v>42892</v>
      </c>
      <c r="I18" s="376"/>
      <c r="J18" s="656">
        <v>1819315</v>
      </c>
      <c r="K18" s="377">
        <v>9.5549999999999997</v>
      </c>
      <c r="L18" s="651"/>
      <c r="M18" s="374"/>
      <c r="N18" s="490">
        <v>152376</v>
      </c>
      <c r="O18" s="491"/>
      <c r="P18" s="493">
        <v>57.532823871977371</v>
      </c>
      <c r="Q18" s="357"/>
      <c r="R18" s="353"/>
      <c r="Z18" s="626"/>
      <c r="AA18" s="370"/>
      <c r="AB18" s="627"/>
    </row>
    <row r="19" spans="1:28" hidden="1">
      <c r="C19" s="554" t="s">
        <v>67</v>
      </c>
      <c r="D19" s="362"/>
      <c r="E19" s="647"/>
      <c r="F19" s="647"/>
      <c r="G19" s="375"/>
      <c r="H19" s="656">
        <v>39501</v>
      </c>
      <c r="I19" s="379">
        <f>O19</f>
        <v>106.21299999999999</v>
      </c>
      <c r="J19" s="656">
        <v>2011236</v>
      </c>
      <c r="K19" s="377">
        <v>9.4629999999999992</v>
      </c>
      <c r="L19" s="651">
        <f>Q19</f>
        <v>109.726</v>
      </c>
      <c r="M19" s="374"/>
      <c r="N19" s="490">
        <v>154801</v>
      </c>
      <c r="O19" s="492">
        <f>ROUND(N19/N7*100,3)</f>
        <v>106.21299999999999</v>
      </c>
      <c r="P19" s="493">
        <v>58.718485600447963</v>
      </c>
      <c r="Q19" s="378">
        <f>ROUND(P19/P7*100,3)</f>
        <v>109.726</v>
      </c>
      <c r="R19" s="376"/>
      <c r="S19" s="353"/>
      <c r="Z19" s="626"/>
      <c r="AA19" s="370"/>
      <c r="AB19" s="627"/>
    </row>
    <row r="20" spans="1:28" hidden="1">
      <c r="C20" s="554" t="s">
        <v>68</v>
      </c>
      <c r="D20" s="362"/>
      <c r="E20" s="647"/>
      <c r="F20" s="647"/>
      <c r="G20" s="375"/>
      <c r="H20" s="656">
        <v>35693</v>
      </c>
      <c r="I20" s="379">
        <f>O20</f>
        <v>115.361</v>
      </c>
      <c r="J20" s="656">
        <v>13093515</v>
      </c>
      <c r="K20" s="377">
        <v>9.3409999999999993</v>
      </c>
      <c r="L20" s="651">
        <f>Q20</f>
        <v>108.46</v>
      </c>
      <c r="M20" s="374"/>
      <c r="N20" s="490">
        <v>153666</v>
      </c>
      <c r="O20" s="492">
        <f>ROUND(N20/N8*100,3)</f>
        <v>115.361</v>
      </c>
      <c r="P20" s="493">
        <v>58.0409646127505</v>
      </c>
      <c r="Q20" s="378">
        <f>ROUND(P20/P8*100,3)</f>
        <v>108.46</v>
      </c>
      <c r="R20" s="376"/>
      <c r="Z20" s="626"/>
      <c r="AA20" s="370"/>
      <c r="AB20" s="627"/>
    </row>
    <row r="21" spans="1:28" hidden="1">
      <c r="A21" s="380"/>
      <c r="B21" s="380"/>
      <c r="C21" s="644" t="s">
        <v>69</v>
      </c>
      <c r="D21" s="556"/>
      <c r="E21" s="367"/>
      <c r="F21" s="367"/>
      <c r="G21" s="381"/>
      <c r="H21" s="657">
        <v>35597</v>
      </c>
      <c r="I21" s="382">
        <f>O21</f>
        <v>107.032</v>
      </c>
      <c r="J21" s="657">
        <v>2039730</v>
      </c>
      <c r="K21" s="383">
        <v>9.1180000000000003</v>
      </c>
      <c r="L21" s="652">
        <f>Q21</f>
        <v>107.902</v>
      </c>
      <c r="M21" s="374"/>
      <c r="N21" s="490">
        <v>234697</v>
      </c>
      <c r="O21" s="492">
        <f>ROUND(N21/N9*100,3)</f>
        <v>107.032</v>
      </c>
      <c r="P21" s="493">
        <v>57.984504530442379</v>
      </c>
      <c r="Q21" s="378">
        <f>ROUND(P21/P9*100,3)</f>
        <v>107.902</v>
      </c>
      <c r="R21" s="376"/>
      <c r="Z21" s="626"/>
      <c r="AA21" s="370"/>
      <c r="AB21" s="627"/>
    </row>
    <row r="22" spans="1:28" hidden="1">
      <c r="A22" s="359">
        <v>1976</v>
      </c>
      <c r="B22" s="643" t="s">
        <v>365</v>
      </c>
      <c r="C22" s="473" t="s">
        <v>561</v>
      </c>
      <c r="D22" s="515"/>
      <c r="E22" s="665">
        <v>1200.5999999999999</v>
      </c>
      <c r="F22" s="662"/>
      <c r="G22" s="499"/>
      <c r="H22" s="655">
        <v>34689</v>
      </c>
      <c r="I22" s="389">
        <v>98.247</v>
      </c>
      <c r="J22" s="655">
        <v>1515730</v>
      </c>
      <c r="K22" s="373">
        <v>9.0009999999999994</v>
      </c>
      <c r="L22" s="651">
        <v>109.009</v>
      </c>
      <c r="M22" s="374"/>
      <c r="N22" s="1111">
        <v>137100</v>
      </c>
      <c r="O22" s="1112">
        <f t="shared" ref="O22:O85" si="0">ROUND(N22/N10*100,3)</f>
        <v>98.247</v>
      </c>
      <c r="P22" s="1113">
        <v>58.9</v>
      </c>
      <c r="Q22" s="1112">
        <f t="shared" ref="Q22:Q85" si="1">ROUND(P22/P10*100,3)</f>
        <v>109.009</v>
      </c>
      <c r="R22" s="376"/>
      <c r="Z22" s="626"/>
      <c r="AA22" s="370"/>
      <c r="AB22" s="627"/>
    </row>
    <row r="23" spans="1:28" hidden="1">
      <c r="B23" s="554"/>
      <c r="C23" s="472" t="s">
        <v>562</v>
      </c>
      <c r="D23" s="514"/>
      <c r="E23" s="666">
        <v>1254.0999999999999</v>
      </c>
      <c r="F23" s="663"/>
      <c r="G23" s="500"/>
      <c r="H23" s="656">
        <v>34383</v>
      </c>
      <c r="I23" s="379">
        <v>102.1</v>
      </c>
      <c r="J23" s="656">
        <v>3781092</v>
      </c>
      <c r="K23" s="377">
        <v>8.9459999999999997</v>
      </c>
      <c r="L23" s="651">
        <v>109.819</v>
      </c>
      <c r="M23" s="374"/>
      <c r="N23" s="1111">
        <v>146308</v>
      </c>
      <c r="O23" s="1112">
        <f t="shared" si="0"/>
        <v>102.1</v>
      </c>
      <c r="P23" s="1113">
        <v>59.4</v>
      </c>
      <c r="Q23" s="1112">
        <f t="shared" si="1"/>
        <v>109.819</v>
      </c>
      <c r="R23" s="376"/>
      <c r="Z23" s="626"/>
      <c r="AA23" s="370"/>
      <c r="AB23" s="627"/>
    </row>
    <row r="24" spans="1:28" hidden="1">
      <c r="B24" s="554"/>
      <c r="C24" s="472" t="s">
        <v>563</v>
      </c>
      <c r="D24" s="514"/>
      <c r="E24" s="666">
        <v>1274.5</v>
      </c>
      <c r="F24" s="663"/>
      <c r="G24" s="500"/>
      <c r="H24" s="656">
        <v>35751</v>
      </c>
      <c r="I24" s="379">
        <v>100.78100000000001</v>
      </c>
      <c r="J24" s="656">
        <v>85141</v>
      </c>
      <c r="K24" s="377">
        <v>8.8949999999999996</v>
      </c>
      <c r="L24" s="651">
        <v>108.797</v>
      </c>
      <c r="M24" s="374"/>
      <c r="N24" s="1111">
        <v>165194</v>
      </c>
      <c r="O24" s="1112">
        <f t="shared" si="0"/>
        <v>100.78100000000001</v>
      </c>
      <c r="P24" s="1113">
        <v>59.4</v>
      </c>
      <c r="Q24" s="1112">
        <f t="shared" si="1"/>
        <v>108.797</v>
      </c>
      <c r="R24" s="376"/>
      <c r="Z24" s="626"/>
      <c r="AA24" s="370"/>
      <c r="AB24" s="627"/>
    </row>
    <row r="25" spans="1:28" hidden="1">
      <c r="B25" s="554"/>
      <c r="C25" s="472" t="s">
        <v>564</v>
      </c>
      <c r="D25" s="514"/>
      <c r="E25" s="666">
        <v>1226.3</v>
      </c>
      <c r="F25" s="663"/>
      <c r="G25" s="500"/>
      <c r="H25" s="656">
        <v>37140</v>
      </c>
      <c r="I25" s="379">
        <v>105.374</v>
      </c>
      <c r="J25" s="656">
        <v>2747996</v>
      </c>
      <c r="K25" s="377">
        <v>8.8719999999999999</v>
      </c>
      <c r="L25" s="651">
        <v>108.486</v>
      </c>
      <c r="M25" s="374"/>
      <c r="N25" s="1111">
        <v>172939</v>
      </c>
      <c r="O25" s="1112">
        <f t="shared" si="0"/>
        <v>105.374</v>
      </c>
      <c r="P25" s="1113">
        <v>60.7</v>
      </c>
      <c r="Q25" s="1112">
        <f t="shared" si="1"/>
        <v>108.486</v>
      </c>
      <c r="R25" s="376"/>
      <c r="Z25" s="626"/>
      <c r="AA25" s="370"/>
      <c r="AB25" s="627"/>
    </row>
    <row r="26" spans="1:28" hidden="1">
      <c r="B26" s="554"/>
      <c r="C26" s="472" t="s">
        <v>565</v>
      </c>
      <c r="D26" s="514"/>
      <c r="E26" s="666">
        <v>1263.3</v>
      </c>
      <c r="F26" s="663"/>
      <c r="G26" s="500"/>
      <c r="H26" s="656">
        <v>38240</v>
      </c>
      <c r="I26" s="379">
        <v>115.434</v>
      </c>
      <c r="J26" s="656">
        <v>23489934</v>
      </c>
      <c r="K26" s="377">
        <v>8.8520000000000003</v>
      </c>
      <c r="L26" s="651">
        <v>107.295</v>
      </c>
      <c r="M26" s="374"/>
      <c r="N26" s="1111">
        <v>174428</v>
      </c>
      <c r="O26" s="1112">
        <f t="shared" si="0"/>
        <v>115.434</v>
      </c>
      <c r="P26" s="1113">
        <v>60.7</v>
      </c>
      <c r="Q26" s="1112">
        <f t="shared" si="1"/>
        <v>107.295</v>
      </c>
      <c r="R26" s="376"/>
      <c r="Z26" s="633"/>
      <c r="AA26" s="634"/>
      <c r="AB26" s="635"/>
    </row>
    <row r="27" spans="1:28" hidden="1">
      <c r="B27" s="554"/>
      <c r="C27" s="472" t="s">
        <v>566</v>
      </c>
      <c r="D27" s="514"/>
      <c r="E27" s="666">
        <v>1280.4000000000001</v>
      </c>
      <c r="F27" s="663"/>
      <c r="G27" s="500"/>
      <c r="H27" s="656">
        <v>39795</v>
      </c>
      <c r="I27" s="379">
        <v>111.685</v>
      </c>
      <c r="J27" s="656">
        <v>4857760</v>
      </c>
      <c r="K27" s="377">
        <v>8.8309999999999995</v>
      </c>
      <c r="L27" s="651">
        <v>108.681</v>
      </c>
      <c r="M27" s="374"/>
      <c r="N27" s="1111">
        <v>172855</v>
      </c>
      <c r="O27" s="1112">
        <f t="shared" si="0"/>
        <v>111.685</v>
      </c>
      <c r="P27" s="1113">
        <v>61.3</v>
      </c>
      <c r="Q27" s="1112">
        <f t="shared" si="1"/>
        <v>108.681</v>
      </c>
      <c r="R27" s="376"/>
      <c r="Z27" s="633"/>
      <c r="AA27" s="634"/>
      <c r="AB27" s="635"/>
    </row>
    <row r="28" spans="1:28" hidden="1">
      <c r="B28" s="554"/>
      <c r="C28" s="472" t="s">
        <v>567</v>
      </c>
      <c r="D28" s="514"/>
      <c r="E28" s="666">
        <v>1317</v>
      </c>
      <c r="F28" s="663"/>
      <c r="G28" s="500"/>
      <c r="H28" s="656">
        <v>39876</v>
      </c>
      <c r="I28" s="379">
        <v>115.033</v>
      </c>
      <c r="J28" s="656">
        <v>2837356</v>
      </c>
      <c r="K28" s="377">
        <v>8.8130000000000006</v>
      </c>
      <c r="L28" s="651">
        <v>108.316</v>
      </c>
      <c r="M28" s="374"/>
      <c r="N28" s="1111">
        <v>199453</v>
      </c>
      <c r="O28" s="1112">
        <f t="shared" si="0"/>
        <v>115.033</v>
      </c>
      <c r="P28" s="1113">
        <v>61.4</v>
      </c>
      <c r="Q28" s="1112">
        <f t="shared" si="1"/>
        <v>108.316</v>
      </c>
      <c r="R28" s="376"/>
      <c r="Z28" s="633"/>
      <c r="AA28" s="634"/>
      <c r="AB28" s="635"/>
    </row>
    <row r="29" spans="1:28" hidden="1">
      <c r="B29" s="554"/>
      <c r="C29" s="472" t="s">
        <v>568</v>
      </c>
      <c r="D29" s="514"/>
      <c r="E29" s="666">
        <v>1377.3</v>
      </c>
      <c r="F29" s="663"/>
      <c r="G29" s="500"/>
      <c r="H29" s="656">
        <v>37283</v>
      </c>
      <c r="I29" s="379">
        <v>105.42700000000001</v>
      </c>
      <c r="J29" s="656">
        <v>4690772</v>
      </c>
      <c r="K29" s="377">
        <v>8.8040000000000003</v>
      </c>
      <c r="L29" s="651">
        <v>107.886</v>
      </c>
      <c r="M29" s="374"/>
      <c r="N29" s="1111">
        <v>172687</v>
      </c>
      <c r="O29" s="1112">
        <f t="shared" si="0"/>
        <v>105.42700000000001</v>
      </c>
      <c r="P29" s="1113">
        <v>61.4</v>
      </c>
      <c r="Q29" s="1112">
        <f t="shared" si="1"/>
        <v>107.886</v>
      </c>
      <c r="R29" s="376"/>
      <c r="Z29" s="633"/>
      <c r="AA29" s="634"/>
      <c r="AB29" s="635"/>
    </row>
    <row r="30" spans="1:28" hidden="1">
      <c r="B30" s="554"/>
      <c r="C30" s="472" t="s">
        <v>569</v>
      </c>
      <c r="D30" s="514"/>
      <c r="E30" s="666">
        <v>1437.6</v>
      </c>
      <c r="F30" s="663"/>
      <c r="G30" s="500"/>
      <c r="H30" s="656">
        <v>36940</v>
      </c>
      <c r="I30" s="379">
        <v>101.947</v>
      </c>
      <c r="J30" s="656">
        <v>2214862</v>
      </c>
      <c r="K30" s="377">
        <v>8.7919999999999998</v>
      </c>
      <c r="L30" s="651">
        <v>107.938</v>
      </c>
      <c r="M30" s="374"/>
      <c r="N30" s="1111">
        <v>155343</v>
      </c>
      <c r="O30" s="1112">
        <f t="shared" si="0"/>
        <v>101.947</v>
      </c>
      <c r="P30" s="1113">
        <v>62.1</v>
      </c>
      <c r="Q30" s="1112">
        <f t="shared" si="1"/>
        <v>107.938</v>
      </c>
      <c r="R30" s="376"/>
      <c r="Z30" s="633"/>
      <c r="AA30" s="634"/>
      <c r="AB30" s="635"/>
    </row>
    <row r="31" spans="1:28" hidden="1">
      <c r="B31" s="554"/>
      <c r="C31" s="472" t="s">
        <v>67</v>
      </c>
      <c r="D31" s="514"/>
      <c r="E31" s="666">
        <v>1470.5</v>
      </c>
      <c r="F31" s="663"/>
      <c r="G31" s="500"/>
      <c r="H31" s="656">
        <v>36415</v>
      </c>
      <c r="I31" s="379">
        <v>117.282</v>
      </c>
      <c r="J31" s="656">
        <v>2595739</v>
      </c>
      <c r="K31" s="377">
        <v>8.7859999999999996</v>
      </c>
      <c r="L31" s="651">
        <v>106.95099999999999</v>
      </c>
      <c r="M31" s="374"/>
      <c r="N31" s="1111">
        <v>181554</v>
      </c>
      <c r="O31" s="1112">
        <f t="shared" si="0"/>
        <v>117.282</v>
      </c>
      <c r="P31" s="1113">
        <v>62.8</v>
      </c>
      <c r="Q31" s="1112">
        <f t="shared" si="1"/>
        <v>106.95099999999999</v>
      </c>
      <c r="R31" s="376"/>
      <c r="Z31" s="633"/>
      <c r="AA31" s="634"/>
      <c r="AB31" s="635"/>
    </row>
    <row r="32" spans="1:28" hidden="1">
      <c r="B32" s="554"/>
      <c r="C32" s="472" t="s">
        <v>68</v>
      </c>
      <c r="D32" s="514"/>
      <c r="E32" s="666">
        <v>1423.8</v>
      </c>
      <c r="F32" s="663"/>
      <c r="G32" s="500"/>
      <c r="H32" s="656">
        <v>34962</v>
      </c>
      <c r="I32" s="379">
        <v>111.4</v>
      </c>
      <c r="J32" s="656">
        <v>15851504</v>
      </c>
      <c r="K32" s="377">
        <v>8.7739999999999991</v>
      </c>
      <c r="L32" s="651">
        <v>107.68300000000001</v>
      </c>
      <c r="M32" s="374"/>
      <c r="N32" s="1111">
        <v>171184</v>
      </c>
      <c r="O32" s="1112">
        <f t="shared" si="0"/>
        <v>111.4</v>
      </c>
      <c r="P32" s="1113">
        <v>62.5</v>
      </c>
      <c r="Q32" s="1112">
        <f t="shared" si="1"/>
        <v>107.68300000000001</v>
      </c>
      <c r="R32" s="376"/>
      <c r="Z32" s="633"/>
      <c r="AA32" s="634"/>
      <c r="AB32" s="635"/>
    </row>
    <row r="33" spans="1:28" hidden="1">
      <c r="A33" s="380"/>
      <c r="B33" s="644"/>
      <c r="C33" s="474" t="s">
        <v>69</v>
      </c>
      <c r="D33" s="498"/>
      <c r="E33" s="667">
        <v>1376.6</v>
      </c>
      <c r="F33" s="664"/>
      <c r="G33" s="501"/>
      <c r="H33" s="657">
        <v>36350</v>
      </c>
      <c r="I33" s="382">
        <v>124.852</v>
      </c>
      <c r="J33" s="657">
        <v>2502099</v>
      </c>
      <c r="K33" s="383">
        <v>8.7560000000000002</v>
      </c>
      <c r="L33" s="652">
        <v>109.34</v>
      </c>
      <c r="M33" s="374"/>
      <c r="N33" s="1111">
        <v>293025</v>
      </c>
      <c r="O33" s="1112">
        <f t="shared" si="0"/>
        <v>124.852</v>
      </c>
      <c r="P33" s="1113">
        <v>63.4</v>
      </c>
      <c r="Q33" s="1112">
        <f t="shared" si="1"/>
        <v>109.34</v>
      </c>
      <c r="R33" s="376"/>
      <c r="Z33" s="633"/>
      <c r="AA33" s="634"/>
      <c r="AB33" s="635"/>
    </row>
    <row r="34" spans="1:28" hidden="1">
      <c r="A34" s="353">
        <v>1977</v>
      </c>
      <c r="B34" s="554" t="s">
        <v>366</v>
      </c>
      <c r="C34" s="473" t="s">
        <v>561</v>
      </c>
      <c r="D34" s="514"/>
      <c r="E34" s="666">
        <v>1422.2</v>
      </c>
      <c r="F34" s="663"/>
      <c r="G34" s="500"/>
      <c r="H34" s="656">
        <v>32615</v>
      </c>
      <c r="I34" s="379">
        <v>128.869</v>
      </c>
      <c r="J34" s="656">
        <v>3174181</v>
      </c>
      <c r="K34" s="377">
        <v>8.75</v>
      </c>
      <c r="L34" s="651">
        <v>108.489</v>
      </c>
      <c r="M34" s="374"/>
      <c r="N34" s="1111">
        <v>176680</v>
      </c>
      <c r="O34" s="1112">
        <f t="shared" si="0"/>
        <v>128.869</v>
      </c>
      <c r="P34" s="1113">
        <v>63.9</v>
      </c>
      <c r="Q34" s="1112">
        <f t="shared" si="1"/>
        <v>108.489</v>
      </c>
      <c r="R34" s="376"/>
      <c r="Z34" s="633"/>
      <c r="AA34" s="634"/>
      <c r="AB34" s="635"/>
    </row>
    <row r="35" spans="1:28" hidden="1">
      <c r="B35" s="554"/>
      <c r="C35" s="472" t="s">
        <v>562</v>
      </c>
      <c r="D35" s="514"/>
      <c r="E35" s="666">
        <v>1433.5</v>
      </c>
      <c r="F35" s="663"/>
      <c r="G35" s="500"/>
      <c r="H35" s="656">
        <v>31867</v>
      </c>
      <c r="I35" s="379">
        <v>114.30800000000001</v>
      </c>
      <c r="J35" s="656">
        <v>4916758</v>
      </c>
      <c r="K35" s="377">
        <v>8.7430000000000003</v>
      </c>
      <c r="L35" s="651">
        <v>108.41800000000001</v>
      </c>
      <c r="M35" s="374"/>
      <c r="N35" s="1111">
        <v>167242</v>
      </c>
      <c r="O35" s="1112">
        <f t="shared" si="0"/>
        <v>114.30800000000001</v>
      </c>
      <c r="P35" s="1113">
        <v>64.400000000000006</v>
      </c>
      <c r="Q35" s="1112">
        <f t="shared" si="1"/>
        <v>108.41800000000001</v>
      </c>
      <c r="R35" s="376"/>
      <c r="Z35" s="633"/>
      <c r="AA35" s="634"/>
      <c r="AB35" s="635"/>
    </row>
    <row r="36" spans="1:28" hidden="1">
      <c r="B36" s="554"/>
      <c r="C36" s="472" t="s">
        <v>563</v>
      </c>
      <c r="D36" s="514"/>
      <c r="E36" s="666">
        <v>1483</v>
      </c>
      <c r="F36" s="663"/>
      <c r="G36" s="500"/>
      <c r="H36" s="656">
        <v>33780</v>
      </c>
      <c r="I36" s="379">
        <v>126.255</v>
      </c>
      <c r="J36" s="656">
        <v>1591506</v>
      </c>
      <c r="K36" s="377">
        <v>8.7059999999999995</v>
      </c>
      <c r="L36" s="651">
        <v>108.923</v>
      </c>
      <c r="M36" s="374"/>
      <c r="N36" s="1111">
        <v>208566</v>
      </c>
      <c r="O36" s="1112">
        <f t="shared" si="0"/>
        <v>126.255</v>
      </c>
      <c r="P36" s="1113">
        <v>64.7</v>
      </c>
      <c r="Q36" s="1112">
        <f t="shared" si="1"/>
        <v>108.923</v>
      </c>
      <c r="R36" s="376"/>
      <c r="Z36" s="633"/>
      <c r="AA36" s="634"/>
      <c r="AB36" s="635"/>
    </row>
    <row r="37" spans="1:28" hidden="1">
      <c r="B37" s="554"/>
      <c r="C37" s="472" t="s">
        <v>564</v>
      </c>
      <c r="D37" s="514"/>
      <c r="E37" s="666">
        <v>1445</v>
      </c>
      <c r="F37" s="663"/>
      <c r="G37" s="500"/>
      <c r="H37" s="656">
        <v>33933</v>
      </c>
      <c r="I37" s="379">
        <v>110</v>
      </c>
      <c r="J37" s="656">
        <v>3192326</v>
      </c>
      <c r="K37" s="377">
        <v>8.6140000000000008</v>
      </c>
      <c r="L37" s="651">
        <v>107.74299999999999</v>
      </c>
      <c r="M37" s="374"/>
      <c r="N37" s="1111">
        <v>190233</v>
      </c>
      <c r="O37" s="1112">
        <f t="shared" si="0"/>
        <v>110</v>
      </c>
      <c r="P37" s="1113">
        <v>65.400000000000006</v>
      </c>
      <c r="Q37" s="1112">
        <f t="shared" si="1"/>
        <v>107.74299999999999</v>
      </c>
      <c r="R37" s="376"/>
      <c r="Z37" s="633"/>
      <c r="AA37" s="634"/>
      <c r="AB37" s="635"/>
    </row>
    <row r="38" spans="1:28" hidden="1">
      <c r="B38" s="554"/>
      <c r="C38" s="472" t="s">
        <v>565</v>
      </c>
      <c r="D38" s="514"/>
      <c r="E38" s="666">
        <v>1438.5</v>
      </c>
      <c r="F38" s="663"/>
      <c r="G38" s="500"/>
      <c r="H38" s="656">
        <v>35268</v>
      </c>
      <c r="I38" s="379">
        <v>109.556</v>
      </c>
      <c r="J38" s="656">
        <v>30470781</v>
      </c>
      <c r="K38" s="377">
        <v>8.41</v>
      </c>
      <c r="L38" s="651">
        <v>108.896</v>
      </c>
      <c r="M38" s="374"/>
      <c r="N38" s="1111">
        <v>191096</v>
      </c>
      <c r="O38" s="1112">
        <f t="shared" si="0"/>
        <v>109.556</v>
      </c>
      <c r="P38" s="1113">
        <v>66.099999999999994</v>
      </c>
      <c r="Q38" s="1112">
        <f t="shared" si="1"/>
        <v>108.896</v>
      </c>
      <c r="R38" s="376"/>
      <c r="Z38" s="633"/>
      <c r="AA38" s="634"/>
      <c r="AB38" s="635"/>
    </row>
    <row r="39" spans="1:28" hidden="1">
      <c r="B39" s="554"/>
      <c r="C39" s="472" t="s">
        <v>566</v>
      </c>
      <c r="D39" s="514"/>
      <c r="E39" s="666">
        <v>1425.6</v>
      </c>
      <c r="F39" s="663"/>
      <c r="G39" s="500"/>
      <c r="H39" s="656">
        <v>38218</v>
      </c>
      <c r="I39" s="379">
        <v>108.248</v>
      </c>
      <c r="J39" s="656">
        <v>4288778</v>
      </c>
      <c r="K39" s="377">
        <v>8.1419999999999995</v>
      </c>
      <c r="L39" s="651">
        <v>107.83</v>
      </c>
      <c r="M39" s="374"/>
      <c r="N39" s="1111">
        <v>187112</v>
      </c>
      <c r="O39" s="1112">
        <f t="shared" si="0"/>
        <v>108.248</v>
      </c>
      <c r="P39" s="1113">
        <v>66.099999999999994</v>
      </c>
      <c r="Q39" s="1112">
        <f t="shared" si="1"/>
        <v>107.83</v>
      </c>
      <c r="R39" s="376"/>
      <c r="Z39" s="633"/>
      <c r="AA39" s="634"/>
      <c r="AB39" s="635"/>
    </row>
    <row r="40" spans="1:28" hidden="1">
      <c r="B40" s="554"/>
      <c r="C40" s="472" t="s">
        <v>567</v>
      </c>
      <c r="D40" s="514"/>
      <c r="E40" s="666">
        <v>1443</v>
      </c>
      <c r="F40" s="663"/>
      <c r="G40" s="500"/>
      <c r="H40" s="656">
        <v>37769</v>
      </c>
      <c r="I40" s="379">
        <v>101.914</v>
      </c>
      <c r="J40" s="656">
        <v>3261685</v>
      </c>
      <c r="K40" s="377">
        <v>7.984</v>
      </c>
      <c r="L40" s="651">
        <v>107.655</v>
      </c>
      <c r="M40" s="374"/>
      <c r="N40" s="1111">
        <v>203270</v>
      </c>
      <c r="O40" s="1112">
        <f t="shared" si="0"/>
        <v>101.914</v>
      </c>
      <c r="P40" s="1113">
        <v>66.099999999999994</v>
      </c>
      <c r="Q40" s="1112">
        <f t="shared" si="1"/>
        <v>107.655</v>
      </c>
      <c r="R40" s="376"/>
      <c r="Z40" s="633"/>
      <c r="AA40" s="634"/>
      <c r="AB40" s="635"/>
    </row>
    <row r="41" spans="1:28" hidden="1">
      <c r="B41" s="554"/>
      <c r="C41" s="472" t="s">
        <v>568</v>
      </c>
      <c r="D41" s="514"/>
      <c r="E41" s="666">
        <v>1461.5</v>
      </c>
      <c r="F41" s="663"/>
      <c r="G41" s="500"/>
      <c r="H41" s="656">
        <v>36926</v>
      </c>
      <c r="I41" s="379">
        <v>113.619</v>
      </c>
      <c r="J41" s="656">
        <v>5491074</v>
      </c>
      <c r="K41" s="377">
        <v>7.8680000000000003</v>
      </c>
      <c r="L41" s="651">
        <v>108.143</v>
      </c>
      <c r="M41" s="374"/>
      <c r="N41" s="1111">
        <v>196205</v>
      </c>
      <c r="O41" s="1112">
        <f t="shared" si="0"/>
        <v>113.619</v>
      </c>
      <c r="P41" s="1113">
        <v>66.400000000000006</v>
      </c>
      <c r="Q41" s="1112">
        <f t="shared" si="1"/>
        <v>108.143</v>
      </c>
      <c r="R41" s="376"/>
      <c r="Z41" s="633"/>
      <c r="AA41" s="634"/>
      <c r="AB41" s="635"/>
    </row>
    <row r="42" spans="1:28" hidden="1">
      <c r="B42" s="554"/>
      <c r="C42" s="472" t="s">
        <v>569</v>
      </c>
      <c r="D42" s="514"/>
      <c r="E42" s="666">
        <v>1434.6</v>
      </c>
      <c r="F42" s="663"/>
      <c r="G42" s="500"/>
      <c r="H42" s="656">
        <v>36674</v>
      </c>
      <c r="I42" s="379">
        <v>128.72200000000001</v>
      </c>
      <c r="J42" s="656">
        <v>2450440</v>
      </c>
      <c r="K42" s="377">
        <v>7.7229999999999999</v>
      </c>
      <c r="L42" s="651">
        <v>107.246</v>
      </c>
      <c r="M42" s="374"/>
      <c r="N42" s="1111">
        <v>199961</v>
      </c>
      <c r="O42" s="1112">
        <f t="shared" si="0"/>
        <v>128.72200000000001</v>
      </c>
      <c r="P42" s="1113">
        <v>66.599999999999994</v>
      </c>
      <c r="Q42" s="1112">
        <f t="shared" si="1"/>
        <v>107.246</v>
      </c>
      <c r="R42" s="376"/>
      <c r="Z42" s="633"/>
      <c r="AA42" s="634"/>
      <c r="AB42" s="635"/>
    </row>
    <row r="43" spans="1:28" hidden="1">
      <c r="B43" s="554"/>
      <c r="C43" s="472" t="s">
        <v>67</v>
      </c>
      <c r="D43" s="514"/>
      <c r="E43" s="666">
        <v>1438.2</v>
      </c>
      <c r="F43" s="663"/>
      <c r="G43" s="500"/>
      <c r="H43" s="656">
        <v>36250</v>
      </c>
      <c r="I43" s="379">
        <v>103.139</v>
      </c>
      <c r="J43" s="656">
        <v>2638758</v>
      </c>
      <c r="K43" s="377">
        <v>7.56</v>
      </c>
      <c r="L43" s="651">
        <v>106.84699999999999</v>
      </c>
      <c r="M43" s="374"/>
      <c r="N43" s="1111">
        <v>187253</v>
      </c>
      <c r="O43" s="1112">
        <f t="shared" si="0"/>
        <v>103.139</v>
      </c>
      <c r="P43" s="1113">
        <v>67.099999999999994</v>
      </c>
      <c r="Q43" s="1112">
        <f t="shared" si="1"/>
        <v>106.84699999999999</v>
      </c>
      <c r="R43" s="376"/>
      <c r="Z43" s="633"/>
      <c r="AA43" s="634"/>
      <c r="AB43" s="635"/>
    </row>
    <row r="44" spans="1:28" hidden="1">
      <c r="B44" s="554"/>
      <c r="C44" s="472" t="s">
        <v>68</v>
      </c>
      <c r="D44" s="514"/>
      <c r="E44" s="666">
        <v>1414.8</v>
      </c>
      <c r="F44" s="663"/>
      <c r="G44" s="500"/>
      <c r="H44" s="656">
        <v>67585</v>
      </c>
      <c r="I44" s="379">
        <v>99.501000000000005</v>
      </c>
      <c r="J44" s="656">
        <v>17121667</v>
      </c>
      <c r="K44" s="377">
        <v>7.4039999999999999</v>
      </c>
      <c r="L44" s="651">
        <v>105.76</v>
      </c>
      <c r="M44" s="374"/>
      <c r="N44" s="1111">
        <v>170330</v>
      </c>
      <c r="O44" s="1112">
        <f t="shared" si="0"/>
        <v>99.501000000000005</v>
      </c>
      <c r="P44" s="1113">
        <v>66.099999999999994</v>
      </c>
      <c r="Q44" s="1112">
        <f t="shared" si="1"/>
        <v>105.76</v>
      </c>
      <c r="R44" s="376"/>
      <c r="Z44" s="633"/>
      <c r="AA44" s="634"/>
      <c r="AB44" s="635"/>
    </row>
    <row r="45" spans="1:28" hidden="1">
      <c r="B45" s="644"/>
      <c r="C45" s="474" t="s">
        <v>69</v>
      </c>
      <c r="D45" s="498"/>
      <c r="E45" s="667">
        <v>1377.8</v>
      </c>
      <c r="F45" s="664"/>
      <c r="G45" s="501"/>
      <c r="H45" s="657">
        <v>39355</v>
      </c>
      <c r="I45" s="382">
        <v>97.647999999999996</v>
      </c>
      <c r="J45" s="657">
        <v>5242150</v>
      </c>
      <c r="K45" s="383">
        <v>7.29</v>
      </c>
      <c r="L45" s="652">
        <v>104.416</v>
      </c>
      <c r="M45" s="374"/>
      <c r="N45" s="1111">
        <v>286133</v>
      </c>
      <c r="O45" s="1112">
        <f t="shared" si="0"/>
        <v>97.647999999999996</v>
      </c>
      <c r="P45" s="1113">
        <v>66.2</v>
      </c>
      <c r="Q45" s="1112">
        <f t="shared" si="1"/>
        <v>104.416</v>
      </c>
      <c r="R45" s="376"/>
      <c r="Z45" s="633"/>
      <c r="AA45" s="634"/>
      <c r="AB45" s="635"/>
    </row>
    <row r="46" spans="1:28" hidden="1">
      <c r="A46" s="359">
        <v>1978</v>
      </c>
      <c r="B46" s="554" t="s">
        <v>367</v>
      </c>
      <c r="C46" s="473" t="s">
        <v>561</v>
      </c>
      <c r="D46" s="514"/>
      <c r="E46" s="666">
        <v>1463.7</v>
      </c>
      <c r="F46" s="663"/>
      <c r="G46" s="500"/>
      <c r="H46" s="656">
        <v>36315</v>
      </c>
      <c r="I46" s="379">
        <v>101.983</v>
      </c>
      <c r="J46" s="656">
        <v>963728</v>
      </c>
      <c r="K46" s="377">
        <v>7.2439999999999998</v>
      </c>
      <c r="L46" s="651">
        <v>103.91200000000001</v>
      </c>
      <c r="M46" s="374"/>
      <c r="N46" s="1111">
        <v>180184</v>
      </c>
      <c r="O46" s="1112">
        <f t="shared" si="0"/>
        <v>101.983</v>
      </c>
      <c r="P46" s="1113">
        <v>66.400000000000006</v>
      </c>
      <c r="Q46" s="1112">
        <f t="shared" si="1"/>
        <v>103.91200000000001</v>
      </c>
      <c r="R46" s="376"/>
      <c r="Z46" s="633"/>
      <c r="AA46" s="634"/>
      <c r="AB46" s="635"/>
    </row>
    <row r="47" spans="1:28" hidden="1">
      <c r="B47" s="554"/>
      <c r="C47" s="472" t="s">
        <v>562</v>
      </c>
      <c r="D47" s="514"/>
      <c r="E47" s="666">
        <v>1390.3</v>
      </c>
      <c r="F47" s="663"/>
      <c r="G47" s="500"/>
      <c r="H47" s="656">
        <v>35892</v>
      </c>
      <c r="I47" s="379">
        <v>109.62</v>
      </c>
      <c r="J47" s="656">
        <v>3980889</v>
      </c>
      <c r="K47" s="377">
        <v>7.2069999999999999</v>
      </c>
      <c r="L47" s="651">
        <v>103.571</v>
      </c>
      <c r="M47" s="374"/>
      <c r="N47" s="1111">
        <v>183331</v>
      </c>
      <c r="O47" s="1112">
        <f t="shared" si="0"/>
        <v>109.62</v>
      </c>
      <c r="P47" s="1113">
        <v>66.7</v>
      </c>
      <c r="Q47" s="1112">
        <f t="shared" si="1"/>
        <v>103.571</v>
      </c>
      <c r="R47" s="376"/>
      <c r="Z47" s="633"/>
      <c r="AA47" s="634"/>
      <c r="AB47" s="635"/>
    </row>
    <row r="48" spans="1:28" hidden="1">
      <c r="B48" s="554"/>
      <c r="C48" s="472" t="s">
        <v>563</v>
      </c>
      <c r="D48" s="514"/>
      <c r="E48" s="666">
        <v>1379.3</v>
      </c>
      <c r="F48" s="663"/>
      <c r="G48" s="500"/>
      <c r="H48" s="656">
        <v>38526</v>
      </c>
      <c r="I48" s="379">
        <v>97.899000000000001</v>
      </c>
      <c r="J48" s="656">
        <v>2661636</v>
      </c>
      <c r="K48" s="377">
        <v>7.1310000000000002</v>
      </c>
      <c r="L48" s="651">
        <v>104.173</v>
      </c>
      <c r="M48" s="374"/>
      <c r="N48" s="1111">
        <v>204184</v>
      </c>
      <c r="O48" s="1112">
        <f t="shared" si="0"/>
        <v>97.899000000000001</v>
      </c>
      <c r="P48" s="1113">
        <v>67.400000000000006</v>
      </c>
      <c r="Q48" s="1112">
        <f t="shared" si="1"/>
        <v>104.173</v>
      </c>
      <c r="R48" s="376"/>
      <c r="Z48" s="633"/>
      <c r="AA48" s="634"/>
      <c r="AB48" s="635"/>
    </row>
    <row r="49" spans="1:28" hidden="1">
      <c r="B49" s="554"/>
      <c r="C49" s="472" t="s">
        <v>564</v>
      </c>
      <c r="D49" s="514"/>
      <c r="E49" s="666">
        <v>1365.1</v>
      </c>
      <c r="F49" s="663"/>
      <c r="G49" s="500"/>
      <c r="H49" s="656">
        <v>38145</v>
      </c>
      <c r="I49" s="379">
        <v>106.982</v>
      </c>
      <c r="J49" s="656">
        <v>3062017</v>
      </c>
      <c r="K49" s="377">
        <v>7.0220000000000002</v>
      </c>
      <c r="L49" s="651">
        <v>103.976</v>
      </c>
      <c r="M49" s="374"/>
      <c r="N49" s="1111">
        <v>203515</v>
      </c>
      <c r="O49" s="1112">
        <f t="shared" si="0"/>
        <v>106.982</v>
      </c>
      <c r="P49" s="1113">
        <v>68</v>
      </c>
      <c r="Q49" s="1112">
        <f t="shared" si="1"/>
        <v>103.976</v>
      </c>
      <c r="R49" s="376"/>
      <c r="Z49" s="633"/>
      <c r="AA49" s="634"/>
      <c r="AB49" s="635"/>
    </row>
    <row r="50" spans="1:28" hidden="1">
      <c r="B50" s="554"/>
      <c r="C50" s="472" t="s">
        <v>565</v>
      </c>
      <c r="D50" s="514"/>
      <c r="E50" s="666">
        <v>1374.9</v>
      </c>
      <c r="F50" s="663"/>
      <c r="G50" s="500"/>
      <c r="H50" s="656">
        <v>41522</v>
      </c>
      <c r="I50" s="379">
        <v>95.245999999999995</v>
      </c>
      <c r="J50" s="656">
        <v>24743565</v>
      </c>
      <c r="K50" s="377">
        <v>6.835</v>
      </c>
      <c r="L50" s="651">
        <v>103.631</v>
      </c>
      <c r="M50" s="374"/>
      <c r="N50" s="1111">
        <v>182011</v>
      </c>
      <c r="O50" s="1112">
        <f t="shared" si="0"/>
        <v>95.245999999999995</v>
      </c>
      <c r="P50" s="1113">
        <v>68.5</v>
      </c>
      <c r="Q50" s="1112">
        <f t="shared" si="1"/>
        <v>103.631</v>
      </c>
      <c r="R50" s="376"/>
      <c r="Z50" s="633"/>
      <c r="AA50" s="634"/>
      <c r="AB50" s="635"/>
    </row>
    <row r="51" spans="1:28" hidden="1">
      <c r="B51" s="554"/>
      <c r="C51" s="472" t="s">
        <v>566</v>
      </c>
      <c r="D51" s="514"/>
      <c r="E51" s="666">
        <v>1363.4</v>
      </c>
      <c r="F51" s="663"/>
      <c r="G51" s="500"/>
      <c r="H51" s="656">
        <v>43761</v>
      </c>
      <c r="I51" s="379">
        <v>97.265000000000001</v>
      </c>
      <c r="J51" s="656">
        <v>3883556</v>
      </c>
      <c r="K51" s="377">
        <v>6.6920000000000002</v>
      </c>
      <c r="L51" s="651">
        <v>104.69</v>
      </c>
      <c r="M51" s="374"/>
      <c r="N51" s="1111">
        <v>181994</v>
      </c>
      <c r="O51" s="1112">
        <f t="shared" si="0"/>
        <v>97.265000000000001</v>
      </c>
      <c r="P51" s="1113">
        <v>69.2</v>
      </c>
      <c r="Q51" s="1112">
        <f t="shared" si="1"/>
        <v>104.69</v>
      </c>
      <c r="R51" s="376"/>
      <c r="Z51" s="633"/>
      <c r="AA51" s="634"/>
      <c r="AB51" s="635"/>
    </row>
    <row r="52" spans="1:28" hidden="1">
      <c r="B52" s="554"/>
      <c r="C52" s="472" t="s">
        <v>567</v>
      </c>
      <c r="D52" s="514"/>
      <c r="E52" s="666">
        <v>1417.2</v>
      </c>
      <c r="F52" s="663"/>
      <c r="G52" s="500"/>
      <c r="H52" s="656">
        <v>42176</v>
      </c>
      <c r="I52" s="379">
        <v>96.106999999999999</v>
      </c>
      <c r="J52" s="656">
        <v>3279094</v>
      </c>
      <c r="K52" s="377">
        <v>6.6120000000000001</v>
      </c>
      <c r="L52" s="651">
        <v>104.992</v>
      </c>
      <c r="M52" s="374"/>
      <c r="N52" s="1111">
        <v>195357</v>
      </c>
      <c r="O52" s="1112">
        <f t="shared" si="0"/>
        <v>96.106999999999999</v>
      </c>
      <c r="P52" s="1113">
        <v>69.400000000000006</v>
      </c>
      <c r="Q52" s="1112">
        <f t="shared" si="1"/>
        <v>104.992</v>
      </c>
      <c r="R52" s="376"/>
      <c r="Z52" s="633"/>
      <c r="AA52" s="634"/>
      <c r="AB52" s="635"/>
    </row>
    <row r="53" spans="1:28" hidden="1">
      <c r="B53" s="554"/>
      <c r="C53" s="472" t="s">
        <v>568</v>
      </c>
      <c r="D53" s="514"/>
      <c r="E53" s="666">
        <v>1473.1</v>
      </c>
      <c r="F53" s="663"/>
      <c r="G53" s="500"/>
      <c r="H53" s="656">
        <v>41916</v>
      </c>
      <c r="I53" s="379">
        <v>101.54</v>
      </c>
      <c r="J53" s="656">
        <v>5085522</v>
      </c>
      <c r="K53" s="377">
        <v>6.5620000000000003</v>
      </c>
      <c r="L53" s="651">
        <v>105.572</v>
      </c>
      <c r="M53" s="374"/>
      <c r="N53" s="1111">
        <v>199227</v>
      </c>
      <c r="O53" s="1112">
        <f t="shared" si="0"/>
        <v>101.54</v>
      </c>
      <c r="P53" s="1113">
        <v>70.099999999999994</v>
      </c>
      <c r="Q53" s="1112">
        <f t="shared" si="1"/>
        <v>105.572</v>
      </c>
      <c r="R53" s="376"/>
      <c r="Z53" s="633"/>
      <c r="AA53" s="634"/>
      <c r="AB53" s="635"/>
    </row>
    <row r="54" spans="1:28" hidden="1">
      <c r="B54" s="554"/>
      <c r="C54" s="472" t="s">
        <v>569</v>
      </c>
      <c r="D54" s="514"/>
      <c r="E54" s="666">
        <v>1405</v>
      </c>
      <c r="F54" s="663"/>
      <c r="G54" s="500"/>
      <c r="H54" s="656">
        <v>40583</v>
      </c>
      <c r="I54" s="379">
        <v>97.251000000000005</v>
      </c>
      <c r="J54" s="656">
        <v>2701409</v>
      </c>
      <c r="K54" s="377">
        <v>6.51</v>
      </c>
      <c r="L54" s="651">
        <v>105.255</v>
      </c>
      <c r="M54" s="374"/>
      <c r="N54" s="1111">
        <v>194464</v>
      </c>
      <c r="O54" s="1112">
        <f t="shared" si="0"/>
        <v>97.251000000000005</v>
      </c>
      <c r="P54" s="1113">
        <v>70.099999999999994</v>
      </c>
      <c r="Q54" s="1112">
        <f t="shared" si="1"/>
        <v>105.255</v>
      </c>
      <c r="R54" s="376"/>
      <c r="Z54" s="633"/>
      <c r="AA54" s="634"/>
      <c r="AB54" s="635"/>
    </row>
    <row r="55" spans="1:28" hidden="1">
      <c r="B55" s="554"/>
      <c r="C55" s="472" t="s">
        <v>67</v>
      </c>
      <c r="D55" s="514"/>
      <c r="E55" s="666">
        <v>1412.7</v>
      </c>
      <c r="F55" s="663"/>
      <c r="G55" s="500"/>
      <c r="H55" s="656">
        <v>39408</v>
      </c>
      <c r="I55" s="379">
        <v>100.621</v>
      </c>
      <c r="J55" s="656">
        <v>3079385</v>
      </c>
      <c r="K55" s="377">
        <v>6.4779999999999998</v>
      </c>
      <c r="L55" s="651">
        <v>104.76900000000001</v>
      </c>
      <c r="M55" s="374"/>
      <c r="N55" s="1111">
        <v>188416</v>
      </c>
      <c r="O55" s="1112">
        <f t="shared" si="0"/>
        <v>100.621</v>
      </c>
      <c r="P55" s="1113">
        <v>70.3</v>
      </c>
      <c r="Q55" s="1112">
        <f t="shared" si="1"/>
        <v>104.76900000000001</v>
      </c>
      <c r="R55" s="376"/>
      <c r="Z55" s="633"/>
      <c r="AA55" s="634"/>
      <c r="AB55" s="635"/>
    </row>
    <row r="56" spans="1:28" hidden="1">
      <c r="B56" s="554"/>
      <c r="C56" s="472" t="s">
        <v>68</v>
      </c>
      <c r="D56" s="514"/>
      <c r="E56" s="666">
        <v>1450.4</v>
      </c>
      <c r="F56" s="663"/>
      <c r="G56" s="500"/>
      <c r="H56" s="656">
        <v>39480</v>
      </c>
      <c r="I56" s="379">
        <v>114.22199999999999</v>
      </c>
      <c r="J56" s="656">
        <v>18786154</v>
      </c>
      <c r="K56" s="377">
        <v>6.4279999999999999</v>
      </c>
      <c r="L56" s="651">
        <v>105.14400000000001</v>
      </c>
      <c r="M56" s="374"/>
      <c r="N56" s="1111">
        <v>194554</v>
      </c>
      <c r="O56" s="1112">
        <f t="shared" si="0"/>
        <v>114.22199999999999</v>
      </c>
      <c r="P56" s="1113">
        <v>69.5</v>
      </c>
      <c r="Q56" s="1112">
        <f t="shared" si="1"/>
        <v>105.14400000000001</v>
      </c>
      <c r="R56" s="376"/>
      <c r="Z56" s="633"/>
      <c r="AA56" s="634"/>
      <c r="AB56" s="635"/>
    </row>
    <row r="57" spans="1:28" hidden="1">
      <c r="A57" s="380"/>
      <c r="B57" s="554"/>
      <c r="C57" s="474" t="s">
        <v>69</v>
      </c>
      <c r="D57" s="514"/>
      <c r="E57" s="666">
        <v>1390.8</v>
      </c>
      <c r="F57" s="663"/>
      <c r="G57" s="500"/>
      <c r="H57" s="656">
        <v>38942</v>
      </c>
      <c r="I57" s="382">
        <v>105.843</v>
      </c>
      <c r="J57" s="657">
        <v>3179976</v>
      </c>
      <c r="K57" s="383">
        <v>6.3680000000000003</v>
      </c>
      <c r="L57" s="652">
        <v>104.985</v>
      </c>
      <c r="M57" s="374"/>
      <c r="N57" s="1111">
        <v>302852</v>
      </c>
      <c r="O57" s="1112">
        <f t="shared" si="0"/>
        <v>105.843</v>
      </c>
      <c r="P57" s="1113">
        <v>69.5</v>
      </c>
      <c r="Q57" s="1112">
        <f t="shared" si="1"/>
        <v>104.985</v>
      </c>
      <c r="R57" s="376"/>
      <c r="Z57" s="633"/>
      <c r="AA57" s="634"/>
      <c r="AB57" s="635"/>
    </row>
    <row r="58" spans="1:28" hidden="1">
      <c r="A58" s="353">
        <v>1979</v>
      </c>
      <c r="B58" s="643" t="s">
        <v>368</v>
      </c>
      <c r="C58" s="473" t="s">
        <v>561</v>
      </c>
      <c r="D58" s="515"/>
      <c r="E58" s="665">
        <v>1446.1</v>
      </c>
      <c r="F58" s="662"/>
      <c r="G58" s="499"/>
      <c r="H58" s="655">
        <v>36747</v>
      </c>
      <c r="I58" s="379">
        <v>103.041</v>
      </c>
      <c r="J58" s="656">
        <v>3734023</v>
      </c>
      <c r="K58" s="377">
        <v>6.3380000000000001</v>
      </c>
      <c r="L58" s="651">
        <v>104.669</v>
      </c>
      <c r="M58" s="374"/>
      <c r="N58" s="1111">
        <v>185664</v>
      </c>
      <c r="O58" s="1112">
        <f t="shared" si="0"/>
        <v>103.041</v>
      </c>
      <c r="P58" s="1113">
        <v>69.5</v>
      </c>
      <c r="Q58" s="1112">
        <f t="shared" si="1"/>
        <v>104.669</v>
      </c>
      <c r="R58" s="376"/>
      <c r="Z58" s="633"/>
      <c r="AA58" s="634"/>
      <c r="AB58" s="635"/>
    </row>
    <row r="59" spans="1:28" hidden="1">
      <c r="B59" s="554"/>
      <c r="C59" s="472" t="s">
        <v>562</v>
      </c>
      <c r="D59" s="514"/>
      <c r="E59" s="666">
        <v>1502.2</v>
      </c>
      <c r="F59" s="663"/>
      <c r="G59" s="500"/>
      <c r="H59" s="656">
        <v>35313</v>
      </c>
      <c r="I59" s="379">
        <v>98.97</v>
      </c>
      <c r="J59" s="656">
        <v>6967453</v>
      </c>
      <c r="K59" s="377">
        <v>6.3109999999999999</v>
      </c>
      <c r="L59" s="651">
        <v>104.048</v>
      </c>
      <c r="M59" s="374"/>
      <c r="N59" s="1111">
        <v>181442</v>
      </c>
      <c r="O59" s="1112">
        <f t="shared" si="0"/>
        <v>98.97</v>
      </c>
      <c r="P59" s="1113">
        <v>69.400000000000006</v>
      </c>
      <c r="Q59" s="1112">
        <f t="shared" si="1"/>
        <v>104.048</v>
      </c>
      <c r="R59" s="376"/>
      <c r="Z59" s="633"/>
      <c r="AA59" s="634"/>
      <c r="AB59" s="635"/>
    </row>
    <row r="60" spans="1:28" hidden="1">
      <c r="B60" s="554"/>
      <c r="C60" s="472" t="s">
        <v>563</v>
      </c>
      <c r="D60" s="514"/>
      <c r="E60" s="666">
        <v>1427.9</v>
      </c>
      <c r="F60" s="663"/>
      <c r="G60" s="500"/>
      <c r="H60" s="656">
        <v>37076</v>
      </c>
      <c r="I60" s="379">
        <v>106.67</v>
      </c>
      <c r="J60" s="656">
        <v>2991107</v>
      </c>
      <c r="K60" s="377">
        <v>6.29</v>
      </c>
      <c r="L60" s="651">
        <v>103.858</v>
      </c>
      <c r="M60" s="374"/>
      <c r="N60" s="1111">
        <v>217804</v>
      </c>
      <c r="O60" s="1112">
        <f t="shared" si="0"/>
        <v>106.67</v>
      </c>
      <c r="P60" s="1113">
        <v>70</v>
      </c>
      <c r="Q60" s="1112">
        <f t="shared" si="1"/>
        <v>103.858</v>
      </c>
      <c r="R60" s="376"/>
      <c r="Z60" s="633"/>
      <c r="AA60" s="634"/>
      <c r="AB60" s="635"/>
    </row>
    <row r="61" spans="1:28" hidden="1">
      <c r="B61" s="554"/>
      <c r="C61" s="472" t="s">
        <v>564</v>
      </c>
      <c r="D61" s="514"/>
      <c r="E61" s="666">
        <v>1401.9</v>
      </c>
      <c r="F61" s="663"/>
      <c r="G61" s="500"/>
      <c r="H61" s="656">
        <v>36583</v>
      </c>
      <c r="I61" s="379">
        <v>101.429</v>
      </c>
      <c r="J61" s="656">
        <v>4891832</v>
      </c>
      <c r="K61" s="377">
        <v>6.3079999999999998</v>
      </c>
      <c r="L61" s="651">
        <v>104.265</v>
      </c>
      <c r="M61" s="374"/>
      <c r="N61" s="1111">
        <v>206423</v>
      </c>
      <c r="O61" s="1112">
        <f t="shared" si="0"/>
        <v>101.429</v>
      </c>
      <c r="P61" s="1113">
        <v>70.900000000000006</v>
      </c>
      <c r="Q61" s="1112">
        <f t="shared" si="1"/>
        <v>104.265</v>
      </c>
      <c r="R61" s="376"/>
      <c r="Z61" s="633"/>
      <c r="AA61" s="634"/>
      <c r="AB61" s="635"/>
    </row>
    <row r="62" spans="1:28" hidden="1">
      <c r="B62" s="554"/>
      <c r="C62" s="472" t="s">
        <v>565</v>
      </c>
      <c r="D62" s="514"/>
      <c r="E62" s="666">
        <v>1517.5</v>
      </c>
      <c r="F62" s="663"/>
      <c r="G62" s="500"/>
      <c r="H62" s="656">
        <v>40035</v>
      </c>
      <c r="I62" s="379">
        <v>106.134</v>
      </c>
      <c r="J62" s="656">
        <v>29944912</v>
      </c>
      <c r="K62" s="377">
        <v>6.4260000000000002</v>
      </c>
      <c r="L62" s="651">
        <v>104.38</v>
      </c>
      <c r="M62" s="374"/>
      <c r="N62" s="1111">
        <v>193175</v>
      </c>
      <c r="O62" s="1112">
        <f t="shared" si="0"/>
        <v>106.134</v>
      </c>
      <c r="P62" s="1113">
        <v>71.5</v>
      </c>
      <c r="Q62" s="1112">
        <f t="shared" si="1"/>
        <v>104.38</v>
      </c>
      <c r="R62" s="376"/>
      <c r="Z62" s="633"/>
      <c r="AA62" s="634"/>
      <c r="AB62" s="635"/>
    </row>
    <row r="63" spans="1:28" hidden="1">
      <c r="B63" s="554"/>
      <c r="C63" s="472" t="s">
        <v>566</v>
      </c>
      <c r="D63" s="514"/>
      <c r="E63" s="666">
        <v>1463.4</v>
      </c>
      <c r="F63" s="663"/>
      <c r="G63" s="500"/>
      <c r="H63" s="656">
        <v>41572</v>
      </c>
      <c r="I63" s="379">
        <v>100.068</v>
      </c>
      <c r="J63" s="656">
        <v>7931173</v>
      </c>
      <c r="K63" s="377">
        <v>6.5339999999999998</v>
      </c>
      <c r="L63" s="651">
        <v>103.468</v>
      </c>
      <c r="M63" s="374"/>
      <c r="N63" s="1111">
        <v>182117</v>
      </c>
      <c r="O63" s="1112">
        <f t="shared" si="0"/>
        <v>100.068</v>
      </c>
      <c r="P63" s="1113">
        <v>71.599999999999994</v>
      </c>
      <c r="Q63" s="1112">
        <f t="shared" si="1"/>
        <v>103.468</v>
      </c>
      <c r="R63" s="376"/>
      <c r="Z63" s="633"/>
      <c r="AA63" s="634"/>
      <c r="AB63" s="635"/>
    </row>
    <row r="64" spans="1:28" hidden="1">
      <c r="B64" s="554"/>
      <c r="C64" s="472" t="s">
        <v>567</v>
      </c>
      <c r="D64" s="514"/>
      <c r="E64" s="666">
        <v>1428.5</v>
      </c>
      <c r="F64" s="663"/>
      <c r="G64" s="500"/>
      <c r="H64" s="656">
        <v>40825</v>
      </c>
      <c r="I64" s="379">
        <v>115.842</v>
      </c>
      <c r="J64" s="656">
        <v>3500143</v>
      </c>
      <c r="K64" s="377">
        <v>6.6449999999999996</v>
      </c>
      <c r="L64" s="651">
        <v>104.035</v>
      </c>
      <c r="M64" s="374"/>
      <c r="N64" s="1111">
        <v>226306</v>
      </c>
      <c r="O64" s="1112">
        <f t="shared" si="0"/>
        <v>115.842</v>
      </c>
      <c r="P64" s="1113">
        <v>72.2</v>
      </c>
      <c r="Q64" s="1112">
        <f t="shared" si="1"/>
        <v>104.035</v>
      </c>
      <c r="R64" s="376"/>
      <c r="Z64" s="633"/>
      <c r="AA64" s="634"/>
      <c r="AB64" s="635"/>
    </row>
    <row r="65" spans="1:28" hidden="1">
      <c r="B65" s="554"/>
      <c r="C65" s="472" t="s">
        <v>568</v>
      </c>
      <c r="D65" s="514"/>
      <c r="E65" s="666">
        <v>1490.8</v>
      </c>
      <c r="F65" s="663"/>
      <c r="G65" s="500"/>
      <c r="H65" s="656">
        <v>40211</v>
      </c>
      <c r="I65" s="379">
        <v>94.063999999999993</v>
      </c>
      <c r="J65" s="656">
        <v>6869423</v>
      </c>
      <c r="K65" s="377">
        <v>6.851</v>
      </c>
      <c r="L65" s="651">
        <v>102.14</v>
      </c>
      <c r="M65" s="374"/>
      <c r="N65" s="1111">
        <v>187400</v>
      </c>
      <c r="O65" s="1112">
        <f t="shared" si="0"/>
        <v>94.063999999999993</v>
      </c>
      <c r="P65" s="1113">
        <v>71.599999999999994</v>
      </c>
      <c r="Q65" s="1112">
        <f t="shared" si="1"/>
        <v>102.14</v>
      </c>
      <c r="R65" s="376"/>
      <c r="Z65" s="633"/>
      <c r="AA65" s="634"/>
      <c r="AB65" s="635"/>
    </row>
    <row r="66" spans="1:28" hidden="1">
      <c r="B66" s="554"/>
      <c r="C66" s="472" t="s">
        <v>569</v>
      </c>
      <c r="D66" s="514"/>
      <c r="E66" s="666">
        <v>1527.6</v>
      </c>
      <c r="F66" s="663"/>
      <c r="G66" s="500"/>
      <c r="H66" s="656">
        <v>37721</v>
      </c>
      <c r="I66" s="379">
        <v>97.025000000000006</v>
      </c>
      <c r="J66" s="656">
        <v>2907085</v>
      </c>
      <c r="K66" s="377">
        <v>7.0469999999999997</v>
      </c>
      <c r="L66" s="651">
        <v>102.996</v>
      </c>
      <c r="M66" s="374"/>
      <c r="N66" s="1111">
        <v>188678</v>
      </c>
      <c r="O66" s="1112">
        <f t="shared" si="0"/>
        <v>97.025000000000006</v>
      </c>
      <c r="P66" s="1113">
        <v>72.2</v>
      </c>
      <c r="Q66" s="1112">
        <f t="shared" si="1"/>
        <v>102.996</v>
      </c>
      <c r="R66" s="376"/>
      <c r="Z66" s="633"/>
      <c r="AA66" s="634"/>
      <c r="AB66" s="635"/>
    </row>
    <row r="67" spans="1:28" hidden="1">
      <c r="B67" s="554"/>
      <c r="C67" s="472" t="s">
        <v>67</v>
      </c>
      <c r="D67" s="514"/>
      <c r="E67" s="666">
        <v>1572.8</v>
      </c>
      <c r="F67" s="663"/>
      <c r="G67" s="500"/>
      <c r="H67" s="656">
        <v>37743</v>
      </c>
      <c r="I67" s="379">
        <v>105.59</v>
      </c>
      <c r="J67" s="656">
        <v>3794019</v>
      </c>
      <c r="K67" s="377">
        <v>7.1870000000000003</v>
      </c>
      <c r="L67" s="651">
        <v>103.556</v>
      </c>
      <c r="M67" s="374"/>
      <c r="N67" s="1111">
        <v>198949</v>
      </c>
      <c r="O67" s="1112">
        <f t="shared" si="0"/>
        <v>105.59</v>
      </c>
      <c r="P67" s="1113">
        <v>72.8</v>
      </c>
      <c r="Q67" s="1112">
        <f t="shared" si="1"/>
        <v>103.556</v>
      </c>
      <c r="R67" s="376"/>
      <c r="Z67" s="633"/>
      <c r="AA67" s="634"/>
      <c r="AB67" s="635"/>
    </row>
    <row r="68" spans="1:28" hidden="1">
      <c r="B68" s="554"/>
      <c r="C68" s="472" t="s">
        <v>68</v>
      </c>
      <c r="D68" s="514"/>
      <c r="E68" s="666">
        <v>1545.2</v>
      </c>
      <c r="F68" s="663"/>
      <c r="G68" s="500"/>
      <c r="H68" s="656">
        <v>37456</v>
      </c>
      <c r="I68" s="379">
        <v>92.331000000000003</v>
      </c>
      <c r="J68" s="656">
        <v>23094579</v>
      </c>
      <c r="K68" s="377">
        <v>7.3609999999999998</v>
      </c>
      <c r="L68" s="651">
        <v>104.604</v>
      </c>
      <c r="M68" s="374"/>
      <c r="N68" s="1111">
        <v>179634</v>
      </c>
      <c r="O68" s="1112">
        <f t="shared" si="0"/>
        <v>92.331000000000003</v>
      </c>
      <c r="P68" s="1113">
        <v>72.7</v>
      </c>
      <c r="Q68" s="1112">
        <f t="shared" si="1"/>
        <v>104.604</v>
      </c>
      <c r="R68" s="376"/>
      <c r="Z68" s="633"/>
      <c r="AA68" s="634"/>
      <c r="AB68" s="635"/>
    </row>
    <row r="69" spans="1:28" hidden="1">
      <c r="B69" s="554"/>
      <c r="C69" s="474" t="s">
        <v>69</v>
      </c>
      <c r="D69" s="514"/>
      <c r="E69" s="666">
        <v>1500.3</v>
      </c>
      <c r="F69" s="663"/>
      <c r="G69" s="500"/>
      <c r="H69" s="656">
        <v>36171</v>
      </c>
      <c r="I69" s="379">
        <v>101.721</v>
      </c>
      <c r="J69" s="656">
        <v>3553982</v>
      </c>
      <c r="K69" s="377">
        <v>7.5659999999999998</v>
      </c>
      <c r="L69" s="651">
        <v>105.18</v>
      </c>
      <c r="M69" s="374"/>
      <c r="N69" s="1111">
        <v>308065</v>
      </c>
      <c r="O69" s="1112">
        <f t="shared" si="0"/>
        <v>101.721</v>
      </c>
      <c r="P69" s="1113">
        <v>73.099999999999994</v>
      </c>
      <c r="Q69" s="1112">
        <f t="shared" si="1"/>
        <v>105.18</v>
      </c>
      <c r="R69" s="376"/>
      <c r="Z69" s="633"/>
      <c r="AA69" s="634"/>
      <c r="AB69" s="635"/>
    </row>
    <row r="70" spans="1:28" hidden="1">
      <c r="A70" s="359">
        <v>1980</v>
      </c>
      <c r="B70" s="643" t="s">
        <v>369</v>
      </c>
      <c r="C70" s="473" t="s">
        <v>561</v>
      </c>
      <c r="D70" s="515"/>
      <c r="E70" s="665">
        <v>1544.2</v>
      </c>
      <c r="F70" s="662"/>
      <c r="G70" s="489">
        <v>98.5</v>
      </c>
      <c r="H70" s="655">
        <v>33792</v>
      </c>
      <c r="I70" s="389">
        <v>95.385000000000005</v>
      </c>
      <c r="J70" s="655">
        <v>4356909</v>
      </c>
      <c r="K70" s="373">
        <v>7.6950000000000003</v>
      </c>
      <c r="L70" s="650">
        <v>105.755</v>
      </c>
      <c r="M70" s="374"/>
      <c r="N70" s="1111">
        <v>177096</v>
      </c>
      <c r="O70" s="1112">
        <f t="shared" si="0"/>
        <v>95.385000000000005</v>
      </c>
      <c r="P70" s="1113">
        <v>73.5</v>
      </c>
      <c r="Q70" s="1112">
        <f t="shared" si="1"/>
        <v>105.755</v>
      </c>
      <c r="R70" s="376"/>
      <c r="Z70" s="633"/>
      <c r="AA70" s="634"/>
      <c r="AB70" s="635"/>
    </row>
    <row r="71" spans="1:28" hidden="1">
      <c r="B71" s="554"/>
      <c r="C71" s="472" t="s">
        <v>562</v>
      </c>
      <c r="D71" s="514"/>
      <c r="E71" s="666">
        <v>1604.5</v>
      </c>
      <c r="F71" s="663"/>
      <c r="G71" s="384">
        <v>97.9</v>
      </c>
      <c r="H71" s="656">
        <v>33165</v>
      </c>
      <c r="I71" s="379">
        <v>87.534999999999997</v>
      </c>
      <c r="J71" s="656">
        <v>7871472</v>
      </c>
      <c r="K71" s="377">
        <v>7.8410000000000002</v>
      </c>
      <c r="L71" s="651">
        <v>107.205</v>
      </c>
      <c r="M71" s="374"/>
      <c r="N71" s="1111">
        <v>158825</v>
      </c>
      <c r="O71" s="1112">
        <f t="shared" si="0"/>
        <v>87.534999999999997</v>
      </c>
      <c r="P71" s="1113">
        <v>74.400000000000006</v>
      </c>
      <c r="Q71" s="1112">
        <f t="shared" si="1"/>
        <v>107.205</v>
      </c>
      <c r="R71" s="376"/>
      <c r="Z71" s="633"/>
      <c r="AA71" s="634"/>
      <c r="AB71" s="635"/>
    </row>
    <row r="72" spans="1:28" hidden="1">
      <c r="B72" s="554"/>
      <c r="C72" s="472" t="s">
        <v>563</v>
      </c>
      <c r="D72" s="514"/>
      <c r="E72" s="666">
        <v>1594.5</v>
      </c>
      <c r="F72" s="663"/>
      <c r="G72" s="384">
        <v>98</v>
      </c>
      <c r="H72" s="656">
        <v>32935</v>
      </c>
      <c r="I72" s="379">
        <v>95.736999999999995</v>
      </c>
      <c r="J72" s="656">
        <v>3451451</v>
      </c>
      <c r="K72" s="377">
        <v>8.31</v>
      </c>
      <c r="L72" s="651">
        <v>106.714</v>
      </c>
      <c r="M72" s="374"/>
      <c r="N72" s="1111">
        <v>208519</v>
      </c>
      <c r="O72" s="1112">
        <f t="shared" si="0"/>
        <v>95.736999999999995</v>
      </c>
      <c r="P72" s="1113">
        <v>74.7</v>
      </c>
      <c r="Q72" s="1112">
        <f t="shared" si="1"/>
        <v>106.714</v>
      </c>
      <c r="R72" s="376"/>
      <c r="Z72" s="633"/>
      <c r="AA72" s="634"/>
      <c r="AB72" s="635"/>
    </row>
    <row r="73" spans="1:28" hidden="1">
      <c r="B73" s="554"/>
      <c r="C73" s="472" t="s">
        <v>564</v>
      </c>
      <c r="D73" s="514"/>
      <c r="E73" s="666">
        <v>1510.9</v>
      </c>
      <c r="F73" s="663"/>
      <c r="G73" s="384">
        <v>100.2</v>
      </c>
      <c r="H73" s="656">
        <v>33851</v>
      </c>
      <c r="I73" s="379">
        <v>94.77</v>
      </c>
      <c r="J73" s="656">
        <v>4819879</v>
      </c>
      <c r="K73" s="377">
        <v>8.8070000000000004</v>
      </c>
      <c r="L73" s="651">
        <v>107.898</v>
      </c>
      <c r="M73" s="374"/>
      <c r="N73" s="1111">
        <v>195627</v>
      </c>
      <c r="O73" s="1112">
        <f t="shared" si="0"/>
        <v>94.77</v>
      </c>
      <c r="P73" s="1113">
        <v>76.5</v>
      </c>
      <c r="Q73" s="1112">
        <f t="shared" si="1"/>
        <v>107.898</v>
      </c>
      <c r="R73" s="376"/>
      <c r="Z73" s="633"/>
      <c r="AA73" s="634"/>
      <c r="AB73" s="635"/>
    </row>
    <row r="74" spans="1:28" hidden="1">
      <c r="B74" s="554"/>
      <c r="C74" s="472" t="s">
        <v>565</v>
      </c>
      <c r="D74" s="514"/>
      <c r="E74" s="666">
        <v>1623.2</v>
      </c>
      <c r="F74" s="663"/>
      <c r="G74" s="384">
        <v>100</v>
      </c>
      <c r="H74" s="656">
        <v>36611</v>
      </c>
      <c r="I74" s="379">
        <v>107.363</v>
      </c>
      <c r="J74" s="656">
        <v>34964007</v>
      </c>
      <c r="K74" s="377">
        <v>9.2210000000000001</v>
      </c>
      <c r="L74" s="651">
        <v>107.273</v>
      </c>
      <c r="M74" s="374"/>
      <c r="N74" s="1111">
        <v>207398</v>
      </c>
      <c r="O74" s="1112">
        <f t="shared" si="0"/>
        <v>107.363</v>
      </c>
      <c r="P74" s="1113">
        <v>76.7</v>
      </c>
      <c r="Q74" s="1112">
        <f t="shared" si="1"/>
        <v>107.273</v>
      </c>
      <c r="R74" s="376"/>
      <c r="Z74" s="633"/>
      <c r="AA74" s="634"/>
      <c r="AB74" s="635"/>
    </row>
    <row r="75" spans="1:28" hidden="1">
      <c r="B75" s="554"/>
      <c r="C75" s="472" t="s">
        <v>566</v>
      </c>
      <c r="D75" s="514"/>
      <c r="E75" s="666">
        <v>1594.9</v>
      </c>
      <c r="F75" s="663"/>
      <c r="G75" s="384">
        <v>99.8</v>
      </c>
      <c r="H75" s="656">
        <v>37402</v>
      </c>
      <c r="I75" s="379">
        <v>119.989</v>
      </c>
      <c r="J75" s="656">
        <v>8922662</v>
      </c>
      <c r="K75" s="377">
        <v>9.4450000000000003</v>
      </c>
      <c r="L75" s="651">
        <v>107.821</v>
      </c>
      <c r="M75" s="374"/>
      <c r="N75" s="1111">
        <v>218521</v>
      </c>
      <c r="O75" s="1112">
        <f t="shared" si="0"/>
        <v>119.989</v>
      </c>
      <c r="P75" s="1113">
        <v>77.2</v>
      </c>
      <c r="Q75" s="1112">
        <f t="shared" si="1"/>
        <v>107.821</v>
      </c>
      <c r="R75" s="376"/>
      <c r="Z75" s="633"/>
      <c r="AA75" s="634"/>
      <c r="AB75" s="635"/>
    </row>
    <row r="76" spans="1:28" hidden="1">
      <c r="B76" s="554"/>
      <c r="C76" s="472" t="s">
        <v>567</v>
      </c>
      <c r="D76" s="514"/>
      <c r="E76" s="666">
        <v>1564.8</v>
      </c>
      <c r="F76" s="663"/>
      <c r="G76" s="384">
        <v>99.7</v>
      </c>
      <c r="H76" s="656">
        <v>38330</v>
      </c>
      <c r="I76" s="379">
        <v>115.133</v>
      </c>
      <c r="J76" s="656">
        <v>4883769</v>
      </c>
      <c r="K76" s="377">
        <v>9.5259999999999998</v>
      </c>
      <c r="L76" s="651">
        <v>107.06399999999999</v>
      </c>
      <c r="M76" s="374"/>
      <c r="N76" s="1111">
        <v>260553</v>
      </c>
      <c r="O76" s="1112">
        <f t="shared" si="0"/>
        <v>115.133</v>
      </c>
      <c r="P76" s="1113">
        <v>77.3</v>
      </c>
      <c r="Q76" s="1112">
        <f t="shared" si="1"/>
        <v>107.06399999999999</v>
      </c>
      <c r="R76" s="376"/>
      <c r="Z76" s="633"/>
      <c r="AA76" s="634"/>
      <c r="AB76" s="635"/>
    </row>
    <row r="77" spans="1:28" hidden="1">
      <c r="B77" s="554"/>
      <c r="C77" s="472" t="s">
        <v>568</v>
      </c>
      <c r="D77" s="514"/>
      <c r="E77" s="666">
        <v>1609.6</v>
      </c>
      <c r="F77" s="663"/>
      <c r="G77" s="384">
        <v>99.5</v>
      </c>
      <c r="H77" s="656">
        <v>37158</v>
      </c>
      <c r="I77" s="379">
        <v>121.425</v>
      </c>
      <c r="J77" s="656">
        <v>7106615</v>
      </c>
      <c r="K77" s="377">
        <v>9.5060000000000002</v>
      </c>
      <c r="L77" s="651">
        <v>108.24</v>
      </c>
      <c r="M77" s="374"/>
      <c r="N77" s="1111">
        <v>227550</v>
      </c>
      <c r="O77" s="1112">
        <f t="shared" si="0"/>
        <v>121.425</v>
      </c>
      <c r="P77" s="1113">
        <v>77.5</v>
      </c>
      <c r="Q77" s="1112">
        <f t="shared" si="1"/>
        <v>108.24</v>
      </c>
      <c r="R77" s="376"/>
      <c r="Z77" s="633"/>
      <c r="AA77" s="634"/>
      <c r="AB77" s="635"/>
    </row>
    <row r="78" spans="1:28" hidden="1">
      <c r="B78" s="554"/>
      <c r="C78" s="472" t="s">
        <v>569</v>
      </c>
      <c r="D78" s="514"/>
      <c r="E78" s="666">
        <v>1608.7</v>
      </c>
      <c r="F78" s="663"/>
      <c r="G78" s="384">
        <v>99.3</v>
      </c>
      <c r="H78" s="656">
        <v>35878</v>
      </c>
      <c r="I78" s="379">
        <v>108.40900000000001</v>
      </c>
      <c r="J78" s="656">
        <v>3639610</v>
      </c>
      <c r="K78" s="377">
        <v>9.3610000000000007</v>
      </c>
      <c r="L78" s="651">
        <v>108.449</v>
      </c>
      <c r="M78" s="374"/>
      <c r="N78" s="1111">
        <v>204544</v>
      </c>
      <c r="O78" s="1112">
        <f t="shared" si="0"/>
        <v>108.40900000000001</v>
      </c>
      <c r="P78" s="1113">
        <v>78.3</v>
      </c>
      <c r="Q78" s="1112">
        <f t="shared" si="1"/>
        <v>108.449</v>
      </c>
      <c r="R78" s="376"/>
      <c r="Z78" s="633"/>
      <c r="AA78" s="634"/>
      <c r="AB78" s="635"/>
    </row>
    <row r="79" spans="1:28" hidden="1">
      <c r="B79" s="554"/>
      <c r="C79" s="472" t="s">
        <v>67</v>
      </c>
      <c r="D79" s="514"/>
      <c r="E79" s="666">
        <v>1571.2</v>
      </c>
      <c r="F79" s="663"/>
      <c r="G79" s="384">
        <v>99.2</v>
      </c>
      <c r="H79" s="656">
        <v>37089</v>
      </c>
      <c r="I79" s="379">
        <v>127.527</v>
      </c>
      <c r="J79" s="656">
        <v>4253459</v>
      </c>
      <c r="K79" s="377">
        <v>9.2720000000000002</v>
      </c>
      <c r="L79" s="651">
        <v>107.69199999999999</v>
      </c>
      <c r="M79" s="374"/>
      <c r="N79" s="1111">
        <v>253713</v>
      </c>
      <c r="O79" s="1112">
        <f t="shared" si="0"/>
        <v>127.527</v>
      </c>
      <c r="P79" s="1113">
        <v>78.400000000000006</v>
      </c>
      <c r="Q79" s="1112">
        <f t="shared" si="1"/>
        <v>107.69199999999999</v>
      </c>
      <c r="R79" s="376"/>
      <c r="Z79" s="633"/>
      <c r="AA79" s="634"/>
      <c r="AB79" s="635"/>
    </row>
    <row r="80" spans="1:28" hidden="1">
      <c r="B80" s="554"/>
      <c r="C80" s="472" t="s">
        <v>68</v>
      </c>
      <c r="D80" s="514"/>
      <c r="E80" s="666">
        <v>1587.9</v>
      </c>
      <c r="F80" s="663"/>
      <c r="G80" s="384">
        <v>99.2</v>
      </c>
      <c r="H80" s="656">
        <v>35981</v>
      </c>
      <c r="I80" s="379">
        <v>119.056</v>
      </c>
      <c r="J80" s="656">
        <v>29137841</v>
      </c>
      <c r="K80" s="377">
        <v>9.1319999999999997</v>
      </c>
      <c r="L80" s="651">
        <v>107.84</v>
      </c>
      <c r="M80" s="374"/>
      <c r="N80" s="1111">
        <v>213865</v>
      </c>
      <c r="O80" s="1112">
        <f t="shared" si="0"/>
        <v>119.056</v>
      </c>
      <c r="P80" s="1113">
        <v>78.400000000000006</v>
      </c>
      <c r="Q80" s="1112">
        <f t="shared" si="1"/>
        <v>107.84</v>
      </c>
      <c r="R80" s="376"/>
      <c r="Z80" s="633"/>
      <c r="AA80" s="634"/>
      <c r="AB80" s="635"/>
    </row>
    <row r="81" spans="1:28" hidden="1">
      <c r="A81" s="380"/>
      <c r="B81" s="644"/>
      <c r="C81" s="474" t="s">
        <v>69</v>
      </c>
      <c r="D81" s="498"/>
      <c r="E81" s="667">
        <v>1560.2</v>
      </c>
      <c r="F81" s="664"/>
      <c r="G81" s="385">
        <v>99</v>
      </c>
      <c r="H81" s="657">
        <v>36275</v>
      </c>
      <c r="I81" s="382">
        <v>103.426</v>
      </c>
      <c r="J81" s="657">
        <v>3341805</v>
      </c>
      <c r="K81" s="383">
        <v>8.8629999999999995</v>
      </c>
      <c r="L81" s="652">
        <v>106.703</v>
      </c>
      <c r="M81" s="374"/>
      <c r="N81" s="1111">
        <v>318618</v>
      </c>
      <c r="O81" s="1112">
        <f t="shared" si="0"/>
        <v>103.426</v>
      </c>
      <c r="P81" s="1113">
        <v>78</v>
      </c>
      <c r="Q81" s="1112">
        <f t="shared" si="1"/>
        <v>106.703</v>
      </c>
      <c r="R81" s="376"/>
      <c r="Z81" s="633"/>
      <c r="AA81" s="634"/>
      <c r="AB81" s="635"/>
    </row>
    <row r="82" spans="1:28" hidden="1">
      <c r="A82" s="353">
        <v>1981</v>
      </c>
      <c r="B82" s="554" t="s">
        <v>370</v>
      </c>
      <c r="C82" s="473" t="s">
        <v>561</v>
      </c>
      <c r="D82" s="514"/>
      <c r="E82" s="666">
        <v>1642.8</v>
      </c>
      <c r="F82" s="663"/>
      <c r="G82" s="384">
        <v>98.8</v>
      </c>
      <c r="H82" s="656">
        <v>34274</v>
      </c>
      <c r="I82" s="379">
        <v>120.998</v>
      </c>
      <c r="J82" s="656">
        <v>4716611</v>
      </c>
      <c r="K82" s="377">
        <v>8.7210000000000001</v>
      </c>
      <c r="L82" s="651">
        <v>107.755</v>
      </c>
      <c r="M82" s="374"/>
      <c r="N82" s="1111">
        <v>214283</v>
      </c>
      <c r="O82" s="1112">
        <f t="shared" si="0"/>
        <v>120.998</v>
      </c>
      <c r="P82" s="1113">
        <v>79.2</v>
      </c>
      <c r="Q82" s="1112">
        <f t="shared" si="1"/>
        <v>107.755</v>
      </c>
      <c r="R82" s="376"/>
      <c r="Z82" s="633"/>
      <c r="AA82" s="634"/>
      <c r="AB82" s="635"/>
    </row>
    <row r="83" spans="1:28" hidden="1">
      <c r="B83" s="554"/>
      <c r="C83" s="472" t="s">
        <v>562</v>
      </c>
      <c r="D83" s="514"/>
      <c r="E83" s="666">
        <v>1639.9</v>
      </c>
      <c r="F83" s="663"/>
      <c r="G83" s="384">
        <v>99</v>
      </c>
      <c r="H83" s="656">
        <v>33721</v>
      </c>
      <c r="I83" s="379">
        <v>126.532</v>
      </c>
      <c r="J83" s="656">
        <v>8625846</v>
      </c>
      <c r="K83" s="377">
        <v>8.6669999999999998</v>
      </c>
      <c r="L83" s="651">
        <v>106.048</v>
      </c>
      <c r="M83" s="374"/>
      <c r="N83" s="1111">
        <v>200965</v>
      </c>
      <c r="O83" s="1112">
        <f t="shared" si="0"/>
        <v>126.532</v>
      </c>
      <c r="P83" s="1113">
        <v>78.900000000000006</v>
      </c>
      <c r="Q83" s="1112">
        <f t="shared" si="1"/>
        <v>106.048</v>
      </c>
      <c r="R83" s="376"/>
      <c r="Z83" s="633"/>
      <c r="AA83" s="634"/>
      <c r="AB83" s="635"/>
    </row>
    <row r="84" spans="1:28" hidden="1">
      <c r="B84" s="554"/>
      <c r="C84" s="472" t="s">
        <v>563</v>
      </c>
      <c r="D84" s="514"/>
      <c r="E84" s="666">
        <v>1603.7</v>
      </c>
      <c r="F84" s="663"/>
      <c r="G84" s="384">
        <v>98.8</v>
      </c>
      <c r="H84" s="656">
        <v>35206</v>
      </c>
      <c r="I84" s="379">
        <v>113.203</v>
      </c>
      <c r="J84" s="656">
        <v>4325975</v>
      </c>
      <c r="K84" s="377">
        <v>8.5890000000000004</v>
      </c>
      <c r="L84" s="651">
        <v>106.024</v>
      </c>
      <c r="M84" s="374"/>
      <c r="N84" s="1111">
        <v>236049</v>
      </c>
      <c r="O84" s="1112">
        <f t="shared" si="0"/>
        <v>113.203</v>
      </c>
      <c r="P84" s="1113">
        <v>79.2</v>
      </c>
      <c r="Q84" s="1112">
        <f t="shared" si="1"/>
        <v>106.024</v>
      </c>
      <c r="R84" s="376"/>
      <c r="Z84" s="633"/>
      <c r="AA84" s="634"/>
      <c r="AB84" s="635"/>
    </row>
    <row r="85" spans="1:28" hidden="1">
      <c r="B85" s="554"/>
      <c r="C85" s="472" t="s">
        <v>564</v>
      </c>
      <c r="D85" s="514"/>
      <c r="E85" s="666">
        <v>1576.2</v>
      </c>
      <c r="F85" s="663"/>
      <c r="G85" s="384">
        <v>100.5</v>
      </c>
      <c r="H85" s="656">
        <v>37647</v>
      </c>
      <c r="I85" s="379">
        <v>109.946</v>
      </c>
      <c r="J85" s="656">
        <v>5644385</v>
      </c>
      <c r="K85" s="377">
        <v>8.4619999999999997</v>
      </c>
      <c r="L85" s="651">
        <v>104.05200000000001</v>
      </c>
      <c r="M85" s="374"/>
      <c r="N85" s="1111">
        <v>215085</v>
      </c>
      <c r="O85" s="1112">
        <f t="shared" si="0"/>
        <v>109.946</v>
      </c>
      <c r="P85" s="1113">
        <v>79.599999999999994</v>
      </c>
      <c r="Q85" s="1112">
        <f t="shared" si="1"/>
        <v>104.05200000000001</v>
      </c>
      <c r="R85" s="376"/>
      <c r="Z85" s="633"/>
      <c r="AA85" s="634"/>
      <c r="AB85" s="635"/>
    </row>
    <row r="86" spans="1:28" hidden="1">
      <c r="B86" s="554"/>
      <c r="C86" s="472" t="s">
        <v>565</v>
      </c>
      <c r="D86" s="514"/>
      <c r="E86" s="666">
        <v>1589.7</v>
      </c>
      <c r="F86" s="663"/>
      <c r="G86" s="384">
        <v>100.8</v>
      </c>
      <c r="H86" s="656">
        <v>38835</v>
      </c>
      <c r="I86" s="379">
        <v>100.593</v>
      </c>
      <c r="J86" s="656">
        <v>41979769</v>
      </c>
      <c r="K86" s="377">
        <v>8.3480000000000008</v>
      </c>
      <c r="L86" s="651">
        <v>104.563</v>
      </c>
      <c r="M86" s="374"/>
      <c r="N86" s="1111">
        <v>208628</v>
      </c>
      <c r="O86" s="1112">
        <f t="shared" ref="O86:O149" si="2">ROUND(N86/N74*100,3)</f>
        <v>100.593</v>
      </c>
      <c r="P86" s="1113">
        <v>80.2</v>
      </c>
      <c r="Q86" s="1112">
        <f t="shared" ref="Q86:Q149" si="3">ROUND(P86/P74*100,3)</f>
        <v>104.563</v>
      </c>
      <c r="R86" s="376"/>
      <c r="Z86" s="633"/>
      <c r="AA86" s="634"/>
      <c r="AB86" s="635"/>
    </row>
    <row r="87" spans="1:28" hidden="1">
      <c r="B87" s="554"/>
      <c r="C87" s="472" t="s">
        <v>566</v>
      </c>
      <c r="D87" s="514"/>
      <c r="E87" s="666">
        <v>1526.7</v>
      </c>
      <c r="F87" s="663"/>
      <c r="G87" s="384">
        <v>101.2</v>
      </c>
      <c r="H87" s="656">
        <v>41034</v>
      </c>
      <c r="I87" s="379">
        <v>83.539000000000001</v>
      </c>
      <c r="J87" s="656">
        <v>6973578</v>
      </c>
      <c r="K87" s="377">
        <v>8.25</v>
      </c>
      <c r="L87" s="651">
        <v>103.886</v>
      </c>
      <c r="M87" s="374"/>
      <c r="N87" s="1111">
        <v>182550</v>
      </c>
      <c r="O87" s="1112">
        <f t="shared" si="2"/>
        <v>83.539000000000001</v>
      </c>
      <c r="P87" s="1113">
        <v>80.2</v>
      </c>
      <c r="Q87" s="1112">
        <f t="shared" si="3"/>
        <v>103.886</v>
      </c>
      <c r="R87" s="376"/>
      <c r="Z87" s="633"/>
      <c r="AA87" s="634"/>
      <c r="AB87" s="635"/>
    </row>
    <row r="88" spans="1:28" hidden="1">
      <c r="B88" s="554"/>
      <c r="C88" s="472" t="s">
        <v>567</v>
      </c>
      <c r="D88" s="514"/>
      <c r="E88" s="666">
        <v>1513.3</v>
      </c>
      <c r="F88" s="663"/>
      <c r="G88" s="384">
        <v>101.1</v>
      </c>
      <c r="H88" s="656">
        <v>40792</v>
      </c>
      <c r="I88" s="379">
        <v>86.813999999999993</v>
      </c>
      <c r="J88" s="656">
        <v>5243634</v>
      </c>
      <c r="K88" s="377">
        <v>8.2149999999999999</v>
      </c>
      <c r="L88" s="651">
        <v>103.881</v>
      </c>
      <c r="M88" s="374"/>
      <c r="N88" s="1111">
        <v>226197</v>
      </c>
      <c r="O88" s="1112">
        <f t="shared" si="2"/>
        <v>86.813999999999993</v>
      </c>
      <c r="P88" s="1113">
        <v>80.3</v>
      </c>
      <c r="Q88" s="1112">
        <f t="shared" si="3"/>
        <v>103.881</v>
      </c>
      <c r="R88" s="376"/>
      <c r="Z88" s="633"/>
      <c r="AA88" s="634"/>
      <c r="AB88" s="635"/>
    </row>
    <row r="89" spans="1:28" hidden="1">
      <c r="B89" s="554"/>
      <c r="C89" s="472" t="s">
        <v>568</v>
      </c>
      <c r="D89" s="514"/>
      <c r="E89" s="666">
        <v>1516.4</v>
      </c>
      <c r="F89" s="663"/>
      <c r="G89" s="384">
        <v>100.7</v>
      </c>
      <c r="H89" s="656">
        <v>40175</v>
      </c>
      <c r="I89" s="379">
        <v>98.646000000000001</v>
      </c>
      <c r="J89" s="656">
        <v>7764703</v>
      </c>
      <c r="K89" s="377">
        <v>8.1950000000000003</v>
      </c>
      <c r="L89" s="651">
        <v>103.871</v>
      </c>
      <c r="M89" s="374"/>
      <c r="N89" s="1111">
        <v>224470</v>
      </c>
      <c r="O89" s="1112">
        <f t="shared" si="2"/>
        <v>98.646000000000001</v>
      </c>
      <c r="P89" s="1113">
        <v>80.5</v>
      </c>
      <c r="Q89" s="1112">
        <f t="shared" si="3"/>
        <v>103.871</v>
      </c>
      <c r="R89" s="376"/>
      <c r="Z89" s="633"/>
      <c r="AA89" s="634"/>
      <c r="AB89" s="635"/>
    </row>
    <row r="90" spans="1:28" hidden="1">
      <c r="B90" s="554"/>
      <c r="C90" s="472" t="s">
        <v>569</v>
      </c>
      <c r="D90" s="514"/>
      <c r="E90" s="666">
        <v>1450.8</v>
      </c>
      <c r="F90" s="663"/>
      <c r="G90" s="384">
        <v>100.6</v>
      </c>
      <c r="H90" s="656">
        <v>39674</v>
      </c>
      <c r="I90" s="379">
        <v>99.147000000000006</v>
      </c>
      <c r="J90" s="656">
        <v>3785496</v>
      </c>
      <c r="K90" s="377">
        <v>8.1839999999999993</v>
      </c>
      <c r="L90" s="651">
        <v>103.70399999999999</v>
      </c>
      <c r="M90" s="374"/>
      <c r="N90" s="1111">
        <v>202800</v>
      </c>
      <c r="O90" s="1112">
        <f t="shared" si="2"/>
        <v>99.147000000000006</v>
      </c>
      <c r="P90" s="1113">
        <v>81.2</v>
      </c>
      <c r="Q90" s="1112">
        <f t="shared" si="3"/>
        <v>103.70399999999999</v>
      </c>
      <c r="R90" s="376"/>
      <c r="Z90" s="633"/>
      <c r="AA90" s="634"/>
      <c r="AB90" s="635"/>
    </row>
    <row r="91" spans="1:28" hidden="1">
      <c r="B91" s="554"/>
      <c r="C91" s="472" t="s">
        <v>67</v>
      </c>
      <c r="D91" s="514"/>
      <c r="E91" s="666">
        <v>1452.2</v>
      </c>
      <c r="F91" s="663"/>
      <c r="G91" s="384">
        <v>100.8</v>
      </c>
      <c r="H91" s="656">
        <v>39137</v>
      </c>
      <c r="I91" s="379">
        <v>77.914000000000001</v>
      </c>
      <c r="J91" s="656">
        <v>4608532</v>
      </c>
      <c r="K91" s="377">
        <v>8.1790000000000003</v>
      </c>
      <c r="L91" s="651">
        <v>103.571</v>
      </c>
      <c r="M91" s="374"/>
      <c r="N91" s="1111">
        <v>197678</v>
      </c>
      <c r="O91" s="1112">
        <f t="shared" si="2"/>
        <v>77.914000000000001</v>
      </c>
      <c r="P91" s="1113">
        <v>81.2</v>
      </c>
      <c r="Q91" s="1112">
        <f t="shared" si="3"/>
        <v>103.571</v>
      </c>
      <c r="R91" s="376"/>
      <c r="Z91" s="633"/>
      <c r="AA91" s="634"/>
      <c r="AB91" s="635"/>
    </row>
    <row r="92" spans="1:28" hidden="1">
      <c r="B92" s="554"/>
      <c r="C92" s="472" t="s">
        <v>68</v>
      </c>
      <c r="D92" s="514"/>
      <c r="E92" s="666">
        <v>1432.6</v>
      </c>
      <c r="F92" s="663"/>
      <c r="G92" s="384">
        <v>101.3</v>
      </c>
      <c r="H92" s="656">
        <v>38182</v>
      </c>
      <c r="I92" s="379">
        <v>95.637</v>
      </c>
      <c r="J92" s="656">
        <v>31183798</v>
      </c>
      <c r="K92" s="377">
        <v>8.1769999999999996</v>
      </c>
      <c r="L92" s="651">
        <v>103.06100000000001</v>
      </c>
      <c r="M92" s="374"/>
      <c r="N92" s="1111">
        <v>204535</v>
      </c>
      <c r="O92" s="1112">
        <f t="shared" si="2"/>
        <v>95.637</v>
      </c>
      <c r="P92" s="1113">
        <v>80.8</v>
      </c>
      <c r="Q92" s="1112">
        <f t="shared" si="3"/>
        <v>103.06100000000001</v>
      </c>
      <c r="R92" s="376"/>
      <c r="Z92" s="633"/>
      <c r="AA92" s="634"/>
      <c r="AB92" s="635"/>
    </row>
    <row r="93" spans="1:28" hidden="1">
      <c r="B93" s="554"/>
      <c r="C93" s="474" t="s">
        <v>69</v>
      </c>
      <c r="D93" s="514"/>
      <c r="E93" s="666">
        <v>1420.9</v>
      </c>
      <c r="F93" s="663"/>
      <c r="G93" s="384">
        <v>101.1</v>
      </c>
      <c r="H93" s="656">
        <v>39028</v>
      </c>
      <c r="I93" s="379">
        <v>101.905</v>
      </c>
      <c r="J93" s="656">
        <v>4099434</v>
      </c>
      <c r="K93" s="377">
        <v>8.0939999999999994</v>
      </c>
      <c r="L93" s="651">
        <v>103.59</v>
      </c>
      <c r="M93" s="374"/>
      <c r="N93" s="1111">
        <v>324689</v>
      </c>
      <c r="O93" s="1112">
        <f t="shared" si="2"/>
        <v>101.905</v>
      </c>
      <c r="P93" s="1113">
        <v>80.8</v>
      </c>
      <c r="Q93" s="1112">
        <f t="shared" si="3"/>
        <v>103.59</v>
      </c>
      <c r="R93" s="376"/>
      <c r="Z93" s="633"/>
      <c r="AA93" s="634"/>
      <c r="AB93" s="635"/>
    </row>
    <row r="94" spans="1:28" hidden="1">
      <c r="A94" s="359">
        <v>1982</v>
      </c>
      <c r="B94" s="643" t="s">
        <v>371</v>
      </c>
      <c r="C94" s="473" t="s">
        <v>561</v>
      </c>
      <c r="D94" s="515"/>
      <c r="E94" s="665">
        <v>1523</v>
      </c>
      <c r="F94" s="662"/>
      <c r="G94" s="387">
        <v>100.6</v>
      </c>
      <c r="H94" s="655">
        <v>36508</v>
      </c>
      <c r="I94" s="389">
        <v>105.616</v>
      </c>
      <c r="J94" s="655">
        <v>5045357</v>
      </c>
      <c r="K94" s="373">
        <v>7.9859999999999998</v>
      </c>
      <c r="L94" s="650">
        <v>101.89400000000001</v>
      </c>
      <c r="M94" s="374"/>
      <c r="N94" s="1111">
        <v>226317</v>
      </c>
      <c r="O94" s="1112">
        <f t="shared" si="2"/>
        <v>105.616</v>
      </c>
      <c r="P94" s="1113">
        <v>80.7</v>
      </c>
      <c r="Q94" s="1112">
        <f t="shared" si="3"/>
        <v>101.89400000000001</v>
      </c>
      <c r="R94" s="376"/>
      <c r="Z94" s="633"/>
      <c r="AA94" s="634"/>
      <c r="AB94" s="635"/>
    </row>
    <row r="95" spans="1:28" hidden="1">
      <c r="B95" s="554"/>
      <c r="C95" s="472" t="s">
        <v>562</v>
      </c>
      <c r="D95" s="514"/>
      <c r="E95" s="666">
        <v>1488.6</v>
      </c>
      <c r="F95" s="663"/>
      <c r="G95" s="384">
        <v>100.3</v>
      </c>
      <c r="H95" s="656">
        <v>36055</v>
      </c>
      <c r="I95" s="379">
        <v>115.863</v>
      </c>
      <c r="J95" s="656">
        <v>9052638</v>
      </c>
      <c r="K95" s="377">
        <v>7.8609999999999998</v>
      </c>
      <c r="L95" s="651">
        <v>102.28100000000001</v>
      </c>
      <c r="M95" s="374"/>
      <c r="N95" s="1111">
        <v>232844</v>
      </c>
      <c r="O95" s="1112">
        <f t="shared" si="2"/>
        <v>115.863</v>
      </c>
      <c r="P95" s="1113">
        <v>80.7</v>
      </c>
      <c r="Q95" s="1112">
        <f t="shared" si="3"/>
        <v>102.28100000000001</v>
      </c>
      <c r="R95" s="376"/>
      <c r="Z95" s="633"/>
      <c r="AA95" s="634"/>
      <c r="AB95" s="635"/>
    </row>
    <row r="96" spans="1:28" hidden="1">
      <c r="B96" s="554"/>
      <c r="C96" s="472" t="s">
        <v>563</v>
      </c>
      <c r="D96" s="514"/>
      <c r="E96" s="666">
        <v>1496</v>
      </c>
      <c r="F96" s="663"/>
      <c r="G96" s="384">
        <v>100.3</v>
      </c>
      <c r="H96" s="656">
        <v>38345</v>
      </c>
      <c r="I96" s="379">
        <v>113.265</v>
      </c>
      <c r="J96" s="656">
        <v>4438748</v>
      </c>
      <c r="K96" s="377">
        <v>7.7809999999999997</v>
      </c>
      <c r="L96" s="651">
        <v>101.768</v>
      </c>
      <c r="M96" s="374"/>
      <c r="N96" s="1111">
        <v>267360</v>
      </c>
      <c r="O96" s="1112">
        <f t="shared" si="2"/>
        <v>113.265</v>
      </c>
      <c r="P96" s="1113">
        <v>80.599999999999994</v>
      </c>
      <c r="Q96" s="1112">
        <f t="shared" si="3"/>
        <v>101.768</v>
      </c>
      <c r="R96" s="376"/>
      <c r="Z96" s="633"/>
      <c r="AA96" s="634"/>
      <c r="AB96" s="635"/>
    </row>
    <row r="97" spans="1:28" hidden="1">
      <c r="B97" s="554"/>
      <c r="C97" s="472" t="s">
        <v>564</v>
      </c>
      <c r="D97" s="514"/>
      <c r="E97" s="666">
        <v>1491.7</v>
      </c>
      <c r="F97" s="663"/>
      <c r="G97" s="384">
        <v>101.9</v>
      </c>
      <c r="H97" s="656">
        <v>38822</v>
      </c>
      <c r="I97" s="379">
        <v>111.871</v>
      </c>
      <c r="J97" s="656">
        <v>5605714</v>
      </c>
      <c r="K97" s="377">
        <v>7.7510000000000003</v>
      </c>
      <c r="L97" s="651">
        <v>102.387</v>
      </c>
      <c r="M97" s="374"/>
      <c r="N97" s="1111">
        <v>240617</v>
      </c>
      <c r="O97" s="1112">
        <f t="shared" si="2"/>
        <v>111.871</v>
      </c>
      <c r="P97" s="1113">
        <v>81.5</v>
      </c>
      <c r="Q97" s="1112">
        <f t="shared" si="3"/>
        <v>102.387</v>
      </c>
      <c r="R97" s="376"/>
      <c r="Z97" s="633"/>
      <c r="AA97" s="634"/>
      <c r="AB97" s="635"/>
    </row>
    <row r="98" spans="1:28" hidden="1">
      <c r="B98" s="554"/>
      <c r="C98" s="472" t="s">
        <v>565</v>
      </c>
      <c r="D98" s="514"/>
      <c r="E98" s="666">
        <v>1490.5</v>
      </c>
      <c r="F98" s="663"/>
      <c r="G98" s="384">
        <v>101.6</v>
      </c>
      <c r="H98" s="656">
        <v>41366</v>
      </c>
      <c r="I98" s="379">
        <v>120.119</v>
      </c>
      <c r="J98" s="656">
        <v>40677803</v>
      </c>
      <c r="K98" s="377">
        <v>7.7279999999999998</v>
      </c>
      <c r="L98" s="651">
        <v>101.746</v>
      </c>
      <c r="M98" s="374"/>
      <c r="N98" s="1111">
        <v>250601</v>
      </c>
      <c r="O98" s="1112">
        <f t="shared" si="2"/>
        <v>120.119</v>
      </c>
      <c r="P98" s="1113">
        <v>81.599999999999994</v>
      </c>
      <c r="Q98" s="1112">
        <f t="shared" si="3"/>
        <v>101.746</v>
      </c>
      <c r="R98" s="376"/>
      <c r="Z98" s="633"/>
      <c r="AA98" s="634"/>
      <c r="AB98" s="635"/>
    </row>
    <row r="99" spans="1:28" hidden="1">
      <c r="B99" s="554"/>
      <c r="C99" s="472" t="s">
        <v>566</v>
      </c>
      <c r="D99" s="514"/>
      <c r="E99" s="666">
        <v>1482.9</v>
      </c>
      <c r="F99" s="663"/>
      <c r="G99" s="384">
        <v>101.2</v>
      </c>
      <c r="H99" s="656">
        <v>44307</v>
      </c>
      <c r="I99" s="379">
        <v>129.25399999999999</v>
      </c>
      <c r="J99" s="656">
        <v>8936110</v>
      </c>
      <c r="K99" s="377">
        <v>7.7009999999999996</v>
      </c>
      <c r="L99" s="651">
        <v>102.12</v>
      </c>
      <c r="M99" s="374"/>
      <c r="N99" s="1111">
        <v>235954</v>
      </c>
      <c r="O99" s="1112">
        <f t="shared" si="2"/>
        <v>129.25399999999999</v>
      </c>
      <c r="P99" s="1113">
        <v>81.900000000000006</v>
      </c>
      <c r="Q99" s="1112">
        <f t="shared" si="3"/>
        <v>102.12</v>
      </c>
      <c r="R99" s="376"/>
      <c r="Z99" s="633"/>
      <c r="AA99" s="634"/>
      <c r="AB99" s="635"/>
    </row>
    <row r="100" spans="1:28" hidden="1">
      <c r="B100" s="554"/>
      <c r="C100" s="472" t="s">
        <v>567</v>
      </c>
      <c r="D100" s="514"/>
      <c r="E100" s="666">
        <v>1464.9</v>
      </c>
      <c r="F100" s="663"/>
      <c r="G100" s="384">
        <v>100.9</v>
      </c>
      <c r="H100" s="656">
        <v>44503</v>
      </c>
      <c r="I100" s="379">
        <v>126.803</v>
      </c>
      <c r="J100" s="656">
        <v>4869980</v>
      </c>
      <c r="K100" s="377">
        <v>7.6849999999999996</v>
      </c>
      <c r="L100" s="651">
        <v>101.494</v>
      </c>
      <c r="M100" s="374"/>
      <c r="N100" s="1111">
        <v>286825</v>
      </c>
      <c r="O100" s="1112">
        <f t="shared" si="2"/>
        <v>126.803</v>
      </c>
      <c r="P100" s="1113">
        <v>81.5</v>
      </c>
      <c r="Q100" s="1112">
        <f t="shared" si="3"/>
        <v>101.494</v>
      </c>
      <c r="R100" s="376"/>
      <c r="Z100" s="633"/>
      <c r="AA100" s="634"/>
      <c r="AB100" s="635"/>
    </row>
    <row r="101" spans="1:28" hidden="1">
      <c r="B101" s="554"/>
      <c r="C101" s="472" t="s">
        <v>568</v>
      </c>
      <c r="D101" s="514"/>
      <c r="E101" s="666">
        <v>1502.6</v>
      </c>
      <c r="F101" s="663"/>
      <c r="G101" s="384">
        <v>100.2</v>
      </c>
      <c r="H101" s="656">
        <v>44032</v>
      </c>
      <c r="I101" s="379">
        <v>109.76600000000001</v>
      </c>
      <c r="J101" s="656">
        <v>8002860</v>
      </c>
      <c r="K101" s="377">
        <v>7.68</v>
      </c>
      <c r="L101" s="651">
        <v>102.11199999999999</v>
      </c>
      <c r="M101" s="374"/>
      <c r="N101" s="1111">
        <v>246392</v>
      </c>
      <c r="O101" s="1112">
        <f t="shared" si="2"/>
        <v>109.76600000000001</v>
      </c>
      <c r="P101" s="1113">
        <v>82.2</v>
      </c>
      <c r="Q101" s="1112">
        <f t="shared" si="3"/>
        <v>102.11199999999999</v>
      </c>
      <c r="R101" s="376"/>
      <c r="Z101" s="633"/>
      <c r="AA101" s="634"/>
      <c r="AB101" s="635"/>
    </row>
    <row r="102" spans="1:28" hidden="1">
      <c r="B102" s="554"/>
      <c r="C102" s="472" t="s">
        <v>569</v>
      </c>
      <c r="D102" s="514"/>
      <c r="E102" s="666">
        <v>1433.6</v>
      </c>
      <c r="F102" s="663"/>
      <c r="G102" s="384">
        <v>100.3</v>
      </c>
      <c r="H102" s="656">
        <v>43015</v>
      </c>
      <c r="I102" s="379">
        <v>115.723</v>
      </c>
      <c r="J102" s="656">
        <v>3913108</v>
      </c>
      <c r="K102" s="377">
        <v>7.69</v>
      </c>
      <c r="L102" s="651">
        <v>102.46299999999999</v>
      </c>
      <c r="M102" s="374"/>
      <c r="N102" s="1111">
        <v>234686</v>
      </c>
      <c r="O102" s="1112">
        <f t="shared" si="2"/>
        <v>115.723</v>
      </c>
      <c r="P102" s="1113">
        <v>83.2</v>
      </c>
      <c r="Q102" s="1112">
        <f t="shared" si="3"/>
        <v>102.46299999999999</v>
      </c>
      <c r="R102" s="376"/>
      <c r="Z102" s="633"/>
      <c r="AA102" s="634"/>
      <c r="AB102" s="635"/>
    </row>
    <row r="103" spans="1:28" hidden="1">
      <c r="B103" s="554"/>
      <c r="C103" s="472" t="s">
        <v>67</v>
      </c>
      <c r="D103" s="514"/>
      <c r="E103" s="666">
        <v>1326.9</v>
      </c>
      <c r="F103" s="663"/>
      <c r="G103" s="384">
        <v>100.3</v>
      </c>
      <c r="H103" s="656">
        <v>41537</v>
      </c>
      <c r="I103" s="379">
        <v>128.268</v>
      </c>
      <c r="J103" s="656">
        <v>4328470</v>
      </c>
      <c r="K103" s="377">
        <v>7.6929999999999996</v>
      </c>
      <c r="L103" s="651">
        <v>102.34</v>
      </c>
      <c r="M103" s="374"/>
      <c r="N103" s="1111">
        <v>253557</v>
      </c>
      <c r="O103" s="1112">
        <f t="shared" si="2"/>
        <v>128.268</v>
      </c>
      <c r="P103" s="1113">
        <v>83.1</v>
      </c>
      <c r="Q103" s="1112">
        <f t="shared" si="3"/>
        <v>102.34</v>
      </c>
      <c r="R103" s="376"/>
      <c r="Z103" s="633"/>
      <c r="AA103" s="634"/>
      <c r="AB103" s="635"/>
    </row>
    <row r="104" spans="1:28" hidden="1">
      <c r="B104" s="554"/>
      <c r="C104" s="472" t="s">
        <v>68</v>
      </c>
      <c r="D104" s="514"/>
      <c r="E104" s="666">
        <v>1274.5</v>
      </c>
      <c r="F104" s="663"/>
      <c r="G104" s="384">
        <v>100.7</v>
      </c>
      <c r="H104" s="656">
        <v>42315</v>
      </c>
      <c r="I104" s="379">
        <v>110.248</v>
      </c>
      <c r="J104" s="656">
        <v>28896438</v>
      </c>
      <c r="K104" s="377">
        <v>7.6849999999999996</v>
      </c>
      <c r="L104" s="651">
        <v>101.733</v>
      </c>
      <c r="M104" s="374"/>
      <c r="N104" s="1111">
        <v>225496</v>
      </c>
      <c r="O104" s="1112">
        <f t="shared" si="2"/>
        <v>110.248</v>
      </c>
      <c r="P104" s="1113">
        <v>82.2</v>
      </c>
      <c r="Q104" s="1112">
        <f t="shared" si="3"/>
        <v>101.733</v>
      </c>
      <c r="R104" s="376"/>
      <c r="Z104" s="633"/>
      <c r="AA104" s="634"/>
      <c r="AB104" s="635"/>
    </row>
    <row r="105" spans="1:28" hidden="1">
      <c r="A105" s="380"/>
      <c r="B105" s="644"/>
      <c r="C105" s="474" t="s">
        <v>69</v>
      </c>
      <c r="D105" s="498"/>
      <c r="E105" s="667">
        <v>1308</v>
      </c>
      <c r="F105" s="664"/>
      <c r="G105" s="385">
        <v>100.4</v>
      </c>
      <c r="H105" s="657">
        <v>41825</v>
      </c>
      <c r="I105" s="382">
        <v>109.69199999999999</v>
      </c>
      <c r="J105" s="657">
        <v>3874760</v>
      </c>
      <c r="K105" s="383">
        <v>7.6559999999999997</v>
      </c>
      <c r="L105" s="652">
        <v>101.60899999999999</v>
      </c>
      <c r="M105" s="374"/>
      <c r="N105" s="1111">
        <v>356157</v>
      </c>
      <c r="O105" s="1112">
        <f t="shared" si="2"/>
        <v>109.69199999999999</v>
      </c>
      <c r="P105" s="1113">
        <v>82.1</v>
      </c>
      <c r="Q105" s="1112">
        <f t="shared" si="3"/>
        <v>101.60899999999999</v>
      </c>
      <c r="R105" s="376"/>
      <c r="Z105" s="633"/>
      <c r="AA105" s="634"/>
      <c r="AB105" s="635"/>
    </row>
    <row r="106" spans="1:28" hidden="1">
      <c r="A106" s="353">
        <v>1983</v>
      </c>
      <c r="B106" s="554" t="s">
        <v>372</v>
      </c>
      <c r="C106" s="473" t="s">
        <v>561</v>
      </c>
      <c r="D106" s="646">
        <v>125.02314923239456</v>
      </c>
      <c r="E106" s="666">
        <v>1316.4</v>
      </c>
      <c r="F106" s="663"/>
      <c r="G106" s="384">
        <v>100.7</v>
      </c>
      <c r="H106" s="656">
        <v>40038</v>
      </c>
      <c r="I106" s="379">
        <v>107.45</v>
      </c>
      <c r="J106" s="656">
        <v>4246848</v>
      </c>
      <c r="K106" s="377">
        <v>7.6420000000000003</v>
      </c>
      <c r="L106" s="651">
        <v>101.85899999999999</v>
      </c>
      <c r="M106" s="374"/>
      <c r="N106" s="1111">
        <v>243178</v>
      </c>
      <c r="O106" s="1112">
        <f t="shared" si="2"/>
        <v>107.45</v>
      </c>
      <c r="P106" s="1113">
        <v>82.2</v>
      </c>
      <c r="Q106" s="1112">
        <f t="shared" si="3"/>
        <v>101.85899999999999</v>
      </c>
      <c r="R106" s="376"/>
      <c r="Z106" s="633"/>
      <c r="AA106" s="634"/>
      <c r="AB106" s="635"/>
    </row>
    <row r="107" spans="1:28" hidden="1">
      <c r="B107" s="554"/>
      <c r="C107" s="472" t="s">
        <v>562</v>
      </c>
      <c r="D107" s="646">
        <v>123.19877709767292</v>
      </c>
      <c r="E107" s="666">
        <v>1403.7</v>
      </c>
      <c r="F107" s="663"/>
      <c r="G107" s="384">
        <v>100.3</v>
      </c>
      <c r="H107" s="656">
        <v>39703</v>
      </c>
      <c r="I107" s="379">
        <v>97.040999999999997</v>
      </c>
      <c r="J107" s="656">
        <v>8238950</v>
      </c>
      <c r="K107" s="377">
        <v>7.6260000000000003</v>
      </c>
      <c r="L107" s="651">
        <v>101.85899999999999</v>
      </c>
      <c r="M107" s="374"/>
      <c r="N107" s="1111">
        <v>225955</v>
      </c>
      <c r="O107" s="1112">
        <f t="shared" si="2"/>
        <v>97.040999999999997</v>
      </c>
      <c r="P107" s="1113">
        <v>82.2</v>
      </c>
      <c r="Q107" s="1112">
        <f t="shared" si="3"/>
        <v>101.85899999999999</v>
      </c>
      <c r="R107" s="376"/>
      <c r="Z107" s="633"/>
      <c r="AA107" s="634"/>
      <c r="AB107" s="635"/>
    </row>
    <row r="108" spans="1:28" hidden="1">
      <c r="B108" s="554"/>
      <c r="C108" s="472" t="s">
        <v>563</v>
      </c>
      <c r="D108" s="646">
        <v>122.34024903427451</v>
      </c>
      <c r="E108" s="666">
        <v>1382.6</v>
      </c>
      <c r="F108" s="663"/>
      <c r="G108" s="384">
        <v>100.2</v>
      </c>
      <c r="H108" s="656">
        <v>39680</v>
      </c>
      <c r="I108" s="379">
        <v>114.821</v>
      </c>
      <c r="J108" s="656">
        <v>4399623</v>
      </c>
      <c r="K108" s="377">
        <v>7.6159999999999997</v>
      </c>
      <c r="L108" s="651">
        <v>102.73</v>
      </c>
      <c r="M108" s="374"/>
      <c r="N108" s="1111">
        <v>306985</v>
      </c>
      <c r="O108" s="1112">
        <f t="shared" si="2"/>
        <v>114.821</v>
      </c>
      <c r="P108" s="1113">
        <v>82.8</v>
      </c>
      <c r="Q108" s="1112">
        <f t="shared" si="3"/>
        <v>102.73</v>
      </c>
      <c r="R108" s="376"/>
      <c r="Z108" s="633"/>
      <c r="AA108" s="634"/>
      <c r="AB108" s="635"/>
    </row>
    <row r="109" spans="1:28" hidden="1">
      <c r="B109" s="554"/>
      <c r="C109" s="472" t="s">
        <v>564</v>
      </c>
      <c r="D109" s="646">
        <v>120.19392887577845</v>
      </c>
      <c r="E109" s="666">
        <v>1397.8</v>
      </c>
      <c r="F109" s="663"/>
      <c r="G109" s="384">
        <v>101.4</v>
      </c>
      <c r="H109" s="656">
        <v>43358</v>
      </c>
      <c r="I109" s="379">
        <v>109.706</v>
      </c>
      <c r="J109" s="656">
        <v>4667669</v>
      </c>
      <c r="K109" s="377">
        <v>7.6079999999999997</v>
      </c>
      <c r="L109" s="651">
        <v>102.331</v>
      </c>
      <c r="M109" s="374"/>
      <c r="N109" s="1111">
        <v>263972</v>
      </c>
      <c r="O109" s="1112">
        <f t="shared" si="2"/>
        <v>109.706</v>
      </c>
      <c r="P109" s="1113">
        <v>83.4</v>
      </c>
      <c r="Q109" s="1112">
        <f t="shared" si="3"/>
        <v>102.331</v>
      </c>
      <c r="R109" s="376"/>
      <c r="Z109" s="633"/>
      <c r="AA109" s="634"/>
      <c r="AB109" s="635"/>
    </row>
    <row r="110" spans="1:28" hidden="1">
      <c r="B110" s="554"/>
      <c r="C110" s="472" t="s">
        <v>565</v>
      </c>
      <c r="D110" s="646">
        <v>120.62319290747767</v>
      </c>
      <c r="E110" s="666">
        <v>1398.3</v>
      </c>
      <c r="F110" s="663"/>
      <c r="G110" s="384">
        <v>101.3</v>
      </c>
      <c r="H110" s="656">
        <v>44764</v>
      </c>
      <c r="I110" s="379">
        <v>94.096999999999994</v>
      </c>
      <c r="J110" s="656">
        <v>41768161</v>
      </c>
      <c r="K110" s="377">
        <v>7.6040000000000001</v>
      </c>
      <c r="L110" s="651">
        <v>103.06399999999999</v>
      </c>
      <c r="M110" s="374"/>
      <c r="N110" s="1111">
        <v>235808</v>
      </c>
      <c r="O110" s="1112">
        <f t="shared" si="2"/>
        <v>94.096999999999994</v>
      </c>
      <c r="P110" s="1113">
        <v>84.1</v>
      </c>
      <c r="Q110" s="1112">
        <f t="shared" si="3"/>
        <v>103.06399999999999</v>
      </c>
      <c r="R110" s="376"/>
      <c r="Z110" s="633"/>
      <c r="AA110" s="634"/>
      <c r="AB110" s="635"/>
    </row>
    <row r="111" spans="1:28" hidden="1">
      <c r="B111" s="554"/>
      <c r="C111" s="472" t="s">
        <v>566</v>
      </c>
      <c r="D111" s="646">
        <v>119.22808480445524</v>
      </c>
      <c r="E111" s="666">
        <v>1430.5</v>
      </c>
      <c r="F111" s="663"/>
      <c r="G111" s="384">
        <v>100.9</v>
      </c>
      <c r="H111" s="656">
        <v>47759</v>
      </c>
      <c r="I111" s="379">
        <v>106.56100000000001</v>
      </c>
      <c r="J111" s="656">
        <v>4577755</v>
      </c>
      <c r="K111" s="377">
        <v>7.5819999999999999</v>
      </c>
      <c r="L111" s="651">
        <v>102.19799999999999</v>
      </c>
      <c r="M111" s="374"/>
      <c r="N111" s="1111">
        <v>251436</v>
      </c>
      <c r="O111" s="1112">
        <f t="shared" si="2"/>
        <v>106.56100000000001</v>
      </c>
      <c r="P111" s="1113">
        <v>83.7</v>
      </c>
      <c r="Q111" s="1112">
        <f t="shared" si="3"/>
        <v>102.19799999999999</v>
      </c>
      <c r="R111" s="376"/>
      <c r="Z111" s="633"/>
      <c r="AA111" s="634"/>
      <c r="AB111" s="635"/>
    </row>
    <row r="112" spans="1:28" hidden="1">
      <c r="B112" s="554"/>
      <c r="C112" s="472" t="s">
        <v>567</v>
      </c>
      <c r="D112" s="646">
        <v>119.76466484407925</v>
      </c>
      <c r="E112" s="666">
        <v>1403.6</v>
      </c>
      <c r="F112" s="663"/>
      <c r="G112" s="384">
        <v>100.9</v>
      </c>
      <c r="H112" s="656">
        <v>46630</v>
      </c>
      <c r="I112" s="379">
        <v>90.938999999999993</v>
      </c>
      <c r="J112" s="656">
        <v>4479640</v>
      </c>
      <c r="K112" s="377">
        <v>7.5659999999999998</v>
      </c>
      <c r="L112" s="651">
        <v>102.331</v>
      </c>
      <c r="M112" s="374"/>
      <c r="N112" s="1111">
        <v>260837</v>
      </c>
      <c r="O112" s="1112">
        <f t="shared" si="2"/>
        <v>90.938999999999993</v>
      </c>
      <c r="P112" s="1113">
        <v>83.4</v>
      </c>
      <c r="Q112" s="1112">
        <f t="shared" si="3"/>
        <v>102.331</v>
      </c>
      <c r="R112" s="376"/>
      <c r="Z112" s="633"/>
      <c r="AA112" s="634"/>
      <c r="AB112" s="635"/>
    </row>
    <row r="113" spans="1:28" hidden="1">
      <c r="B113" s="554"/>
      <c r="C113" s="472" t="s">
        <v>568</v>
      </c>
      <c r="D113" s="646">
        <v>119.33540081238004</v>
      </c>
      <c r="E113" s="666">
        <v>1398.4</v>
      </c>
      <c r="F113" s="663"/>
      <c r="G113" s="384">
        <v>100.3</v>
      </c>
      <c r="H113" s="656">
        <v>47154</v>
      </c>
      <c r="I113" s="379">
        <v>98.284000000000006</v>
      </c>
      <c r="J113" s="656">
        <v>7488051</v>
      </c>
      <c r="K113" s="377">
        <v>7.56</v>
      </c>
      <c r="L113" s="651">
        <v>101.58199999999999</v>
      </c>
      <c r="M113" s="374"/>
      <c r="N113" s="1111">
        <v>242164</v>
      </c>
      <c r="O113" s="1112">
        <f t="shared" si="2"/>
        <v>98.284000000000006</v>
      </c>
      <c r="P113" s="1113">
        <v>83.5</v>
      </c>
      <c r="Q113" s="1112">
        <f t="shared" si="3"/>
        <v>101.58199999999999</v>
      </c>
      <c r="R113" s="376"/>
      <c r="Z113" s="633"/>
      <c r="AA113" s="634"/>
      <c r="AB113" s="635"/>
    </row>
    <row r="114" spans="1:28" hidden="1">
      <c r="B114" s="554"/>
      <c r="C114" s="472" t="s">
        <v>569</v>
      </c>
      <c r="D114" s="646">
        <v>125.23778124824416</v>
      </c>
      <c r="E114" s="666">
        <v>1379.8</v>
      </c>
      <c r="F114" s="663"/>
      <c r="G114" s="384">
        <v>100.3</v>
      </c>
      <c r="H114" s="656">
        <v>45011</v>
      </c>
      <c r="I114" s="379">
        <v>100.116</v>
      </c>
      <c r="J114" s="656">
        <v>4511484</v>
      </c>
      <c r="K114" s="377">
        <v>7.5519999999999996</v>
      </c>
      <c r="L114" s="651">
        <v>101.202</v>
      </c>
      <c r="M114" s="374"/>
      <c r="N114" s="1111">
        <v>234959</v>
      </c>
      <c r="O114" s="1112">
        <f t="shared" si="2"/>
        <v>100.116</v>
      </c>
      <c r="P114" s="1113">
        <v>84.2</v>
      </c>
      <c r="Q114" s="1112">
        <f t="shared" si="3"/>
        <v>101.202</v>
      </c>
      <c r="R114" s="376"/>
      <c r="Z114" s="633"/>
      <c r="AA114" s="634"/>
      <c r="AB114" s="635"/>
    </row>
    <row r="115" spans="1:28" hidden="1">
      <c r="B115" s="554"/>
      <c r="C115" s="472" t="s">
        <v>67</v>
      </c>
      <c r="D115" s="646">
        <v>123.73535713729693</v>
      </c>
      <c r="E115" s="666">
        <v>1360.2</v>
      </c>
      <c r="F115" s="663"/>
      <c r="G115" s="384">
        <v>100.5</v>
      </c>
      <c r="H115" s="656">
        <v>44678</v>
      </c>
      <c r="I115" s="379">
        <v>110.571</v>
      </c>
      <c r="J115" s="656">
        <v>4171868</v>
      </c>
      <c r="K115" s="377">
        <v>7.5419999999999998</v>
      </c>
      <c r="L115" s="651">
        <v>102.04600000000001</v>
      </c>
      <c r="M115" s="374"/>
      <c r="N115" s="1111">
        <v>280361</v>
      </c>
      <c r="O115" s="1112">
        <f t="shared" si="2"/>
        <v>110.571</v>
      </c>
      <c r="P115" s="1113">
        <v>84.8</v>
      </c>
      <c r="Q115" s="1112">
        <f t="shared" si="3"/>
        <v>102.04600000000001</v>
      </c>
      <c r="R115" s="376"/>
      <c r="Z115" s="633"/>
      <c r="AA115" s="634"/>
      <c r="AB115" s="635"/>
    </row>
    <row r="116" spans="1:28" hidden="1">
      <c r="B116" s="554"/>
      <c r="C116" s="472" t="s">
        <v>68</v>
      </c>
      <c r="D116" s="646">
        <v>123.73535713729693</v>
      </c>
      <c r="E116" s="666">
        <v>1404.3</v>
      </c>
      <c r="F116" s="663"/>
      <c r="G116" s="384">
        <v>100.8</v>
      </c>
      <c r="H116" s="656">
        <v>43202</v>
      </c>
      <c r="I116" s="379">
        <v>107.86</v>
      </c>
      <c r="J116" s="656">
        <v>29486185</v>
      </c>
      <c r="K116" s="377">
        <v>7.4359999999999999</v>
      </c>
      <c r="L116" s="651">
        <v>102.31100000000001</v>
      </c>
      <c r="M116" s="374"/>
      <c r="N116" s="1111">
        <v>243221</v>
      </c>
      <c r="O116" s="1112">
        <f t="shared" si="2"/>
        <v>107.86</v>
      </c>
      <c r="P116" s="1113">
        <v>84.1</v>
      </c>
      <c r="Q116" s="1112">
        <f t="shared" si="3"/>
        <v>102.31100000000001</v>
      </c>
      <c r="R116" s="376"/>
      <c r="Z116" s="633"/>
      <c r="AA116" s="634"/>
      <c r="AB116" s="635"/>
    </row>
    <row r="117" spans="1:28" hidden="1">
      <c r="B117" s="554"/>
      <c r="C117" s="474" t="s">
        <v>69</v>
      </c>
      <c r="D117" s="646">
        <v>123.84267314522174</v>
      </c>
      <c r="E117" s="666">
        <v>1421.3</v>
      </c>
      <c r="F117" s="663"/>
      <c r="G117" s="384">
        <v>100.7</v>
      </c>
      <c r="H117" s="656">
        <v>42345</v>
      </c>
      <c r="I117" s="379">
        <v>102.863</v>
      </c>
      <c r="J117" s="656">
        <v>3548222</v>
      </c>
      <c r="K117" s="377">
        <v>7.2930000000000001</v>
      </c>
      <c r="L117" s="651">
        <v>102.43600000000001</v>
      </c>
      <c r="M117" s="374"/>
      <c r="N117" s="1111">
        <v>366354</v>
      </c>
      <c r="O117" s="1112">
        <f t="shared" si="2"/>
        <v>102.863</v>
      </c>
      <c r="P117" s="1113">
        <v>84.1</v>
      </c>
      <c r="Q117" s="1112">
        <f t="shared" si="3"/>
        <v>102.43600000000001</v>
      </c>
      <c r="R117" s="376"/>
      <c r="Z117" s="633"/>
      <c r="AA117" s="634"/>
      <c r="AB117" s="635"/>
    </row>
    <row r="118" spans="1:28" hidden="1">
      <c r="A118" s="359">
        <v>1984</v>
      </c>
      <c r="B118" s="643" t="s">
        <v>373</v>
      </c>
      <c r="C118" s="473" t="s">
        <v>561</v>
      </c>
      <c r="D118" s="868">
        <v>124.70120120862016</v>
      </c>
      <c r="E118" s="869">
        <v>1485.8</v>
      </c>
      <c r="F118" s="869">
        <v>73.0914191033565</v>
      </c>
      <c r="G118" s="870">
        <v>101.9</v>
      </c>
      <c r="H118" s="871">
        <v>40584</v>
      </c>
      <c r="I118" s="872">
        <v>105.121</v>
      </c>
      <c r="J118" s="871">
        <v>4668378</v>
      </c>
      <c r="K118" s="873">
        <v>7.2380000000000004</v>
      </c>
      <c r="L118" s="874">
        <v>102.43300000000001</v>
      </c>
      <c r="M118" s="374"/>
      <c r="N118" s="1111">
        <v>255631</v>
      </c>
      <c r="O118" s="1112">
        <f t="shared" si="2"/>
        <v>105.121</v>
      </c>
      <c r="P118" s="1113">
        <v>84.2</v>
      </c>
      <c r="Q118" s="1112">
        <f t="shared" si="3"/>
        <v>102.43300000000001</v>
      </c>
      <c r="R118" s="376"/>
      <c r="Z118" s="633"/>
      <c r="AA118" s="634"/>
      <c r="AB118" s="635"/>
    </row>
    <row r="119" spans="1:28" hidden="1">
      <c r="B119" s="554"/>
      <c r="C119" s="472" t="s">
        <v>562</v>
      </c>
      <c r="D119" s="875">
        <v>124.80851721654494</v>
      </c>
      <c r="E119" s="876">
        <v>1472.8</v>
      </c>
      <c r="F119" s="876">
        <v>81.3202543666483</v>
      </c>
      <c r="G119" s="877">
        <v>101.4</v>
      </c>
      <c r="H119" s="878">
        <v>40871</v>
      </c>
      <c r="I119" s="879">
        <v>108.176</v>
      </c>
      <c r="J119" s="878">
        <v>9734606</v>
      </c>
      <c r="K119" s="880">
        <v>7.2080000000000002</v>
      </c>
      <c r="L119" s="881">
        <v>103.40600000000001</v>
      </c>
      <c r="M119" s="374"/>
      <c r="N119" s="1111">
        <v>244429</v>
      </c>
      <c r="O119" s="1112">
        <f t="shared" si="2"/>
        <v>108.176</v>
      </c>
      <c r="P119" s="1113">
        <v>85</v>
      </c>
      <c r="Q119" s="1112">
        <f t="shared" si="3"/>
        <v>103.40600000000001</v>
      </c>
      <c r="R119" s="376"/>
      <c r="Z119" s="633"/>
      <c r="AA119" s="634"/>
      <c r="AB119" s="635"/>
    </row>
    <row r="120" spans="1:28" hidden="1">
      <c r="B120" s="554"/>
      <c r="C120" s="472" t="s">
        <v>563</v>
      </c>
      <c r="D120" s="875">
        <v>124.48656919277056</v>
      </c>
      <c r="E120" s="876">
        <v>1490.9</v>
      </c>
      <c r="F120" s="876">
        <v>74.059517369626121</v>
      </c>
      <c r="G120" s="877">
        <v>101.4</v>
      </c>
      <c r="H120" s="878">
        <v>31189</v>
      </c>
      <c r="I120" s="879">
        <v>87.215000000000003</v>
      </c>
      <c r="J120" s="878">
        <v>3555053</v>
      </c>
      <c r="K120" s="880">
        <v>7.1959999999999997</v>
      </c>
      <c r="L120" s="881">
        <v>103.01900000000001</v>
      </c>
      <c r="M120" s="374"/>
      <c r="N120" s="1111">
        <v>267737</v>
      </c>
      <c r="O120" s="1112">
        <f t="shared" si="2"/>
        <v>87.215000000000003</v>
      </c>
      <c r="P120" s="1113">
        <v>85.3</v>
      </c>
      <c r="Q120" s="1112">
        <f t="shared" si="3"/>
        <v>103.01900000000001</v>
      </c>
      <c r="R120" s="376"/>
      <c r="Z120" s="633"/>
      <c r="AA120" s="634"/>
      <c r="AB120" s="635"/>
    </row>
    <row r="121" spans="1:28" hidden="1">
      <c r="B121" s="554"/>
      <c r="C121" s="472" t="s">
        <v>564</v>
      </c>
      <c r="D121" s="875">
        <v>125.98899330371778</v>
      </c>
      <c r="E121" s="876">
        <v>1436.7</v>
      </c>
      <c r="F121" s="876">
        <v>75.753689335597969</v>
      </c>
      <c r="G121" s="877">
        <v>103.1</v>
      </c>
      <c r="H121" s="878">
        <v>42018</v>
      </c>
      <c r="I121" s="879">
        <v>103.19499999999999</v>
      </c>
      <c r="J121" s="878">
        <v>5229332</v>
      </c>
      <c r="K121" s="880">
        <v>7.1749999999999998</v>
      </c>
      <c r="L121" s="881">
        <v>102.398</v>
      </c>
      <c r="M121" s="374"/>
      <c r="N121" s="1111">
        <v>272407</v>
      </c>
      <c r="O121" s="1112">
        <f t="shared" si="2"/>
        <v>103.19499999999999</v>
      </c>
      <c r="P121" s="1113">
        <v>85.4</v>
      </c>
      <c r="Q121" s="1112">
        <f t="shared" si="3"/>
        <v>102.398</v>
      </c>
      <c r="R121" s="376"/>
      <c r="Z121" s="633"/>
      <c r="AA121" s="634"/>
      <c r="AB121" s="635"/>
    </row>
    <row r="122" spans="1:28" hidden="1">
      <c r="B122" s="554"/>
      <c r="C122" s="472" t="s">
        <v>565</v>
      </c>
      <c r="D122" s="875">
        <v>124.37925318484575</v>
      </c>
      <c r="E122" s="876">
        <v>1451.2</v>
      </c>
      <c r="F122" s="876">
        <v>78.415959567839423</v>
      </c>
      <c r="G122" s="877">
        <v>102.9</v>
      </c>
      <c r="H122" s="878">
        <v>45005</v>
      </c>
      <c r="I122" s="879">
        <v>100.26300000000001</v>
      </c>
      <c r="J122" s="878">
        <v>48239653</v>
      </c>
      <c r="K122" s="880">
        <v>7.1619999999999999</v>
      </c>
      <c r="L122" s="881">
        <v>101.902</v>
      </c>
      <c r="M122" s="374"/>
      <c r="N122" s="1111">
        <v>236427</v>
      </c>
      <c r="O122" s="1112">
        <f t="shared" si="2"/>
        <v>100.26300000000001</v>
      </c>
      <c r="P122" s="1113">
        <v>85.7</v>
      </c>
      <c r="Q122" s="1112">
        <f t="shared" si="3"/>
        <v>101.902</v>
      </c>
      <c r="R122" s="376"/>
      <c r="Z122" s="633"/>
      <c r="AA122" s="634"/>
      <c r="AB122" s="635"/>
    </row>
    <row r="123" spans="1:28" hidden="1">
      <c r="B123" s="554"/>
      <c r="C123" s="472" t="s">
        <v>566</v>
      </c>
      <c r="D123" s="875">
        <v>126.63288935126658</v>
      </c>
      <c r="E123" s="876">
        <v>1436.4</v>
      </c>
      <c r="F123" s="876">
        <v>79.747094683960171</v>
      </c>
      <c r="G123" s="877">
        <v>102.6</v>
      </c>
      <c r="H123" s="878">
        <v>45577</v>
      </c>
      <c r="I123" s="879">
        <v>98.503</v>
      </c>
      <c r="J123" s="878">
        <v>5365775</v>
      </c>
      <c r="K123" s="880">
        <v>7.1369999999999996</v>
      </c>
      <c r="L123" s="881">
        <v>101.792</v>
      </c>
      <c r="M123" s="374"/>
      <c r="N123" s="1111">
        <v>247673</v>
      </c>
      <c r="O123" s="1112">
        <f t="shared" si="2"/>
        <v>98.503</v>
      </c>
      <c r="P123" s="1113">
        <v>85.2</v>
      </c>
      <c r="Q123" s="1112">
        <f t="shared" si="3"/>
        <v>101.792</v>
      </c>
      <c r="R123" s="376"/>
      <c r="Z123" s="633"/>
      <c r="AA123" s="634"/>
      <c r="AB123" s="635"/>
    </row>
    <row r="124" spans="1:28" hidden="1">
      <c r="B124" s="554"/>
      <c r="C124" s="472" t="s">
        <v>567</v>
      </c>
      <c r="D124" s="875">
        <v>125.77436128786817</v>
      </c>
      <c r="E124" s="876">
        <v>1481.1</v>
      </c>
      <c r="F124" s="876">
        <v>76.479763035300181</v>
      </c>
      <c r="G124" s="877">
        <v>102.1</v>
      </c>
      <c r="H124" s="878">
        <v>46992</v>
      </c>
      <c r="I124" s="879">
        <v>106.28400000000001</v>
      </c>
      <c r="J124" s="878">
        <v>4866145</v>
      </c>
      <c r="K124" s="880">
        <v>7.1230000000000002</v>
      </c>
      <c r="L124" s="881">
        <v>102.63800000000001</v>
      </c>
      <c r="M124" s="374"/>
      <c r="N124" s="1111">
        <v>277227</v>
      </c>
      <c r="O124" s="1112">
        <f t="shared" si="2"/>
        <v>106.28400000000001</v>
      </c>
      <c r="P124" s="1113">
        <v>85.6</v>
      </c>
      <c r="Q124" s="1112">
        <f t="shared" si="3"/>
        <v>102.63800000000001</v>
      </c>
      <c r="R124" s="376"/>
      <c r="Z124" s="633"/>
      <c r="AA124" s="634"/>
      <c r="AB124" s="635"/>
    </row>
    <row r="125" spans="1:28" hidden="1">
      <c r="B125" s="554"/>
      <c r="C125" s="472" t="s">
        <v>568</v>
      </c>
      <c r="D125" s="875">
        <v>127.81336543843942</v>
      </c>
      <c r="E125" s="876">
        <v>1548.4</v>
      </c>
      <c r="F125" s="876">
        <v>77.447861301569802</v>
      </c>
      <c r="G125" s="877">
        <v>101.7</v>
      </c>
      <c r="H125" s="878">
        <v>46830</v>
      </c>
      <c r="I125" s="879">
        <v>107.441</v>
      </c>
      <c r="J125" s="878">
        <v>7919978</v>
      </c>
      <c r="K125" s="880">
        <v>7.1159999999999997</v>
      </c>
      <c r="L125" s="881">
        <v>101.67700000000001</v>
      </c>
      <c r="M125" s="374"/>
      <c r="N125" s="1111">
        <v>260183</v>
      </c>
      <c r="O125" s="1112">
        <f t="shared" si="2"/>
        <v>107.441</v>
      </c>
      <c r="P125" s="1113">
        <v>84.9</v>
      </c>
      <c r="Q125" s="1112">
        <f t="shared" si="3"/>
        <v>101.67700000000001</v>
      </c>
      <c r="R125" s="376"/>
      <c r="Z125" s="633"/>
      <c r="AA125" s="634"/>
      <c r="AB125" s="635"/>
    </row>
    <row r="126" spans="1:28" hidden="1">
      <c r="B126" s="554"/>
      <c r="C126" s="472" t="s">
        <v>569</v>
      </c>
      <c r="D126" s="875">
        <v>125.13046524031935</v>
      </c>
      <c r="E126" s="876">
        <v>1517</v>
      </c>
      <c r="F126" s="876">
        <v>78.294947284555732</v>
      </c>
      <c r="G126" s="877">
        <v>101.3</v>
      </c>
      <c r="H126" s="878">
        <v>44244</v>
      </c>
      <c r="I126" s="879">
        <v>100.42</v>
      </c>
      <c r="J126" s="878">
        <v>4654215</v>
      </c>
      <c r="K126" s="880">
        <v>7.1020000000000003</v>
      </c>
      <c r="L126" s="881">
        <v>102.494</v>
      </c>
      <c r="M126" s="374"/>
      <c r="N126" s="1111">
        <v>235947</v>
      </c>
      <c r="O126" s="1112">
        <f t="shared" si="2"/>
        <v>100.42</v>
      </c>
      <c r="P126" s="1113">
        <v>86.3</v>
      </c>
      <c r="Q126" s="1112">
        <f t="shared" si="3"/>
        <v>102.494</v>
      </c>
      <c r="R126" s="376"/>
      <c r="Z126" s="633"/>
      <c r="AA126" s="634"/>
      <c r="AB126" s="635"/>
    </row>
    <row r="127" spans="1:28" hidden="1">
      <c r="B127" s="554"/>
      <c r="C127" s="472" t="s">
        <v>67</v>
      </c>
      <c r="D127" s="875">
        <v>126.954837375041</v>
      </c>
      <c r="E127" s="876">
        <v>1473.4</v>
      </c>
      <c r="F127" s="876">
        <v>87.612893097400843</v>
      </c>
      <c r="G127" s="877">
        <v>101.8</v>
      </c>
      <c r="H127" s="878">
        <v>43182</v>
      </c>
      <c r="I127" s="879">
        <v>89.289000000000001</v>
      </c>
      <c r="J127" s="878">
        <v>4745901</v>
      </c>
      <c r="K127" s="880">
        <v>7.0990000000000002</v>
      </c>
      <c r="L127" s="881">
        <v>102.005</v>
      </c>
      <c r="M127" s="374"/>
      <c r="N127" s="1111">
        <v>250332</v>
      </c>
      <c r="O127" s="1112">
        <f t="shared" si="2"/>
        <v>89.289000000000001</v>
      </c>
      <c r="P127" s="1113">
        <v>86.5</v>
      </c>
      <c r="Q127" s="1112">
        <f t="shared" si="3"/>
        <v>102.005</v>
      </c>
      <c r="R127" s="376"/>
      <c r="Z127" s="633"/>
      <c r="AA127" s="634"/>
      <c r="AB127" s="635"/>
    </row>
    <row r="128" spans="1:28" hidden="1">
      <c r="B128" s="554"/>
      <c r="C128" s="472" t="s">
        <v>68</v>
      </c>
      <c r="D128" s="875">
        <v>127.1694693908906</v>
      </c>
      <c r="E128" s="876">
        <v>1466.3</v>
      </c>
      <c r="F128" s="876">
        <v>80.957217516797201</v>
      </c>
      <c r="G128" s="877">
        <v>102.2</v>
      </c>
      <c r="H128" s="878">
        <v>38991</v>
      </c>
      <c r="I128" s="879">
        <v>105.378</v>
      </c>
      <c r="J128" s="878">
        <v>33211540</v>
      </c>
      <c r="K128" s="880">
        <v>7.0789999999999997</v>
      </c>
      <c r="L128" s="881">
        <v>102.021</v>
      </c>
      <c r="M128" s="374"/>
      <c r="N128" s="1111">
        <v>256302</v>
      </c>
      <c r="O128" s="1112">
        <f t="shared" si="2"/>
        <v>105.378</v>
      </c>
      <c r="P128" s="1113">
        <v>85.8</v>
      </c>
      <c r="Q128" s="1112">
        <f t="shared" si="3"/>
        <v>102.021</v>
      </c>
      <c r="R128" s="376"/>
      <c r="Z128" s="633"/>
      <c r="AA128" s="634"/>
      <c r="AB128" s="635"/>
    </row>
    <row r="129" spans="1:28" hidden="1">
      <c r="A129" s="380"/>
      <c r="B129" s="644"/>
      <c r="C129" s="474" t="s">
        <v>69</v>
      </c>
      <c r="D129" s="882">
        <v>128.24262947013864</v>
      </c>
      <c r="E129" s="883">
        <v>1540.9</v>
      </c>
      <c r="F129" s="883">
        <v>81.3202543666483</v>
      </c>
      <c r="G129" s="884">
        <v>101.7</v>
      </c>
      <c r="H129" s="885">
        <v>36190</v>
      </c>
      <c r="I129" s="886">
        <v>108.821</v>
      </c>
      <c r="J129" s="885">
        <v>4175954</v>
      </c>
      <c r="K129" s="887">
        <v>7.0350000000000001</v>
      </c>
      <c r="L129" s="888">
        <v>102.259</v>
      </c>
      <c r="M129" s="374"/>
      <c r="N129" s="1111">
        <v>398669</v>
      </c>
      <c r="O129" s="1112">
        <f t="shared" si="2"/>
        <v>108.821</v>
      </c>
      <c r="P129" s="1113">
        <v>86</v>
      </c>
      <c r="Q129" s="1112">
        <f t="shared" si="3"/>
        <v>102.259</v>
      </c>
      <c r="R129" s="376"/>
      <c r="Z129" s="633"/>
      <c r="AA129" s="634"/>
      <c r="AB129" s="635"/>
    </row>
    <row r="130" spans="1:28" hidden="1">
      <c r="A130" s="353">
        <v>1985</v>
      </c>
      <c r="B130" s="554" t="s">
        <v>374</v>
      </c>
      <c r="C130" s="473" t="s">
        <v>561</v>
      </c>
      <c r="D130" s="875">
        <v>129.31578954938664</v>
      </c>
      <c r="E130" s="876">
        <v>1607</v>
      </c>
      <c r="F130" s="876">
        <v>82.651389482769019</v>
      </c>
      <c r="G130" s="877">
        <v>101.3</v>
      </c>
      <c r="H130" s="878">
        <v>34781</v>
      </c>
      <c r="I130" s="879">
        <v>94.554000000000002</v>
      </c>
      <c r="J130" s="878">
        <v>5073156</v>
      </c>
      <c r="K130" s="880">
        <v>7.0289999999999999</v>
      </c>
      <c r="L130" s="881">
        <v>102.375</v>
      </c>
      <c r="M130" s="374"/>
      <c r="N130" s="1111">
        <v>241710</v>
      </c>
      <c r="O130" s="1112">
        <f t="shared" si="2"/>
        <v>94.554000000000002</v>
      </c>
      <c r="P130" s="1113">
        <v>86.2</v>
      </c>
      <c r="Q130" s="1112">
        <f t="shared" si="3"/>
        <v>102.375</v>
      </c>
      <c r="R130" s="376"/>
      <c r="Z130" s="633"/>
      <c r="AA130" s="634"/>
      <c r="AB130" s="635"/>
    </row>
    <row r="131" spans="1:28" hidden="1">
      <c r="B131" s="554"/>
      <c r="C131" s="472" t="s">
        <v>562</v>
      </c>
      <c r="D131" s="875">
        <v>131.56942571580748</v>
      </c>
      <c r="E131" s="876">
        <v>1615.6</v>
      </c>
      <c r="F131" s="876">
        <v>80.231143817094974</v>
      </c>
      <c r="G131" s="877">
        <v>100.9</v>
      </c>
      <c r="H131" s="878">
        <v>32952</v>
      </c>
      <c r="I131" s="879">
        <v>102.271</v>
      </c>
      <c r="J131" s="878">
        <v>9919529</v>
      </c>
      <c r="K131" s="880">
        <v>7.024</v>
      </c>
      <c r="L131" s="881">
        <v>100.824</v>
      </c>
      <c r="M131" s="374"/>
      <c r="N131" s="1111">
        <v>249979</v>
      </c>
      <c r="O131" s="1112">
        <f t="shared" si="2"/>
        <v>102.271</v>
      </c>
      <c r="P131" s="1113">
        <v>85.7</v>
      </c>
      <c r="Q131" s="1112">
        <f t="shared" si="3"/>
        <v>100.824</v>
      </c>
      <c r="R131" s="376"/>
      <c r="Z131" s="633"/>
      <c r="AA131" s="634"/>
      <c r="AB131" s="635"/>
    </row>
    <row r="132" spans="1:28" hidden="1">
      <c r="B132" s="554"/>
      <c r="C132" s="472" t="s">
        <v>563</v>
      </c>
      <c r="D132" s="875">
        <v>132.3206377712811</v>
      </c>
      <c r="E132" s="876">
        <v>1598</v>
      </c>
      <c r="F132" s="876">
        <v>78.90000870097424</v>
      </c>
      <c r="G132" s="877">
        <v>101.4</v>
      </c>
      <c r="H132" s="878">
        <v>31048</v>
      </c>
      <c r="I132" s="879">
        <v>108.045</v>
      </c>
      <c r="J132" s="878">
        <v>5137470</v>
      </c>
      <c r="K132" s="880">
        <v>6.9980000000000002</v>
      </c>
      <c r="L132" s="881">
        <v>101.05500000000001</v>
      </c>
      <c r="M132" s="374"/>
      <c r="N132" s="1111">
        <v>289277</v>
      </c>
      <c r="O132" s="1112">
        <f t="shared" si="2"/>
        <v>108.045</v>
      </c>
      <c r="P132" s="1113">
        <v>86.2</v>
      </c>
      <c r="Q132" s="1112">
        <f t="shared" si="3"/>
        <v>101.05500000000001</v>
      </c>
      <c r="R132" s="376"/>
      <c r="Z132" s="633"/>
      <c r="AA132" s="634"/>
      <c r="AB132" s="635"/>
    </row>
    <row r="133" spans="1:28" hidden="1">
      <c r="B133" s="554"/>
      <c r="C133" s="472" t="s">
        <v>564</v>
      </c>
      <c r="D133" s="875">
        <v>133.07184982675471</v>
      </c>
      <c r="E133" s="876">
        <v>1584.7</v>
      </c>
      <c r="F133" s="876">
        <v>91.122249312628213</v>
      </c>
      <c r="G133" s="877">
        <v>103.5</v>
      </c>
      <c r="H133" s="878">
        <v>30543</v>
      </c>
      <c r="I133" s="879">
        <v>112.595</v>
      </c>
      <c r="J133" s="878">
        <v>5299343</v>
      </c>
      <c r="K133" s="880">
        <v>7.0220000000000002</v>
      </c>
      <c r="L133" s="881">
        <v>101.874</v>
      </c>
      <c r="M133" s="374"/>
      <c r="N133" s="1111">
        <v>306718</v>
      </c>
      <c r="O133" s="1112">
        <f t="shared" si="2"/>
        <v>112.595</v>
      </c>
      <c r="P133" s="1113">
        <v>87</v>
      </c>
      <c r="Q133" s="1112">
        <f t="shared" si="3"/>
        <v>101.874</v>
      </c>
      <c r="R133" s="376"/>
      <c r="Z133" s="633"/>
      <c r="AA133" s="634"/>
      <c r="AB133" s="635"/>
    </row>
    <row r="134" spans="1:28" hidden="1">
      <c r="B134" s="554"/>
      <c r="C134" s="472" t="s">
        <v>565</v>
      </c>
      <c r="D134" s="875">
        <v>134.03769389807795</v>
      </c>
      <c r="E134" s="876">
        <v>1584.9</v>
      </c>
      <c r="F134" s="876">
        <v>74.422554219477234</v>
      </c>
      <c r="G134" s="877">
        <v>103.6</v>
      </c>
      <c r="H134" s="878">
        <v>31981</v>
      </c>
      <c r="I134" s="879">
        <v>113.968</v>
      </c>
      <c r="J134" s="878">
        <v>54691842</v>
      </c>
      <c r="K134" s="880">
        <v>7.04</v>
      </c>
      <c r="L134" s="881">
        <v>101.4</v>
      </c>
      <c r="M134" s="374"/>
      <c r="N134" s="1111">
        <v>269451</v>
      </c>
      <c r="O134" s="1112">
        <f t="shared" si="2"/>
        <v>113.968</v>
      </c>
      <c r="P134" s="1113">
        <v>86.9</v>
      </c>
      <c r="Q134" s="1112">
        <f t="shared" si="3"/>
        <v>101.4</v>
      </c>
      <c r="R134" s="376"/>
      <c r="Z134" s="633"/>
      <c r="AA134" s="634"/>
      <c r="AB134" s="635"/>
    </row>
    <row r="135" spans="1:28" hidden="1">
      <c r="B135" s="554"/>
      <c r="C135" s="472" t="s">
        <v>566</v>
      </c>
      <c r="D135" s="875">
        <v>134.25232591392754</v>
      </c>
      <c r="E135" s="876">
        <v>1540</v>
      </c>
      <c r="F135" s="876">
        <v>76.479763035300181</v>
      </c>
      <c r="G135" s="877">
        <v>103</v>
      </c>
      <c r="H135" s="878">
        <v>31591</v>
      </c>
      <c r="I135" s="879">
        <v>108.506</v>
      </c>
      <c r="J135" s="878">
        <v>4479505</v>
      </c>
      <c r="K135" s="880">
        <v>7.0110000000000001</v>
      </c>
      <c r="L135" s="881">
        <v>102.113</v>
      </c>
      <c r="M135" s="374"/>
      <c r="N135" s="1111">
        <v>268739</v>
      </c>
      <c r="O135" s="1112">
        <f t="shared" si="2"/>
        <v>108.506</v>
      </c>
      <c r="P135" s="1113">
        <v>87</v>
      </c>
      <c r="Q135" s="1112">
        <f t="shared" si="3"/>
        <v>102.113</v>
      </c>
      <c r="R135" s="376"/>
      <c r="Z135" s="633"/>
      <c r="AA135" s="634"/>
      <c r="AB135" s="635"/>
    </row>
    <row r="136" spans="1:28" hidden="1">
      <c r="B136" s="554"/>
      <c r="C136" s="472" t="s">
        <v>567</v>
      </c>
      <c r="D136" s="875">
        <v>134.78890595355156</v>
      </c>
      <c r="E136" s="876">
        <v>1522</v>
      </c>
      <c r="F136" s="876">
        <v>73.333443669923909</v>
      </c>
      <c r="G136" s="877">
        <v>102.6</v>
      </c>
      <c r="H136" s="878">
        <v>33679</v>
      </c>
      <c r="I136" s="879">
        <v>109.11199999999999</v>
      </c>
      <c r="J136" s="878">
        <v>5338889</v>
      </c>
      <c r="K136" s="880">
        <v>7.0129999999999999</v>
      </c>
      <c r="L136" s="881">
        <v>102.22</v>
      </c>
      <c r="M136" s="374"/>
      <c r="N136" s="1111">
        <v>302487</v>
      </c>
      <c r="O136" s="1112">
        <f t="shared" si="2"/>
        <v>109.11199999999999</v>
      </c>
      <c r="P136" s="1113">
        <v>87.5</v>
      </c>
      <c r="Q136" s="1112">
        <f t="shared" si="3"/>
        <v>102.22</v>
      </c>
      <c r="R136" s="376"/>
      <c r="Z136" s="633"/>
      <c r="AA136" s="634"/>
      <c r="AB136" s="635"/>
    </row>
    <row r="137" spans="1:28" hidden="1">
      <c r="B137" s="554"/>
      <c r="C137" s="472" t="s">
        <v>568</v>
      </c>
      <c r="D137" s="875">
        <v>134.25232591392754</v>
      </c>
      <c r="E137" s="876">
        <v>1564.3</v>
      </c>
      <c r="F137" s="876">
        <v>76.842799885151294</v>
      </c>
      <c r="G137" s="877">
        <v>102.2</v>
      </c>
      <c r="H137" s="878">
        <v>33462</v>
      </c>
      <c r="I137" s="879">
        <v>109.532</v>
      </c>
      <c r="J137" s="878">
        <v>9140515</v>
      </c>
      <c r="K137" s="880">
        <v>6.992</v>
      </c>
      <c r="L137" s="881">
        <v>103.062</v>
      </c>
      <c r="M137" s="374"/>
      <c r="N137" s="1111">
        <v>284983</v>
      </c>
      <c r="O137" s="1112">
        <f t="shared" si="2"/>
        <v>109.532</v>
      </c>
      <c r="P137" s="1113">
        <v>87.5</v>
      </c>
      <c r="Q137" s="1112">
        <f t="shared" si="3"/>
        <v>103.062</v>
      </c>
      <c r="R137" s="376"/>
      <c r="Z137" s="633"/>
      <c r="AA137" s="634"/>
      <c r="AB137" s="635"/>
    </row>
    <row r="138" spans="1:28" hidden="1">
      <c r="B138" s="554"/>
      <c r="C138" s="472" t="s">
        <v>569</v>
      </c>
      <c r="D138" s="875">
        <v>134.57427393770195</v>
      </c>
      <c r="E138" s="876">
        <v>1590.3</v>
      </c>
      <c r="F138" s="876">
        <v>74.059517369626121</v>
      </c>
      <c r="G138" s="877">
        <v>101.9</v>
      </c>
      <c r="H138" s="878">
        <v>33258</v>
      </c>
      <c r="I138" s="879">
        <v>112.18</v>
      </c>
      <c r="J138" s="878">
        <v>4661622</v>
      </c>
      <c r="K138" s="880">
        <v>6.9660000000000002</v>
      </c>
      <c r="L138" s="881">
        <v>101.27500000000001</v>
      </c>
      <c r="M138" s="374"/>
      <c r="N138" s="1111">
        <v>264686</v>
      </c>
      <c r="O138" s="1112">
        <f t="shared" si="2"/>
        <v>112.18</v>
      </c>
      <c r="P138" s="1113">
        <v>87.4</v>
      </c>
      <c r="Q138" s="1112">
        <f t="shared" si="3"/>
        <v>101.27500000000001</v>
      </c>
      <c r="R138" s="376"/>
      <c r="Z138" s="633"/>
      <c r="AA138" s="634"/>
      <c r="AB138" s="635"/>
    </row>
    <row r="139" spans="1:28" hidden="1">
      <c r="B139" s="554"/>
      <c r="C139" s="472" t="s">
        <v>67</v>
      </c>
      <c r="D139" s="875">
        <v>136.50596208034838</v>
      </c>
      <c r="E139" s="876">
        <v>1646.7</v>
      </c>
      <c r="F139" s="876">
        <v>73.333443669923909</v>
      </c>
      <c r="G139" s="877">
        <v>101.8</v>
      </c>
      <c r="H139" s="878">
        <v>33544</v>
      </c>
      <c r="I139" s="879">
        <v>115.955</v>
      </c>
      <c r="J139" s="878">
        <v>4732331</v>
      </c>
      <c r="K139" s="880">
        <v>6.9560000000000004</v>
      </c>
      <c r="L139" s="881">
        <v>101.965</v>
      </c>
      <c r="M139" s="374"/>
      <c r="N139" s="1111">
        <v>290272</v>
      </c>
      <c r="O139" s="1112">
        <f t="shared" si="2"/>
        <v>115.955</v>
      </c>
      <c r="P139" s="1113">
        <v>88.2</v>
      </c>
      <c r="Q139" s="1112">
        <f t="shared" si="3"/>
        <v>101.965</v>
      </c>
      <c r="R139" s="376"/>
      <c r="Z139" s="633"/>
      <c r="AA139" s="634"/>
      <c r="AB139" s="635"/>
    </row>
    <row r="140" spans="1:28" hidden="1">
      <c r="B140" s="554"/>
      <c r="C140" s="472" t="s">
        <v>68</v>
      </c>
      <c r="D140" s="875">
        <v>135.86206603279956</v>
      </c>
      <c r="E140" s="876">
        <v>1544.4</v>
      </c>
      <c r="F140" s="876">
        <v>85.313659715010488</v>
      </c>
      <c r="G140" s="877">
        <v>102.1</v>
      </c>
      <c r="H140" s="878">
        <v>31045</v>
      </c>
      <c r="I140" s="879">
        <v>101.083</v>
      </c>
      <c r="J140" s="878">
        <v>36328276</v>
      </c>
      <c r="K140" s="880">
        <v>6.9509999999999996</v>
      </c>
      <c r="L140" s="881">
        <v>101.748</v>
      </c>
      <c r="M140" s="374"/>
      <c r="N140" s="1111">
        <v>259079</v>
      </c>
      <c r="O140" s="1112">
        <f t="shared" si="2"/>
        <v>101.083</v>
      </c>
      <c r="P140" s="1113">
        <v>87.3</v>
      </c>
      <c r="Q140" s="1112">
        <f t="shared" si="3"/>
        <v>101.748</v>
      </c>
      <c r="R140" s="376"/>
      <c r="Z140" s="633"/>
      <c r="AA140" s="634"/>
      <c r="AB140" s="635"/>
    </row>
    <row r="141" spans="1:28" hidden="1">
      <c r="B141" s="554"/>
      <c r="C141" s="474" t="s">
        <v>69</v>
      </c>
      <c r="D141" s="875">
        <v>136.720594096198</v>
      </c>
      <c r="E141" s="876">
        <v>1428.2</v>
      </c>
      <c r="F141" s="876">
        <v>73.0914191033565</v>
      </c>
      <c r="G141" s="877">
        <v>101.4</v>
      </c>
      <c r="H141" s="878">
        <v>31624</v>
      </c>
      <c r="I141" s="879">
        <v>103.36499999999999</v>
      </c>
      <c r="J141" s="878">
        <v>3757607</v>
      </c>
      <c r="K141" s="880">
        <v>6.9340000000000002</v>
      </c>
      <c r="L141" s="881">
        <v>101.628</v>
      </c>
      <c r="M141" s="374"/>
      <c r="N141" s="1111">
        <v>412086</v>
      </c>
      <c r="O141" s="1112">
        <f t="shared" si="2"/>
        <v>103.36499999999999</v>
      </c>
      <c r="P141" s="1113">
        <v>87.4</v>
      </c>
      <c r="Q141" s="1112">
        <f t="shared" si="3"/>
        <v>101.628</v>
      </c>
      <c r="R141" s="376"/>
      <c r="Z141" s="633"/>
      <c r="AA141" s="634"/>
      <c r="AB141" s="635"/>
    </row>
    <row r="142" spans="1:28" hidden="1">
      <c r="A142" s="359">
        <v>1986</v>
      </c>
      <c r="B142" s="643" t="s">
        <v>375</v>
      </c>
      <c r="C142" s="473" t="s">
        <v>561</v>
      </c>
      <c r="D142" s="868">
        <v>134.57427393770195</v>
      </c>
      <c r="E142" s="869">
        <v>1534.6</v>
      </c>
      <c r="F142" s="869">
        <v>73.696480519775008</v>
      </c>
      <c r="G142" s="870">
        <v>101.4</v>
      </c>
      <c r="H142" s="871">
        <v>31187</v>
      </c>
      <c r="I142" s="872">
        <v>105.402</v>
      </c>
      <c r="J142" s="871">
        <v>5129939</v>
      </c>
      <c r="K142" s="873">
        <v>6.9530000000000003</v>
      </c>
      <c r="L142" s="874">
        <v>101.74</v>
      </c>
      <c r="M142" s="374"/>
      <c r="N142" s="1111">
        <v>254768</v>
      </c>
      <c r="O142" s="1112">
        <f t="shared" si="2"/>
        <v>105.402</v>
      </c>
      <c r="P142" s="1113">
        <v>87.7</v>
      </c>
      <c r="Q142" s="1112">
        <f t="shared" si="3"/>
        <v>101.74</v>
      </c>
      <c r="R142" s="376"/>
      <c r="Z142" s="633"/>
      <c r="AA142" s="634"/>
      <c r="AB142" s="635"/>
    </row>
    <row r="143" spans="1:28" hidden="1">
      <c r="B143" s="554"/>
      <c r="C143" s="472" t="s">
        <v>562</v>
      </c>
      <c r="D143" s="875">
        <v>129.31578954938664</v>
      </c>
      <c r="E143" s="876">
        <v>1588.7</v>
      </c>
      <c r="F143" s="876">
        <v>70.550161154398737</v>
      </c>
      <c r="G143" s="877">
        <v>100.9</v>
      </c>
      <c r="H143" s="878">
        <v>31047</v>
      </c>
      <c r="I143" s="879">
        <v>90.203999999999994</v>
      </c>
      <c r="J143" s="878">
        <v>9494182</v>
      </c>
      <c r="K143" s="880">
        <v>6.9420000000000002</v>
      </c>
      <c r="L143" s="881">
        <v>102.1</v>
      </c>
      <c r="M143" s="374"/>
      <c r="N143" s="1111">
        <v>225492</v>
      </c>
      <c r="O143" s="1112">
        <f t="shared" si="2"/>
        <v>90.203999999999994</v>
      </c>
      <c r="P143" s="1113">
        <v>87.5</v>
      </c>
      <c r="Q143" s="1112">
        <f t="shared" si="3"/>
        <v>102.1</v>
      </c>
      <c r="R143" s="376"/>
      <c r="Z143" s="633"/>
      <c r="AA143" s="634"/>
      <c r="AB143" s="635"/>
    </row>
    <row r="144" spans="1:28" hidden="1">
      <c r="B144" s="554"/>
      <c r="C144" s="472" t="s">
        <v>563</v>
      </c>
      <c r="D144" s="875">
        <v>135.00353796940118</v>
      </c>
      <c r="E144" s="876">
        <v>1529.6</v>
      </c>
      <c r="F144" s="876">
        <v>79.626082400676452</v>
      </c>
      <c r="G144" s="877">
        <v>100.8</v>
      </c>
      <c r="H144" s="878">
        <v>30243</v>
      </c>
      <c r="I144" s="879">
        <v>107.617</v>
      </c>
      <c r="J144" s="878">
        <v>4734148</v>
      </c>
      <c r="K144" s="880">
        <v>6.8079999999999998</v>
      </c>
      <c r="L144" s="881">
        <v>101.16</v>
      </c>
      <c r="M144" s="374"/>
      <c r="N144" s="1111">
        <v>311312</v>
      </c>
      <c r="O144" s="1112">
        <f t="shared" si="2"/>
        <v>107.617</v>
      </c>
      <c r="P144" s="1113">
        <v>87.2</v>
      </c>
      <c r="Q144" s="1112">
        <f t="shared" si="3"/>
        <v>101.16</v>
      </c>
      <c r="R144" s="376"/>
      <c r="Z144" s="633"/>
      <c r="AA144" s="634"/>
      <c r="AB144" s="635"/>
    </row>
    <row r="145" spans="1:28" hidden="1">
      <c r="B145" s="554"/>
      <c r="C145" s="472" t="s">
        <v>564</v>
      </c>
      <c r="D145" s="875">
        <v>135.54011800902515</v>
      </c>
      <c r="E145" s="876">
        <v>1574.8</v>
      </c>
      <c r="F145" s="876">
        <v>74.543566502760939</v>
      </c>
      <c r="G145" s="877">
        <v>103.1</v>
      </c>
      <c r="H145" s="878">
        <v>31448</v>
      </c>
      <c r="I145" s="879">
        <v>89.781999999999996</v>
      </c>
      <c r="J145" s="878">
        <v>5279203</v>
      </c>
      <c r="K145" s="880">
        <v>6.7009999999999996</v>
      </c>
      <c r="L145" s="881">
        <v>100.69</v>
      </c>
      <c r="M145" s="374"/>
      <c r="N145" s="1111">
        <v>275378</v>
      </c>
      <c r="O145" s="1112">
        <f t="shared" si="2"/>
        <v>89.781999999999996</v>
      </c>
      <c r="P145" s="1113">
        <v>87.6</v>
      </c>
      <c r="Q145" s="1112">
        <f t="shared" si="3"/>
        <v>100.69</v>
      </c>
      <c r="R145" s="376"/>
      <c r="Z145" s="633"/>
      <c r="AA145" s="634"/>
      <c r="AB145" s="635"/>
    </row>
    <row r="146" spans="1:28" hidden="1">
      <c r="B146" s="554"/>
      <c r="C146" s="472" t="s">
        <v>565</v>
      </c>
      <c r="D146" s="875">
        <v>132.96453381882992</v>
      </c>
      <c r="E146" s="876">
        <v>1622.7</v>
      </c>
      <c r="F146" s="876">
        <v>76.842799885151294</v>
      </c>
      <c r="G146" s="877">
        <v>103.1</v>
      </c>
      <c r="H146" s="878">
        <v>33687</v>
      </c>
      <c r="I146" s="879">
        <v>106.93300000000001</v>
      </c>
      <c r="J146" s="878">
        <v>48768642</v>
      </c>
      <c r="K146" s="880">
        <v>6.5759999999999996</v>
      </c>
      <c r="L146" s="881">
        <v>101.496</v>
      </c>
      <c r="M146" s="374"/>
      <c r="N146" s="1111">
        <v>288131</v>
      </c>
      <c r="O146" s="1112">
        <f t="shared" si="2"/>
        <v>106.93300000000001</v>
      </c>
      <c r="P146" s="1113">
        <v>88.2</v>
      </c>
      <c r="Q146" s="1112">
        <f t="shared" si="3"/>
        <v>101.496</v>
      </c>
      <c r="R146" s="376"/>
      <c r="Z146" s="633"/>
      <c r="AA146" s="634"/>
      <c r="AB146" s="635"/>
    </row>
    <row r="147" spans="1:28" hidden="1">
      <c r="B147" s="554"/>
      <c r="C147" s="472" t="s">
        <v>566</v>
      </c>
      <c r="D147" s="875">
        <v>131.7840577316571</v>
      </c>
      <c r="E147" s="876">
        <v>1566.5</v>
      </c>
      <c r="F147" s="876">
        <v>75.269640202463151</v>
      </c>
      <c r="G147" s="877">
        <v>104.5</v>
      </c>
      <c r="H147" s="878">
        <v>35102</v>
      </c>
      <c r="I147" s="879">
        <v>88.906999999999996</v>
      </c>
      <c r="J147" s="878">
        <v>4120905</v>
      </c>
      <c r="K147" s="880">
        <v>6.4329999999999998</v>
      </c>
      <c r="L147" s="881">
        <v>100.80500000000001</v>
      </c>
      <c r="M147" s="374"/>
      <c r="N147" s="1111">
        <v>238928</v>
      </c>
      <c r="O147" s="1112">
        <f t="shared" si="2"/>
        <v>88.906999999999996</v>
      </c>
      <c r="P147" s="1113">
        <v>87.7</v>
      </c>
      <c r="Q147" s="1112">
        <f t="shared" si="3"/>
        <v>100.80500000000001</v>
      </c>
      <c r="R147" s="376"/>
      <c r="Z147" s="633"/>
      <c r="AA147" s="634"/>
      <c r="AB147" s="635"/>
    </row>
    <row r="148" spans="1:28" hidden="1">
      <c r="B148" s="554"/>
      <c r="C148" s="472" t="s">
        <v>567</v>
      </c>
      <c r="D148" s="875">
        <v>131.2474776920331</v>
      </c>
      <c r="E148" s="876">
        <v>1504.3</v>
      </c>
      <c r="F148" s="876">
        <v>76.358750752016491</v>
      </c>
      <c r="G148" s="877">
        <v>103.7</v>
      </c>
      <c r="H148" s="878">
        <v>37685</v>
      </c>
      <c r="I148" s="879">
        <v>90.296999999999997</v>
      </c>
      <c r="J148" s="878">
        <v>4520836</v>
      </c>
      <c r="K148" s="880">
        <v>6.3250000000000002</v>
      </c>
      <c r="L148" s="881">
        <v>100</v>
      </c>
      <c r="M148" s="374"/>
      <c r="N148" s="1111">
        <v>273136</v>
      </c>
      <c r="O148" s="1112">
        <f t="shared" si="2"/>
        <v>90.296999999999997</v>
      </c>
      <c r="P148" s="1113">
        <v>87.5</v>
      </c>
      <c r="Q148" s="1112">
        <f t="shared" si="3"/>
        <v>100</v>
      </c>
      <c r="R148" s="376"/>
      <c r="Z148" s="633"/>
      <c r="AA148" s="634"/>
      <c r="AB148" s="635"/>
    </row>
    <row r="149" spans="1:28" hidden="1">
      <c r="B149" s="554"/>
      <c r="C149" s="472" t="s">
        <v>568</v>
      </c>
      <c r="D149" s="875">
        <v>130.81821366033387</v>
      </c>
      <c r="E149" s="876">
        <v>1557.7</v>
      </c>
      <c r="F149" s="876">
        <v>69.219026038278017</v>
      </c>
      <c r="G149" s="877">
        <v>103.2</v>
      </c>
      <c r="H149" s="878">
        <v>37438</v>
      </c>
      <c r="I149" s="879">
        <v>87.616</v>
      </c>
      <c r="J149" s="878">
        <v>8133315</v>
      </c>
      <c r="K149" s="880">
        <v>6.2809999999999997</v>
      </c>
      <c r="L149" s="881">
        <v>100.114</v>
      </c>
      <c r="M149" s="374"/>
      <c r="N149" s="1111">
        <v>249690</v>
      </c>
      <c r="O149" s="1112">
        <f t="shared" si="2"/>
        <v>87.616</v>
      </c>
      <c r="P149" s="1113">
        <v>87.6</v>
      </c>
      <c r="Q149" s="1112">
        <f t="shared" si="3"/>
        <v>100.114</v>
      </c>
      <c r="R149" s="376"/>
      <c r="Z149" s="633"/>
      <c r="AA149" s="634"/>
      <c r="AB149" s="635"/>
    </row>
    <row r="150" spans="1:28" hidden="1">
      <c r="B150" s="554"/>
      <c r="C150" s="472" t="s">
        <v>569</v>
      </c>
      <c r="D150" s="875">
        <v>130.38894962863466</v>
      </c>
      <c r="E150" s="876">
        <v>1490.5</v>
      </c>
      <c r="F150" s="876">
        <v>72.849394536789106</v>
      </c>
      <c r="G150" s="877">
        <v>102.7</v>
      </c>
      <c r="H150" s="878">
        <v>37702</v>
      </c>
      <c r="I150" s="879">
        <v>83.694000000000003</v>
      </c>
      <c r="J150" s="878">
        <v>4445616</v>
      </c>
      <c r="K150" s="880">
        <v>6.23</v>
      </c>
      <c r="L150" s="881">
        <v>100.68600000000001</v>
      </c>
      <c r="M150" s="374"/>
      <c r="N150" s="1111">
        <v>221526</v>
      </c>
      <c r="O150" s="1112">
        <f t="shared" ref="O150:O213" si="4">ROUND(N150/N138*100,3)</f>
        <v>83.694000000000003</v>
      </c>
      <c r="P150" s="1113">
        <v>88</v>
      </c>
      <c r="Q150" s="1112">
        <f t="shared" ref="Q150:Q213" si="5">ROUND(P150/P138*100,3)</f>
        <v>100.68600000000001</v>
      </c>
      <c r="R150" s="376"/>
      <c r="Z150" s="633"/>
      <c r="AA150" s="634"/>
      <c r="AB150" s="635"/>
    </row>
    <row r="151" spans="1:28" hidden="1">
      <c r="B151" s="554"/>
      <c r="C151" s="472" t="s">
        <v>67</v>
      </c>
      <c r="D151" s="875">
        <v>127.0621533829658</v>
      </c>
      <c r="E151" s="876">
        <v>1474.9</v>
      </c>
      <c r="F151" s="876">
        <v>68.977001471710608</v>
      </c>
      <c r="G151" s="877">
        <v>102.9</v>
      </c>
      <c r="H151" s="878">
        <v>37538</v>
      </c>
      <c r="I151" s="879">
        <v>87.613</v>
      </c>
      <c r="J151" s="878">
        <v>5095496</v>
      </c>
      <c r="K151" s="880">
        <v>6.2210000000000001</v>
      </c>
      <c r="L151" s="881">
        <v>99.887</v>
      </c>
      <c r="M151" s="374"/>
      <c r="N151" s="1111">
        <v>254316</v>
      </c>
      <c r="O151" s="1112">
        <f t="shared" si="4"/>
        <v>87.613</v>
      </c>
      <c r="P151" s="1113">
        <v>88.1</v>
      </c>
      <c r="Q151" s="1112">
        <f t="shared" si="5"/>
        <v>99.887</v>
      </c>
      <c r="R151" s="376"/>
      <c r="Z151" s="633"/>
      <c r="AA151" s="634"/>
      <c r="AB151" s="635"/>
    </row>
    <row r="152" spans="1:28" hidden="1">
      <c r="B152" s="554"/>
      <c r="C152" s="472" t="s">
        <v>68</v>
      </c>
      <c r="D152" s="875">
        <v>125.45241326409376</v>
      </c>
      <c r="E152" s="876">
        <v>1445.4</v>
      </c>
      <c r="F152" s="876">
        <v>65.709669823050618</v>
      </c>
      <c r="G152" s="877">
        <v>102.9</v>
      </c>
      <c r="H152" s="878">
        <v>34958</v>
      </c>
      <c r="I152" s="879">
        <v>90.167000000000002</v>
      </c>
      <c r="J152" s="878">
        <v>37352809</v>
      </c>
      <c r="K152" s="880">
        <v>6.1660000000000004</v>
      </c>
      <c r="L152" s="881">
        <v>100.229</v>
      </c>
      <c r="M152" s="374"/>
      <c r="N152" s="1111">
        <v>233604</v>
      </c>
      <c r="O152" s="1112">
        <f t="shared" si="4"/>
        <v>90.167000000000002</v>
      </c>
      <c r="P152" s="1113">
        <v>87.5</v>
      </c>
      <c r="Q152" s="1112">
        <f t="shared" si="5"/>
        <v>100.229</v>
      </c>
      <c r="R152" s="376"/>
      <c r="Z152" s="633"/>
      <c r="AA152" s="634"/>
      <c r="AB152" s="635"/>
    </row>
    <row r="153" spans="1:28" hidden="1">
      <c r="A153" s="380"/>
      <c r="B153" s="644"/>
      <c r="C153" s="474" t="s">
        <v>69</v>
      </c>
      <c r="D153" s="882">
        <v>126.09630931164259</v>
      </c>
      <c r="E153" s="883">
        <v>1432</v>
      </c>
      <c r="F153" s="883">
        <v>75.269640202463151</v>
      </c>
      <c r="G153" s="884">
        <v>102.4</v>
      </c>
      <c r="H153" s="885">
        <v>35844</v>
      </c>
      <c r="I153" s="886">
        <v>88.546000000000006</v>
      </c>
      <c r="J153" s="885">
        <v>3556659</v>
      </c>
      <c r="K153" s="887">
        <v>6.0620000000000003</v>
      </c>
      <c r="L153" s="888">
        <v>99.885999999999996</v>
      </c>
      <c r="M153" s="374"/>
      <c r="N153" s="1111">
        <v>364887</v>
      </c>
      <c r="O153" s="1112">
        <f t="shared" si="4"/>
        <v>88.546000000000006</v>
      </c>
      <c r="P153" s="1113">
        <v>87.3</v>
      </c>
      <c r="Q153" s="1112">
        <f t="shared" si="5"/>
        <v>99.885999999999996</v>
      </c>
      <c r="R153" s="376"/>
      <c r="Z153" s="633"/>
      <c r="AA153" s="634"/>
      <c r="AB153" s="635"/>
    </row>
    <row r="154" spans="1:28" hidden="1">
      <c r="A154" s="353">
        <v>1987</v>
      </c>
      <c r="B154" s="554" t="s">
        <v>376</v>
      </c>
      <c r="C154" s="473" t="s">
        <v>561</v>
      </c>
      <c r="D154" s="875">
        <v>125.34509725616897</v>
      </c>
      <c r="E154" s="876">
        <v>1491.6</v>
      </c>
      <c r="F154" s="876">
        <v>69.582062888129116</v>
      </c>
      <c r="G154" s="877">
        <v>101.9</v>
      </c>
      <c r="H154" s="878">
        <v>36489</v>
      </c>
      <c r="I154" s="879">
        <v>106.137</v>
      </c>
      <c r="J154" s="878">
        <v>4280325</v>
      </c>
      <c r="K154" s="880">
        <v>6.0179999999999998</v>
      </c>
      <c r="L154" s="881">
        <v>98.974000000000004</v>
      </c>
      <c r="M154" s="374"/>
      <c r="N154" s="1111">
        <v>270403</v>
      </c>
      <c r="O154" s="1112">
        <f t="shared" si="4"/>
        <v>106.137</v>
      </c>
      <c r="P154" s="1113">
        <v>86.8</v>
      </c>
      <c r="Q154" s="1112">
        <f t="shared" si="5"/>
        <v>98.974000000000004</v>
      </c>
      <c r="R154" s="376"/>
      <c r="Z154" s="633"/>
      <c r="AA154" s="634"/>
      <c r="AB154" s="635"/>
    </row>
    <row r="155" spans="1:28" hidden="1">
      <c r="B155" s="554"/>
      <c r="C155" s="472" t="s">
        <v>562</v>
      </c>
      <c r="D155" s="875">
        <v>122.98414508182331</v>
      </c>
      <c r="E155" s="876">
        <v>1547.9</v>
      </c>
      <c r="F155" s="876">
        <v>71.518259420668358</v>
      </c>
      <c r="G155" s="877">
        <v>101.3</v>
      </c>
      <c r="H155" s="878">
        <v>36775</v>
      </c>
      <c r="I155" s="879">
        <v>122.748</v>
      </c>
      <c r="J155" s="878">
        <v>9537849</v>
      </c>
      <c r="K155" s="880">
        <v>5.9370000000000003</v>
      </c>
      <c r="L155" s="881">
        <v>99.2</v>
      </c>
      <c r="M155" s="374"/>
      <c r="N155" s="1111">
        <v>276788</v>
      </c>
      <c r="O155" s="1112">
        <f t="shared" si="4"/>
        <v>122.748</v>
      </c>
      <c r="P155" s="1113">
        <v>86.8</v>
      </c>
      <c r="Q155" s="1112">
        <f t="shared" si="5"/>
        <v>99.2</v>
      </c>
      <c r="R155" s="376"/>
      <c r="Z155" s="633"/>
      <c r="AA155" s="634"/>
      <c r="AB155" s="635"/>
    </row>
    <row r="156" spans="1:28" hidden="1">
      <c r="B156" s="554"/>
      <c r="C156" s="472" t="s">
        <v>563</v>
      </c>
      <c r="D156" s="875">
        <v>117.8329767014328</v>
      </c>
      <c r="E156" s="876">
        <v>1511.3</v>
      </c>
      <c r="F156" s="876">
        <v>70.308136587831328</v>
      </c>
      <c r="G156" s="877">
        <v>100.6</v>
      </c>
      <c r="H156" s="878">
        <v>36312</v>
      </c>
      <c r="I156" s="879">
        <v>101.90900000000001</v>
      </c>
      <c r="J156" s="878">
        <v>4782096</v>
      </c>
      <c r="K156" s="880">
        <v>5.7919999999999998</v>
      </c>
      <c r="L156" s="881">
        <v>100</v>
      </c>
      <c r="M156" s="374"/>
      <c r="N156" s="1111">
        <v>317254</v>
      </c>
      <c r="O156" s="1112">
        <f t="shared" si="4"/>
        <v>101.90900000000001</v>
      </c>
      <c r="P156" s="1113">
        <v>87.2</v>
      </c>
      <c r="Q156" s="1112">
        <f t="shared" si="5"/>
        <v>100</v>
      </c>
      <c r="R156" s="376"/>
      <c r="Z156" s="633"/>
      <c r="AA156" s="634"/>
      <c r="AB156" s="635"/>
    </row>
    <row r="157" spans="1:28" hidden="1">
      <c r="B157" s="554"/>
      <c r="C157" s="472" t="s">
        <v>564</v>
      </c>
      <c r="D157" s="875">
        <v>119.22808480445524</v>
      </c>
      <c r="E157" s="876">
        <v>1468.3</v>
      </c>
      <c r="F157" s="876">
        <v>68.129915488724677</v>
      </c>
      <c r="G157" s="877">
        <v>102.6</v>
      </c>
      <c r="H157" s="878">
        <v>36807</v>
      </c>
      <c r="I157" s="879">
        <v>98.774000000000001</v>
      </c>
      <c r="J157" s="878">
        <v>6291767</v>
      </c>
      <c r="K157" s="880">
        <v>5.681</v>
      </c>
      <c r="L157" s="881">
        <v>100.685</v>
      </c>
      <c r="M157" s="374"/>
      <c r="N157" s="1111">
        <v>272001</v>
      </c>
      <c r="O157" s="1112">
        <f t="shared" si="4"/>
        <v>98.774000000000001</v>
      </c>
      <c r="P157" s="1113">
        <v>88.2</v>
      </c>
      <c r="Q157" s="1112">
        <f t="shared" si="5"/>
        <v>100.685</v>
      </c>
      <c r="R157" s="376"/>
      <c r="Z157" s="633"/>
      <c r="AA157" s="634"/>
      <c r="AB157" s="635"/>
    </row>
    <row r="158" spans="1:28" hidden="1">
      <c r="B158" s="554"/>
      <c r="C158" s="472" t="s">
        <v>565</v>
      </c>
      <c r="D158" s="875">
        <v>119.22808480445524</v>
      </c>
      <c r="E158" s="876">
        <v>1544.4</v>
      </c>
      <c r="F158" s="876">
        <v>70.792185720966145</v>
      </c>
      <c r="G158" s="877">
        <v>102.5</v>
      </c>
      <c r="H158" s="878">
        <v>37243</v>
      </c>
      <c r="I158" s="879">
        <v>97.48</v>
      </c>
      <c r="J158" s="878">
        <v>59222378</v>
      </c>
      <c r="K158" s="880">
        <v>5.5860000000000003</v>
      </c>
      <c r="L158" s="881">
        <v>100</v>
      </c>
      <c r="M158" s="374"/>
      <c r="N158" s="1111">
        <v>280871</v>
      </c>
      <c r="O158" s="1112">
        <f t="shared" si="4"/>
        <v>97.48</v>
      </c>
      <c r="P158" s="1113">
        <v>88.2</v>
      </c>
      <c r="Q158" s="1112">
        <f t="shared" si="5"/>
        <v>100</v>
      </c>
      <c r="R158" s="376"/>
      <c r="Z158" s="633"/>
      <c r="AA158" s="634"/>
      <c r="AB158" s="635"/>
    </row>
    <row r="159" spans="1:28" hidden="1">
      <c r="B159" s="554"/>
      <c r="C159" s="472" t="s">
        <v>566</v>
      </c>
      <c r="D159" s="875">
        <v>118.26224073313202</v>
      </c>
      <c r="E159" s="876">
        <v>1496.6</v>
      </c>
      <c r="F159" s="876">
        <v>72.486357686937978</v>
      </c>
      <c r="G159" s="877">
        <v>102.5</v>
      </c>
      <c r="H159" s="878">
        <v>41310</v>
      </c>
      <c r="I159" s="879">
        <v>105.377</v>
      </c>
      <c r="J159" s="878">
        <v>4656463</v>
      </c>
      <c r="K159" s="880">
        <v>5.4850000000000003</v>
      </c>
      <c r="L159" s="881">
        <v>100.57</v>
      </c>
      <c r="M159" s="374"/>
      <c r="N159" s="1111">
        <v>251775</v>
      </c>
      <c r="O159" s="1112">
        <f t="shared" si="4"/>
        <v>105.377</v>
      </c>
      <c r="P159" s="1113">
        <v>88.2</v>
      </c>
      <c r="Q159" s="1112">
        <f t="shared" si="5"/>
        <v>100.57</v>
      </c>
      <c r="R159" s="376"/>
      <c r="Z159" s="633"/>
      <c r="AA159" s="634"/>
      <c r="AB159" s="635"/>
    </row>
    <row r="160" spans="1:28" hidden="1">
      <c r="B160" s="554"/>
      <c r="C160" s="472" t="s">
        <v>567</v>
      </c>
      <c r="D160" s="875">
        <v>117.08176464595918</v>
      </c>
      <c r="E160" s="876">
        <v>1487.3</v>
      </c>
      <c r="F160" s="876">
        <v>81.683291216499413</v>
      </c>
      <c r="G160" s="877">
        <v>102.3</v>
      </c>
      <c r="H160" s="878">
        <v>42363</v>
      </c>
      <c r="I160" s="879">
        <v>112.69499999999999</v>
      </c>
      <c r="J160" s="878">
        <v>4794678</v>
      </c>
      <c r="K160" s="880">
        <v>5.4089999999999998</v>
      </c>
      <c r="L160" s="881">
        <v>100</v>
      </c>
      <c r="M160" s="374"/>
      <c r="N160" s="1111">
        <v>307811</v>
      </c>
      <c r="O160" s="1112">
        <f t="shared" si="4"/>
        <v>112.69499999999999</v>
      </c>
      <c r="P160" s="1113">
        <v>87.5</v>
      </c>
      <c r="Q160" s="1112">
        <f t="shared" si="5"/>
        <v>100</v>
      </c>
      <c r="R160" s="376"/>
      <c r="Z160" s="633"/>
      <c r="AA160" s="634"/>
      <c r="AB160" s="635"/>
    </row>
    <row r="161" spans="1:28" hidden="1">
      <c r="B161" s="554"/>
      <c r="C161" s="472" t="s">
        <v>568</v>
      </c>
      <c r="D161" s="875">
        <v>115.47202452708716</v>
      </c>
      <c r="E161" s="876">
        <v>1555.7</v>
      </c>
      <c r="F161" s="876">
        <v>77.931910434704619</v>
      </c>
      <c r="G161" s="877">
        <v>101.6</v>
      </c>
      <c r="H161" s="878">
        <v>42242</v>
      </c>
      <c r="I161" s="879">
        <v>113.886</v>
      </c>
      <c r="J161" s="878">
        <v>9693053</v>
      </c>
      <c r="K161" s="880">
        <v>5.3920000000000003</v>
      </c>
      <c r="L161" s="881">
        <v>100.22799999999999</v>
      </c>
      <c r="M161" s="374"/>
      <c r="N161" s="1111">
        <v>284363</v>
      </c>
      <c r="O161" s="1112">
        <f t="shared" si="4"/>
        <v>113.886</v>
      </c>
      <c r="P161" s="1113">
        <v>87.8</v>
      </c>
      <c r="Q161" s="1112">
        <f t="shared" si="5"/>
        <v>100.22799999999999</v>
      </c>
      <c r="R161" s="376"/>
      <c r="Z161" s="633"/>
      <c r="AA161" s="634"/>
      <c r="AB161" s="635"/>
    </row>
    <row r="162" spans="1:28" hidden="1">
      <c r="B162" s="554"/>
      <c r="C162" s="472" t="s">
        <v>569</v>
      </c>
      <c r="D162" s="875">
        <v>114.50618045576395</v>
      </c>
      <c r="E162" s="876">
        <v>1579.6</v>
      </c>
      <c r="F162" s="876">
        <v>77.810898151420915</v>
      </c>
      <c r="G162" s="877">
        <v>101.4</v>
      </c>
      <c r="H162" s="878">
        <v>41687</v>
      </c>
      <c r="I162" s="879">
        <v>124.30200000000001</v>
      </c>
      <c r="J162" s="878">
        <v>3849436</v>
      </c>
      <c r="K162" s="880">
        <v>5.3860000000000001</v>
      </c>
      <c r="L162" s="881">
        <v>100.34099999999999</v>
      </c>
      <c r="M162" s="374"/>
      <c r="N162" s="1111">
        <v>275362</v>
      </c>
      <c r="O162" s="1112">
        <f t="shared" si="4"/>
        <v>124.30200000000001</v>
      </c>
      <c r="P162" s="1113">
        <v>88.3</v>
      </c>
      <c r="Q162" s="1112">
        <f t="shared" si="5"/>
        <v>100.34099999999999</v>
      </c>
      <c r="R162" s="376"/>
      <c r="Z162" s="633"/>
      <c r="AA162" s="634"/>
      <c r="AB162" s="635"/>
    </row>
    <row r="163" spans="1:28" hidden="1">
      <c r="B163" s="554"/>
      <c r="C163" s="472" t="s">
        <v>67</v>
      </c>
      <c r="D163" s="875">
        <v>113.11107235274153</v>
      </c>
      <c r="E163" s="876">
        <v>1568.1</v>
      </c>
      <c r="F163" s="876">
        <v>82.530377199485315</v>
      </c>
      <c r="G163" s="877">
        <v>101.4</v>
      </c>
      <c r="H163" s="878">
        <v>40599</v>
      </c>
      <c r="I163" s="879">
        <v>106.92100000000001</v>
      </c>
      <c r="J163" s="878">
        <v>6030389</v>
      </c>
      <c r="K163" s="880">
        <v>5.3890000000000002</v>
      </c>
      <c r="L163" s="881">
        <v>100.227</v>
      </c>
      <c r="M163" s="374"/>
      <c r="N163" s="1111">
        <v>271916</v>
      </c>
      <c r="O163" s="1112">
        <f t="shared" si="4"/>
        <v>106.92100000000001</v>
      </c>
      <c r="P163" s="1113">
        <v>88.3</v>
      </c>
      <c r="Q163" s="1112">
        <f t="shared" si="5"/>
        <v>100.227</v>
      </c>
      <c r="R163" s="376"/>
      <c r="Z163" s="633"/>
      <c r="AA163" s="634"/>
      <c r="AB163" s="635"/>
    </row>
    <row r="164" spans="1:28" hidden="1">
      <c r="B164" s="554"/>
      <c r="C164" s="472" t="s">
        <v>68</v>
      </c>
      <c r="D164" s="875">
        <v>113.75496840029032</v>
      </c>
      <c r="E164" s="876">
        <v>1584.4</v>
      </c>
      <c r="F164" s="876">
        <v>84.224549165457148</v>
      </c>
      <c r="G164" s="877">
        <v>101.6</v>
      </c>
      <c r="H164" s="878">
        <v>37885</v>
      </c>
      <c r="I164" s="879">
        <v>108.937</v>
      </c>
      <c r="J164" s="878">
        <v>45007854</v>
      </c>
      <c r="K164" s="880">
        <v>5.3879999999999999</v>
      </c>
      <c r="L164" s="881">
        <v>100.571</v>
      </c>
      <c r="M164" s="374"/>
      <c r="N164" s="1111">
        <v>254481</v>
      </c>
      <c r="O164" s="1112">
        <f t="shared" si="4"/>
        <v>108.937</v>
      </c>
      <c r="P164" s="1113">
        <v>88</v>
      </c>
      <c r="Q164" s="1112">
        <f t="shared" si="5"/>
        <v>100.571</v>
      </c>
      <c r="R164" s="376"/>
      <c r="Z164" s="633"/>
      <c r="AA164" s="634"/>
      <c r="AB164" s="635"/>
    </row>
    <row r="165" spans="1:28" hidden="1">
      <c r="B165" s="554"/>
      <c r="C165" s="474" t="s">
        <v>69</v>
      </c>
      <c r="D165" s="882">
        <v>112.8964403368919</v>
      </c>
      <c r="E165" s="883">
        <v>1497.2</v>
      </c>
      <c r="F165" s="883">
        <v>86.402770264563813</v>
      </c>
      <c r="G165" s="884">
        <v>100.9</v>
      </c>
      <c r="H165" s="885">
        <v>37052</v>
      </c>
      <c r="I165" s="886">
        <v>88.227999999999994</v>
      </c>
      <c r="J165" s="885">
        <v>3840663</v>
      </c>
      <c r="K165" s="887">
        <v>5.3769999999999998</v>
      </c>
      <c r="L165" s="888">
        <v>100.687</v>
      </c>
      <c r="M165" s="374"/>
      <c r="N165" s="1111">
        <v>321932</v>
      </c>
      <c r="O165" s="1112">
        <f t="shared" si="4"/>
        <v>88.227999999999994</v>
      </c>
      <c r="P165" s="1113">
        <v>87.9</v>
      </c>
      <c r="Q165" s="1112">
        <f t="shared" si="5"/>
        <v>100.687</v>
      </c>
      <c r="R165" s="376"/>
      <c r="Z165" s="633"/>
      <c r="AA165" s="634"/>
      <c r="AB165" s="635"/>
    </row>
    <row r="166" spans="1:28" hidden="1">
      <c r="A166" s="359">
        <v>1988</v>
      </c>
      <c r="B166" s="643" t="s">
        <v>377</v>
      </c>
      <c r="C166" s="473" t="s">
        <v>561</v>
      </c>
      <c r="D166" s="875">
        <v>113.96960041613994</v>
      </c>
      <c r="E166" s="876">
        <v>1526</v>
      </c>
      <c r="F166" s="876">
        <v>89.307065063372676</v>
      </c>
      <c r="G166" s="877">
        <v>100.3</v>
      </c>
      <c r="H166" s="878">
        <v>34904</v>
      </c>
      <c r="I166" s="879">
        <v>85.747</v>
      </c>
      <c r="J166" s="878">
        <v>4938616</v>
      </c>
      <c r="K166" s="880">
        <v>5.375</v>
      </c>
      <c r="L166" s="881">
        <v>100.691</v>
      </c>
      <c r="M166" s="374"/>
      <c r="N166" s="1111">
        <v>231862</v>
      </c>
      <c r="O166" s="1112">
        <f t="shared" si="4"/>
        <v>85.747</v>
      </c>
      <c r="P166" s="1113">
        <v>87.4</v>
      </c>
      <c r="Q166" s="1112">
        <f t="shared" si="5"/>
        <v>100.691</v>
      </c>
      <c r="R166" s="376"/>
      <c r="Z166" s="633"/>
      <c r="AA166" s="634"/>
      <c r="AB166" s="635"/>
    </row>
    <row r="167" spans="1:28" hidden="1">
      <c r="B167" s="554"/>
      <c r="C167" s="472" t="s">
        <v>562</v>
      </c>
      <c r="D167" s="875">
        <v>114.93544448746314</v>
      </c>
      <c r="E167" s="876">
        <v>1496.8</v>
      </c>
      <c r="F167" s="876">
        <v>94.510593244571893</v>
      </c>
      <c r="G167" s="877">
        <v>100.1</v>
      </c>
      <c r="H167" s="878">
        <v>34522</v>
      </c>
      <c r="I167" s="879">
        <v>81.546999999999997</v>
      </c>
      <c r="J167" s="878">
        <v>13522399</v>
      </c>
      <c r="K167" s="880">
        <v>5.3810000000000002</v>
      </c>
      <c r="L167" s="881">
        <v>100.57599999999999</v>
      </c>
      <c r="M167" s="374"/>
      <c r="N167" s="1111">
        <v>225713</v>
      </c>
      <c r="O167" s="1112">
        <f t="shared" si="4"/>
        <v>81.546999999999997</v>
      </c>
      <c r="P167" s="1113">
        <v>87.3</v>
      </c>
      <c r="Q167" s="1112">
        <f t="shared" si="5"/>
        <v>100.57599999999999</v>
      </c>
      <c r="R167" s="376"/>
      <c r="Z167" s="633"/>
      <c r="AA167" s="634"/>
      <c r="AB167" s="635"/>
    </row>
    <row r="168" spans="1:28" hidden="1">
      <c r="B168" s="554"/>
      <c r="C168" s="472" t="s">
        <v>563</v>
      </c>
      <c r="D168" s="875">
        <v>118.90613678068084</v>
      </c>
      <c r="E168" s="876">
        <v>1491.1</v>
      </c>
      <c r="F168" s="876">
        <v>89.670101913223775</v>
      </c>
      <c r="G168" s="877">
        <v>100.1</v>
      </c>
      <c r="H168" s="878">
        <v>32378</v>
      </c>
      <c r="I168" s="879">
        <v>92.106999999999999</v>
      </c>
      <c r="J168" s="878">
        <v>4597826</v>
      </c>
      <c r="K168" s="880">
        <v>5.3630000000000004</v>
      </c>
      <c r="L168" s="881">
        <v>100.459</v>
      </c>
      <c r="M168" s="374"/>
      <c r="N168" s="1111">
        <v>292213</v>
      </c>
      <c r="O168" s="1112">
        <f t="shared" si="4"/>
        <v>92.106999999999999</v>
      </c>
      <c r="P168" s="1113">
        <v>87.6</v>
      </c>
      <c r="Q168" s="1112">
        <f t="shared" si="5"/>
        <v>100.459</v>
      </c>
      <c r="R168" s="376"/>
      <c r="Z168" s="633"/>
      <c r="AA168" s="634"/>
      <c r="AB168" s="635"/>
    </row>
    <row r="169" spans="1:28" hidden="1">
      <c r="B169" s="554"/>
      <c r="C169" s="472" t="s">
        <v>564</v>
      </c>
      <c r="D169" s="875">
        <v>117.94029270935762</v>
      </c>
      <c r="E169" s="876">
        <v>1581.7</v>
      </c>
      <c r="F169" s="876">
        <v>109.87915322160215</v>
      </c>
      <c r="G169" s="877">
        <v>101.8</v>
      </c>
      <c r="H169" s="878">
        <v>31123</v>
      </c>
      <c r="I169" s="879">
        <v>100.489</v>
      </c>
      <c r="J169" s="878">
        <v>8165383</v>
      </c>
      <c r="K169" s="880">
        <v>5.359</v>
      </c>
      <c r="L169" s="881">
        <v>99.66</v>
      </c>
      <c r="M169" s="374"/>
      <c r="N169" s="1111">
        <v>273330</v>
      </c>
      <c r="O169" s="1112">
        <f t="shared" si="4"/>
        <v>100.489</v>
      </c>
      <c r="P169" s="1113">
        <v>87.9</v>
      </c>
      <c r="Q169" s="1112">
        <f t="shared" si="5"/>
        <v>99.66</v>
      </c>
      <c r="R169" s="376"/>
      <c r="Z169" s="633"/>
      <c r="AA169" s="634"/>
      <c r="AB169" s="635"/>
    </row>
    <row r="170" spans="1:28" hidden="1">
      <c r="B170" s="554"/>
      <c r="C170" s="472" t="s">
        <v>565</v>
      </c>
      <c r="D170" s="875">
        <v>117.6183446855832</v>
      </c>
      <c r="E170" s="876">
        <v>1629.1</v>
      </c>
      <c r="F170" s="876">
        <v>95.23666694427412</v>
      </c>
      <c r="G170" s="877">
        <v>101.4</v>
      </c>
      <c r="H170" s="878">
        <v>30321</v>
      </c>
      <c r="I170" s="879">
        <v>103.39700000000001</v>
      </c>
      <c r="J170" s="878">
        <v>78636603</v>
      </c>
      <c r="K170" s="880">
        <v>5.3719999999999999</v>
      </c>
      <c r="L170" s="881">
        <v>100</v>
      </c>
      <c r="M170" s="374"/>
      <c r="N170" s="1111">
        <v>290412</v>
      </c>
      <c r="O170" s="1112">
        <f t="shared" si="4"/>
        <v>103.39700000000001</v>
      </c>
      <c r="P170" s="1113">
        <v>88.2</v>
      </c>
      <c r="Q170" s="1112">
        <f t="shared" si="5"/>
        <v>100</v>
      </c>
      <c r="R170" s="376"/>
      <c r="Z170" s="633"/>
      <c r="AA170" s="634"/>
      <c r="AB170" s="635"/>
    </row>
    <row r="171" spans="1:28" hidden="1">
      <c r="B171" s="554"/>
      <c r="C171" s="472" t="s">
        <v>566</v>
      </c>
      <c r="D171" s="875">
        <v>116.43786859841038</v>
      </c>
      <c r="E171" s="876">
        <v>1628.9</v>
      </c>
      <c r="F171" s="876">
        <v>95.599703794125233</v>
      </c>
      <c r="G171" s="877">
        <v>101.8</v>
      </c>
      <c r="H171" s="878">
        <v>32389</v>
      </c>
      <c r="I171" s="879">
        <v>105.71</v>
      </c>
      <c r="J171" s="878">
        <v>5774755</v>
      </c>
      <c r="K171" s="880">
        <v>5.3620000000000001</v>
      </c>
      <c r="L171" s="881">
        <v>100</v>
      </c>
      <c r="M171" s="374"/>
      <c r="N171" s="1111">
        <v>266151</v>
      </c>
      <c r="O171" s="1112">
        <f t="shared" si="4"/>
        <v>105.71</v>
      </c>
      <c r="P171" s="1113">
        <v>88.2</v>
      </c>
      <c r="Q171" s="1112">
        <f t="shared" si="5"/>
        <v>100</v>
      </c>
      <c r="R171" s="376"/>
      <c r="Z171" s="633"/>
      <c r="AA171" s="634"/>
      <c r="AB171" s="635"/>
    </row>
    <row r="172" spans="1:28" hidden="1">
      <c r="B172" s="554"/>
      <c r="C172" s="472" t="s">
        <v>567</v>
      </c>
      <c r="D172" s="875">
        <v>113.75496840029032</v>
      </c>
      <c r="E172" s="876">
        <v>1624.8</v>
      </c>
      <c r="F172" s="876">
        <v>91.122249312628213</v>
      </c>
      <c r="G172" s="877">
        <v>101.4</v>
      </c>
      <c r="H172" s="878">
        <v>32227</v>
      </c>
      <c r="I172" s="879">
        <v>103.73099999999999</v>
      </c>
      <c r="J172" s="878">
        <v>5345157</v>
      </c>
      <c r="K172" s="880">
        <v>5.3280000000000003</v>
      </c>
      <c r="L172" s="881">
        <v>100.68600000000001</v>
      </c>
      <c r="M172" s="374"/>
      <c r="N172" s="1111">
        <v>319296</v>
      </c>
      <c r="O172" s="1112">
        <f t="shared" si="4"/>
        <v>103.73099999999999</v>
      </c>
      <c r="P172" s="1113">
        <v>88.1</v>
      </c>
      <c r="Q172" s="1112">
        <f t="shared" si="5"/>
        <v>100.68600000000001</v>
      </c>
      <c r="R172" s="376"/>
      <c r="Z172" s="633"/>
      <c r="AA172" s="634"/>
      <c r="AB172" s="635"/>
    </row>
    <row r="173" spans="1:28" hidden="1">
      <c r="B173" s="554"/>
      <c r="C173" s="472" t="s">
        <v>568</v>
      </c>
      <c r="D173" s="875">
        <v>113.11107235274153</v>
      </c>
      <c r="E173" s="876">
        <v>1650.2</v>
      </c>
      <c r="F173" s="876">
        <v>99.95614599233852</v>
      </c>
      <c r="G173" s="877">
        <v>101.2</v>
      </c>
      <c r="H173" s="878">
        <v>33828</v>
      </c>
      <c r="I173" s="879">
        <v>110.824</v>
      </c>
      <c r="J173" s="878">
        <v>11250901</v>
      </c>
      <c r="K173" s="880">
        <v>5.3540000000000001</v>
      </c>
      <c r="L173" s="881">
        <v>100.456</v>
      </c>
      <c r="M173" s="374"/>
      <c r="N173" s="1111">
        <v>315143</v>
      </c>
      <c r="O173" s="1112">
        <f t="shared" si="4"/>
        <v>110.824</v>
      </c>
      <c r="P173" s="1113">
        <v>88.2</v>
      </c>
      <c r="Q173" s="1112">
        <f t="shared" si="5"/>
        <v>100.456</v>
      </c>
      <c r="R173" s="376"/>
      <c r="Z173" s="633"/>
      <c r="AA173" s="634"/>
      <c r="AB173" s="635"/>
    </row>
    <row r="174" spans="1:28" hidden="1">
      <c r="B174" s="554"/>
      <c r="C174" s="472" t="s">
        <v>569</v>
      </c>
      <c r="D174" s="875">
        <v>115.57934053501197</v>
      </c>
      <c r="E174" s="876">
        <v>1617.9</v>
      </c>
      <c r="F174" s="876">
        <v>100.80323197532444</v>
      </c>
      <c r="G174" s="877">
        <v>100.7</v>
      </c>
      <c r="H174" s="878">
        <v>32561</v>
      </c>
      <c r="I174" s="879">
        <v>129.36799999999999</v>
      </c>
      <c r="J174" s="878">
        <v>4505059</v>
      </c>
      <c r="K174" s="880">
        <v>5.391</v>
      </c>
      <c r="L174" s="881">
        <v>100.453</v>
      </c>
      <c r="M174" s="374"/>
      <c r="N174" s="1111">
        <v>356231</v>
      </c>
      <c r="O174" s="1112">
        <f t="shared" si="4"/>
        <v>129.36799999999999</v>
      </c>
      <c r="P174" s="1113">
        <v>88.7</v>
      </c>
      <c r="Q174" s="1112">
        <f t="shared" si="5"/>
        <v>100.453</v>
      </c>
      <c r="R174" s="376"/>
      <c r="Z174" s="633"/>
      <c r="AA174" s="634"/>
      <c r="AB174" s="635"/>
    </row>
    <row r="175" spans="1:28" hidden="1">
      <c r="B175" s="554"/>
      <c r="C175" s="472" t="s">
        <v>67</v>
      </c>
      <c r="D175" s="875">
        <v>115.57934053501197</v>
      </c>
      <c r="E175" s="876">
        <v>1641</v>
      </c>
      <c r="F175" s="876">
        <v>106.12777243980737</v>
      </c>
      <c r="G175" s="877">
        <v>100.7</v>
      </c>
      <c r="H175" s="878">
        <v>31811</v>
      </c>
      <c r="I175" s="879">
        <v>118.631</v>
      </c>
      <c r="J175" s="878">
        <v>7131144</v>
      </c>
      <c r="K175" s="880">
        <v>5.3879999999999999</v>
      </c>
      <c r="L175" s="881">
        <v>100.79300000000001</v>
      </c>
      <c r="M175" s="374"/>
      <c r="N175" s="1111">
        <v>322578</v>
      </c>
      <c r="O175" s="1112">
        <f t="shared" si="4"/>
        <v>118.631</v>
      </c>
      <c r="P175" s="1113">
        <v>89</v>
      </c>
      <c r="Q175" s="1112">
        <f t="shared" si="5"/>
        <v>100.79300000000001</v>
      </c>
      <c r="R175" s="376"/>
      <c r="Z175" s="633"/>
      <c r="AA175" s="634"/>
      <c r="AB175" s="635"/>
    </row>
    <row r="176" spans="1:28" hidden="1">
      <c r="B176" s="554"/>
      <c r="C176" s="472" t="s">
        <v>68</v>
      </c>
      <c r="D176" s="875">
        <v>115.25739251123755</v>
      </c>
      <c r="E176" s="876">
        <v>1540</v>
      </c>
      <c r="F176" s="876">
        <v>118.35001305146136</v>
      </c>
      <c r="G176" s="877">
        <v>101.1</v>
      </c>
      <c r="H176" s="878">
        <v>30838</v>
      </c>
      <c r="I176" s="879">
        <v>117.48699999999999</v>
      </c>
      <c r="J176" s="878">
        <v>55167991</v>
      </c>
      <c r="K176" s="880">
        <v>5.3810000000000002</v>
      </c>
      <c r="L176" s="881">
        <v>100.795</v>
      </c>
      <c r="M176" s="374"/>
      <c r="N176" s="1111">
        <v>298983</v>
      </c>
      <c r="O176" s="1112">
        <f t="shared" si="4"/>
        <v>117.48699999999999</v>
      </c>
      <c r="P176" s="1113">
        <v>88.7</v>
      </c>
      <c r="Q176" s="1112">
        <f t="shared" si="5"/>
        <v>100.795</v>
      </c>
      <c r="R176" s="376"/>
      <c r="Z176" s="633"/>
      <c r="AA176" s="634"/>
      <c r="AB176" s="635"/>
    </row>
    <row r="177" spans="1:28" hidden="1">
      <c r="A177" s="380"/>
      <c r="B177" s="644"/>
      <c r="C177" s="474" t="s">
        <v>69</v>
      </c>
      <c r="D177" s="875">
        <v>114.39886444783913</v>
      </c>
      <c r="E177" s="876">
        <v>1586.5</v>
      </c>
      <c r="F177" s="876">
        <v>117.01887793534063</v>
      </c>
      <c r="G177" s="884">
        <v>100.8</v>
      </c>
      <c r="H177" s="878">
        <v>29475</v>
      </c>
      <c r="I177" s="886">
        <v>106.333</v>
      </c>
      <c r="J177" s="885">
        <v>4006435</v>
      </c>
      <c r="K177" s="887">
        <v>5.3860000000000001</v>
      </c>
      <c r="L177" s="888">
        <v>100.569</v>
      </c>
      <c r="M177" s="374"/>
      <c r="N177" s="1111">
        <v>342321</v>
      </c>
      <c r="O177" s="1112">
        <f t="shared" si="4"/>
        <v>106.333</v>
      </c>
      <c r="P177" s="1113">
        <v>88.4</v>
      </c>
      <c r="Q177" s="1112">
        <f t="shared" si="5"/>
        <v>100.569</v>
      </c>
      <c r="R177" s="376"/>
      <c r="Z177" s="633"/>
      <c r="AA177" s="634"/>
      <c r="AB177" s="635"/>
    </row>
    <row r="178" spans="1:28" hidden="1">
      <c r="A178" s="353">
        <v>1989</v>
      </c>
      <c r="B178" s="554" t="s">
        <v>378</v>
      </c>
      <c r="C178" s="473" t="s">
        <v>561</v>
      </c>
      <c r="D178" s="868">
        <v>116.54518460633518</v>
      </c>
      <c r="E178" s="869">
        <v>1586.8</v>
      </c>
      <c r="F178" s="869">
        <v>112.66243573712732</v>
      </c>
      <c r="G178" s="877">
        <v>100.3</v>
      </c>
      <c r="H178" s="871">
        <v>28778</v>
      </c>
      <c r="I178" s="879">
        <v>108.235</v>
      </c>
      <c r="J178" s="878">
        <v>5695900</v>
      </c>
      <c r="K178" s="880">
        <v>5.3789999999999996</v>
      </c>
      <c r="L178" s="881">
        <v>100.68600000000001</v>
      </c>
      <c r="M178" s="374"/>
      <c r="N178" s="1111">
        <v>250955</v>
      </c>
      <c r="O178" s="1112">
        <f t="shared" si="4"/>
        <v>108.235</v>
      </c>
      <c r="P178" s="1113">
        <v>88</v>
      </c>
      <c r="Q178" s="1112">
        <f t="shared" si="5"/>
        <v>100.68600000000001</v>
      </c>
      <c r="R178" s="376"/>
      <c r="Z178" s="633"/>
      <c r="AA178" s="634"/>
      <c r="AB178" s="635"/>
    </row>
    <row r="179" spans="1:28" hidden="1">
      <c r="B179" s="554"/>
      <c r="C179" s="472" t="s">
        <v>562</v>
      </c>
      <c r="D179" s="875">
        <v>117.29639666180879</v>
      </c>
      <c r="E179" s="876">
        <v>1618.2</v>
      </c>
      <c r="F179" s="876">
        <v>114.71964455295027</v>
      </c>
      <c r="G179" s="877">
        <v>100</v>
      </c>
      <c r="H179" s="878">
        <v>28205</v>
      </c>
      <c r="I179" s="879">
        <v>99.494</v>
      </c>
      <c r="J179" s="878">
        <v>15268951</v>
      </c>
      <c r="K179" s="880">
        <v>5.3840000000000003</v>
      </c>
      <c r="L179" s="881">
        <v>100.687</v>
      </c>
      <c r="M179" s="374"/>
      <c r="N179" s="1111">
        <v>224571</v>
      </c>
      <c r="O179" s="1112">
        <f t="shared" si="4"/>
        <v>99.494</v>
      </c>
      <c r="P179" s="1113">
        <v>87.9</v>
      </c>
      <c r="Q179" s="1112">
        <f t="shared" si="5"/>
        <v>100.687</v>
      </c>
      <c r="R179" s="376"/>
      <c r="Z179" s="633"/>
      <c r="AA179" s="634"/>
      <c r="AB179" s="635"/>
    </row>
    <row r="180" spans="1:28" hidden="1">
      <c r="B180" s="554"/>
      <c r="C180" s="472" t="s">
        <v>563</v>
      </c>
      <c r="D180" s="875">
        <v>115.57934053501197</v>
      </c>
      <c r="E180" s="876">
        <v>1538.5</v>
      </c>
      <c r="F180" s="876">
        <v>119.07608675116357</v>
      </c>
      <c r="G180" s="877">
        <v>100.3</v>
      </c>
      <c r="H180" s="878">
        <v>26958</v>
      </c>
      <c r="I180" s="879">
        <v>91.183999999999997</v>
      </c>
      <c r="J180" s="878">
        <v>4712568</v>
      </c>
      <c r="K180" s="880">
        <v>5.4240000000000004</v>
      </c>
      <c r="L180" s="881">
        <v>101.027</v>
      </c>
      <c r="M180" s="374"/>
      <c r="N180" s="1111">
        <v>266451</v>
      </c>
      <c r="O180" s="1112">
        <f t="shared" si="4"/>
        <v>91.183999999999997</v>
      </c>
      <c r="P180" s="1113">
        <v>88.5</v>
      </c>
      <c r="Q180" s="1112">
        <f t="shared" si="5"/>
        <v>101.027</v>
      </c>
      <c r="R180" s="376"/>
      <c r="Z180" s="633"/>
      <c r="AA180" s="634"/>
      <c r="AB180" s="635"/>
    </row>
    <row r="181" spans="1:28" hidden="1">
      <c r="B181" s="554"/>
      <c r="C181" s="472" t="s">
        <v>564</v>
      </c>
      <c r="D181" s="875">
        <v>117.29639666180879</v>
      </c>
      <c r="E181" s="876">
        <v>1597.6</v>
      </c>
      <c r="F181" s="876">
        <v>118.47102533474506</v>
      </c>
      <c r="G181" s="877">
        <v>103.7</v>
      </c>
      <c r="H181" s="878">
        <v>26155</v>
      </c>
      <c r="I181" s="879">
        <v>101.571</v>
      </c>
      <c r="J181" s="878">
        <v>8035358</v>
      </c>
      <c r="K181" s="880">
        <v>5.4279999999999999</v>
      </c>
      <c r="L181" s="881">
        <v>102.389</v>
      </c>
      <c r="M181" s="374"/>
      <c r="N181" s="1111">
        <v>277623</v>
      </c>
      <c r="O181" s="1112">
        <f t="shared" si="4"/>
        <v>101.571</v>
      </c>
      <c r="P181" s="1113">
        <v>90</v>
      </c>
      <c r="Q181" s="1112">
        <f t="shared" si="5"/>
        <v>102.389</v>
      </c>
      <c r="R181" s="376"/>
      <c r="Z181" s="633"/>
      <c r="AA181" s="634"/>
      <c r="AB181" s="635"/>
    </row>
    <row r="182" spans="1:28" hidden="1">
      <c r="B182" s="554"/>
      <c r="C182" s="472" t="s">
        <v>565</v>
      </c>
      <c r="D182" s="875">
        <v>119.01345278860563</v>
      </c>
      <c r="E182" s="876">
        <v>1621.9</v>
      </c>
      <c r="F182" s="876">
        <v>117.26090250190805</v>
      </c>
      <c r="G182" s="877">
        <v>103.4</v>
      </c>
      <c r="H182" s="878">
        <v>27291</v>
      </c>
      <c r="I182" s="879">
        <v>92.343999999999994</v>
      </c>
      <c r="J182" s="878">
        <v>100473073</v>
      </c>
      <c r="K182" s="880">
        <v>5.4720000000000004</v>
      </c>
      <c r="L182" s="881">
        <v>102.721</v>
      </c>
      <c r="M182" s="374"/>
      <c r="N182" s="1111">
        <v>268177</v>
      </c>
      <c r="O182" s="1112">
        <f t="shared" si="4"/>
        <v>92.343999999999994</v>
      </c>
      <c r="P182" s="1113">
        <v>90.6</v>
      </c>
      <c r="Q182" s="1112">
        <f t="shared" si="5"/>
        <v>102.721</v>
      </c>
      <c r="R182" s="376"/>
      <c r="Z182" s="633"/>
      <c r="AA182" s="634"/>
      <c r="AB182" s="635"/>
    </row>
    <row r="183" spans="1:28" hidden="1">
      <c r="B183" s="554"/>
      <c r="C183" s="472" t="s">
        <v>566</v>
      </c>
      <c r="D183" s="875">
        <v>119.33540081238004</v>
      </c>
      <c r="E183" s="876">
        <v>1657</v>
      </c>
      <c r="F183" s="876">
        <v>124.27961493236279</v>
      </c>
      <c r="G183" s="877">
        <v>103.4</v>
      </c>
      <c r="H183" s="878">
        <v>28513</v>
      </c>
      <c r="I183" s="879">
        <v>105.35599999999999</v>
      </c>
      <c r="J183" s="878">
        <v>6896353</v>
      </c>
      <c r="K183" s="880">
        <v>5.5270000000000001</v>
      </c>
      <c r="L183" s="881">
        <v>102.608</v>
      </c>
      <c r="M183" s="374"/>
      <c r="N183" s="1111">
        <v>280407</v>
      </c>
      <c r="O183" s="1112">
        <f t="shared" si="4"/>
        <v>105.35599999999999</v>
      </c>
      <c r="P183" s="1113">
        <v>90.5</v>
      </c>
      <c r="Q183" s="1112">
        <f t="shared" si="5"/>
        <v>102.608</v>
      </c>
      <c r="R183" s="376"/>
      <c r="Z183" s="633"/>
      <c r="AA183" s="634"/>
      <c r="AB183" s="635"/>
    </row>
    <row r="184" spans="1:28" hidden="1">
      <c r="B184" s="554"/>
      <c r="C184" s="472" t="s">
        <v>567</v>
      </c>
      <c r="D184" s="875">
        <v>121.37440496295127</v>
      </c>
      <c r="E184" s="876">
        <v>1610.9</v>
      </c>
      <c r="F184" s="876">
        <v>120.04418501743321</v>
      </c>
      <c r="G184" s="877">
        <v>103.3</v>
      </c>
      <c r="H184" s="878">
        <v>28986</v>
      </c>
      <c r="I184" s="879">
        <v>95.430999999999997</v>
      </c>
      <c r="J184" s="878">
        <v>6230171</v>
      </c>
      <c r="K184" s="880">
        <v>5.6189999999999998</v>
      </c>
      <c r="L184" s="881">
        <v>102.497</v>
      </c>
      <c r="M184" s="374"/>
      <c r="N184" s="1111">
        <v>304708</v>
      </c>
      <c r="O184" s="1112">
        <f t="shared" si="4"/>
        <v>95.430999999999997</v>
      </c>
      <c r="P184" s="1113">
        <v>90.3</v>
      </c>
      <c r="Q184" s="1112">
        <f t="shared" si="5"/>
        <v>102.497</v>
      </c>
      <c r="R184" s="376"/>
      <c r="Z184" s="633"/>
      <c r="AA184" s="634"/>
      <c r="AB184" s="635"/>
    </row>
    <row r="185" spans="1:28" hidden="1">
      <c r="B185" s="554"/>
      <c r="C185" s="472" t="s">
        <v>568</v>
      </c>
      <c r="D185" s="875">
        <v>121.48172097087608</v>
      </c>
      <c r="E185" s="876">
        <v>1592.3</v>
      </c>
      <c r="F185" s="876">
        <v>126.57884831475315</v>
      </c>
      <c r="G185" s="877">
        <v>103</v>
      </c>
      <c r="H185" s="878">
        <v>30363</v>
      </c>
      <c r="I185" s="879">
        <v>91.528999999999996</v>
      </c>
      <c r="J185" s="878">
        <v>12503708</v>
      </c>
      <c r="K185" s="880">
        <v>5.742</v>
      </c>
      <c r="L185" s="881">
        <v>102.494</v>
      </c>
      <c r="M185" s="374"/>
      <c r="N185" s="1111">
        <v>288447</v>
      </c>
      <c r="O185" s="1112">
        <f t="shared" si="4"/>
        <v>91.528999999999996</v>
      </c>
      <c r="P185" s="1113">
        <v>90.4</v>
      </c>
      <c r="Q185" s="1112">
        <f t="shared" si="5"/>
        <v>102.494</v>
      </c>
      <c r="R185" s="376"/>
      <c r="Z185" s="633"/>
      <c r="AA185" s="634"/>
      <c r="AB185" s="635"/>
    </row>
    <row r="186" spans="1:28" hidden="1">
      <c r="B186" s="554"/>
      <c r="C186" s="472" t="s">
        <v>569</v>
      </c>
      <c r="D186" s="875">
        <v>120.62319290747767</v>
      </c>
      <c r="E186" s="876">
        <v>1604.2</v>
      </c>
      <c r="F186" s="876">
        <v>124.76366406549761</v>
      </c>
      <c r="G186" s="877">
        <v>102.9</v>
      </c>
      <c r="H186" s="878">
        <v>29097</v>
      </c>
      <c r="I186" s="879">
        <v>79.031999999999996</v>
      </c>
      <c r="J186" s="878">
        <v>5303007</v>
      </c>
      <c r="K186" s="880">
        <v>5.8109999999999999</v>
      </c>
      <c r="L186" s="881">
        <v>102.931</v>
      </c>
      <c r="M186" s="374"/>
      <c r="N186" s="1111">
        <v>281538</v>
      </c>
      <c r="O186" s="1112">
        <f t="shared" si="4"/>
        <v>79.031999999999996</v>
      </c>
      <c r="P186" s="1113">
        <v>91.3</v>
      </c>
      <c r="Q186" s="1112">
        <f t="shared" si="5"/>
        <v>102.931</v>
      </c>
      <c r="R186" s="376"/>
      <c r="Z186" s="633"/>
      <c r="AA186" s="634"/>
      <c r="AB186" s="635"/>
    </row>
    <row r="187" spans="1:28" hidden="1">
      <c r="B187" s="554"/>
      <c r="C187" s="472" t="s">
        <v>67</v>
      </c>
      <c r="D187" s="875">
        <v>120.08661286785366</v>
      </c>
      <c r="E187" s="876">
        <v>1705.6</v>
      </c>
      <c r="F187" s="876">
        <v>116.1717919523547</v>
      </c>
      <c r="G187" s="877">
        <v>103</v>
      </c>
      <c r="H187" s="878">
        <v>28972</v>
      </c>
      <c r="I187" s="879">
        <v>95.364999999999995</v>
      </c>
      <c r="J187" s="878">
        <v>8517845</v>
      </c>
      <c r="K187" s="880">
        <v>5.8739999999999997</v>
      </c>
      <c r="L187" s="881">
        <v>103.483</v>
      </c>
      <c r="M187" s="374"/>
      <c r="N187" s="1111">
        <v>307627</v>
      </c>
      <c r="O187" s="1112">
        <f t="shared" si="4"/>
        <v>95.364999999999995</v>
      </c>
      <c r="P187" s="1113">
        <v>92.1</v>
      </c>
      <c r="Q187" s="1112">
        <f t="shared" si="5"/>
        <v>103.483</v>
      </c>
      <c r="R187" s="376"/>
      <c r="Z187" s="633"/>
      <c r="AA187" s="634"/>
      <c r="AB187" s="635"/>
    </row>
    <row r="188" spans="1:28" hidden="1">
      <c r="B188" s="554"/>
      <c r="C188" s="472" t="s">
        <v>68</v>
      </c>
      <c r="D188" s="875">
        <v>121.26708895502648</v>
      </c>
      <c r="E188" s="876">
        <v>1726.5</v>
      </c>
      <c r="F188" s="876">
        <v>121.01228328370281</v>
      </c>
      <c r="G188" s="877">
        <v>103.2</v>
      </c>
      <c r="H188" s="878">
        <v>28164</v>
      </c>
      <c r="I188" s="879">
        <v>93.933000000000007</v>
      </c>
      <c r="J188" s="878">
        <v>70043599</v>
      </c>
      <c r="K188" s="880">
        <v>5.97</v>
      </c>
      <c r="L188" s="881">
        <v>102.48</v>
      </c>
      <c r="M188" s="374"/>
      <c r="N188" s="1111">
        <v>280845</v>
      </c>
      <c r="O188" s="1112">
        <f t="shared" si="4"/>
        <v>93.933000000000007</v>
      </c>
      <c r="P188" s="1113">
        <v>90.9</v>
      </c>
      <c r="Q188" s="1112">
        <f t="shared" si="5"/>
        <v>102.48</v>
      </c>
      <c r="R188" s="376"/>
      <c r="Z188" s="633"/>
      <c r="AA188" s="634"/>
      <c r="AB188" s="635"/>
    </row>
    <row r="189" spans="1:28" hidden="1">
      <c r="B189" s="554"/>
      <c r="C189" s="474" t="s">
        <v>69</v>
      </c>
      <c r="D189" s="875">
        <v>121.80366899465049</v>
      </c>
      <c r="E189" s="876">
        <v>1714.3</v>
      </c>
      <c r="F189" s="876">
        <v>123.43252894937687</v>
      </c>
      <c r="G189" s="877">
        <v>103.2</v>
      </c>
      <c r="H189" s="878">
        <v>26735</v>
      </c>
      <c r="I189" s="879">
        <v>108.79600000000001</v>
      </c>
      <c r="J189" s="878">
        <v>5575274</v>
      </c>
      <c r="K189" s="880">
        <v>6.149</v>
      </c>
      <c r="L189" s="888">
        <v>102.828</v>
      </c>
      <c r="M189" s="374"/>
      <c r="N189" s="1111">
        <v>372432</v>
      </c>
      <c r="O189" s="1112">
        <f t="shared" si="4"/>
        <v>108.79600000000001</v>
      </c>
      <c r="P189" s="1113">
        <v>90.9</v>
      </c>
      <c r="Q189" s="1112">
        <f t="shared" si="5"/>
        <v>102.828</v>
      </c>
      <c r="R189" s="376"/>
      <c r="Z189" s="633"/>
      <c r="AA189" s="634"/>
      <c r="AB189" s="635"/>
    </row>
    <row r="190" spans="1:28" hidden="1">
      <c r="A190" s="359">
        <v>1990</v>
      </c>
      <c r="B190" s="643" t="s">
        <v>57</v>
      </c>
      <c r="C190" s="473" t="s">
        <v>561</v>
      </c>
      <c r="D190" s="868">
        <v>121.80366899465049</v>
      </c>
      <c r="E190" s="869">
        <v>1678.9</v>
      </c>
      <c r="F190" s="869">
        <v>117.86596391832654</v>
      </c>
      <c r="G190" s="870">
        <v>102.7</v>
      </c>
      <c r="H190" s="871">
        <v>26732</v>
      </c>
      <c r="I190" s="872">
        <v>103.246</v>
      </c>
      <c r="J190" s="871">
        <v>6951731</v>
      </c>
      <c r="K190" s="873">
        <v>6.3819999999999997</v>
      </c>
      <c r="L190" s="881">
        <v>104.09099999999999</v>
      </c>
      <c r="M190" s="374"/>
      <c r="N190" s="1111">
        <v>259102</v>
      </c>
      <c r="O190" s="1112">
        <f t="shared" si="4"/>
        <v>103.246</v>
      </c>
      <c r="P190" s="1113">
        <v>91.6</v>
      </c>
      <c r="Q190" s="1112">
        <f t="shared" si="5"/>
        <v>104.09099999999999</v>
      </c>
      <c r="R190" s="376"/>
      <c r="Z190" s="633"/>
      <c r="AA190" s="634"/>
      <c r="AB190" s="635"/>
    </row>
    <row r="191" spans="1:28" hidden="1">
      <c r="B191" s="554"/>
      <c r="C191" s="472" t="s">
        <v>562</v>
      </c>
      <c r="D191" s="875">
        <v>118.69150476483121</v>
      </c>
      <c r="E191" s="876">
        <v>1713.5</v>
      </c>
      <c r="F191" s="876">
        <v>124.52163949893021</v>
      </c>
      <c r="G191" s="877">
        <v>102.5</v>
      </c>
      <c r="H191" s="878">
        <v>25749</v>
      </c>
      <c r="I191" s="879">
        <v>107.399</v>
      </c>
      <c r="J191" s="878">
        <v>16278200</v>
      </c>
      <c r="K191" s="880">
        <v>6.6120000000000001</v>
      </c>
      <c r="L191" s="881">
        <v>104.32299999999999</v>
      </c>
      <c r="M191" s="374"/>
      <c r="N191" s="1111">
        <v>241188</v>
      </c>
      <c r="O191" s="1112">
        <f t="shared" si="4"/>
        <v>107.399</v>
      </c>
      <c r="P191" s="1113">
        <v>91.7</v>
      </c>
      <c r="Q191" s="1112">
        <f t="shared" si="5"/>
        <v>104.32299999999999</v>
      </c>
      <c r="R191" s="376"/>
      <c r="Z191" s="633"/>
      <c r="AA191" s="634"/>
      <c r="AB191" s="635"/>
    </row>
    <row r="192" spans="1:28" hidden="1">
      <c r="B192" s="554"/>
      <c r="C192" s="472" t="s">
        <v>563</v>
      </c>
      <c r="D192" s="875">
        <v>121.58903697880089</v>
      </c>
      <c r="E192" s="876">
        <v>1673.2</v>
      </c>
      <c r="F192" s="876">
        <v>123.91657808251169</v>
      </c>
      <c r="G192" s="877">
        <v>102.3</v>
      </c>
      <c r="H192" s="878">
        <v>24646</v>
      </c>
      <c r="I192" s="879">
        <v>102.809</v>
      </c>
      <c r="J192" s="878">
        <v>4666935</v>
      </c>
      <c r="K192" s="880">
        <v>6.9009999999999998</v>
      </c>
      <c r="L192" s="881">
        <v>104.294</v>
      </c>
      <c r="M192" s="374"/>
      <c r="N192" s="1111">
        <v>273935</v>
      </c>
      <c r="O192" s="1112">
        <f t="shared" si="4"/>
        <v>102.809</v>
      </c>
      <c r="P192" s="1113">
        <v>92.3</v>
      </c>
      <c r="Q192" s="1112">
        <f t="shared" si="5"/>
        <v>104.294</v>
      </c>
      <c r="R192" s="376"/>
      <c r="Z192" s="633"/>
      <c r="AA192" s="634"/>
      <c r="AB192" s="635"/>
    </row>
    <row r="193" spans="1:28" hidden="1">
      <c r="B193" s="554"/>
      <c r="C193" s="472" t="s">
        <v>564</v>
      </c>
      <c r="D193" s="875">
        <v>120.51587689955286</v>
      </c>
      <c r="E193" s="876">
        <v>1764.9</v>
      </c>
      <c r="F193" s="876">
        <v>125.97378689833464</v>
      </c>
      <c r="G193" s="877">
        <v>104.8</v>
      </c>
      <c r="H193" s="878">
        <v>24092</v>
      </c>
      <c r="I193" s="879">
        <v>96.968000000000004</v>
      </c>
      <c r="J193" s="878">
        <v>10106997</v>
      </c>
      <c r="K193" s="880">
        <v>7.1130000000000004</v>
      </c>
      <c r="L193" s="881">
        <v>103.111</v>
      </c>
      <c r="M193" s="374"/>
      <c r="N193" s="1111">
        <v>269206</v>
      </c>
      <c r="O193" s="1112">
        <f t="shared" si="4"/>
        <v>96.968000000000004</v>
      </c>
      <c r="P193" s="1113">
        <v>92.8</v>
      </c>
      <c r="Q193" s="1112">
        <f t="shared" si="5"/>
        <v>103.111</v>
      </c>
      <c r="R193" s="376"/>
      <c r="Z193" s="633"/>
      <c r="AA193" s="634"/>
      <c r="AB193" s="635"/>
    </row>
    <row r="194" spans="1:28" hidden="1">
      <c r="B194" s="554"/>
      <c r="C194" s="472" t="s">
        <v>565</v>
      </c>
      <c r="D194" s="875">
        <v>120.08661286785366</v>
      </c>
      <c r="E194" s="876">
        <v>1881.8</v>
      </c>
      <c r="F194" s="876">
        <v>148.96612072223814</v>
      </c>
      <c r="G194" s="877">
        <v>104.3</v>
      </c>
      <c r="H194" s="878">
        <v>26662</v>
      </c>
      <c r="I194" s="879">
        <v>98.978999999999999</v>
      </c>
      <c r="J194" s="878">
        <v>84100634</v>
      </c>
      <c r="K194" s="880">
        <v>7.3239999999999998</v>
      </c>
      <c r="L194" s="881">
        <v>102.98</v>
      </c>
      <c r="M194" s="374"/>
      <c r="N194" s="1111">
        <v>265439</v>
      </c>
      <c r="O194" s="1112">
        <f t="shared" si="4"/>
        <v>98.978999999999999</v>
      </c>
      <c r="P194" s="1113">
        <v>93.3</v>
      </c>
      <c r="Q194" s="1112">
        <f t="shared" si="5"/>
        <v>102.98</v>
      </c>
      <c r="R194" s="376"/>
      <c r="Z194" s="633"/>
      <c r="AA194" s="634"/>
      <c r="AB194" s="635"/>
    </row>
    <row r="195" spans="1:28" hidden="1">
      <c r="B195" s="554"/>
      <c r="C195" s="472" t="s">
        <v>566</v>
      </c>
      <c r="D195" s="875">
        <v>120.08661286785366</v>
      </c>
      <c r="E195" s="876">
        <v>1850.5</v>
      </c>
      <c r="F195" s="876">
        <v>129.12010626371091</v>
      </c>
      <c r="G195" s="877">
        <v>104.4</v>
      </c>
      <c r="H195" s="878">
        <v>26570</v>
      </c>
      <c r="I195" s="879">
        <v>91.271000000000001</v>
      </c>
      <c r="J195" s="878">
        <v>15827526</v>
      </c>
      <c r="K195" s="880">
        <v>7.3490000000000002</v>
      </c>
      <c r="L195" s="881">
        <v>102.431</v>
      </c>
      <c r="M195" s="374"/>
      <c r="N195" s="1111">
        <v>255930</v>
      </c>
      <c r="O195" s="1112">
        <f t="shared" si="4"/>
        <v>91.271000000000001</v>
      </c>
      <c r="P195" s="1113">
        <v>92.7</v>
      </c>
      <c r="Q195" s="1112">
        <f t="shared" si="5"/>
        <v>102.431</v>
      </c>
      <c r="R195" s="376"/>
      <c r="Z195" s="633"/>
      <c r="AA195" s="634"/>
      <c r="AB195" s="635"/>
    </row>
    <row r="196" spans="1:28" hidden="1">
      <c r="B196" s="554"/>
      <c r="C196" s="472" t="s">
        <v>567</v>
      </c>
      <c r="D196" s="875">
        <v>119.33540081238004</v>
      </c>
      <c r="E196" s="876">
        <v>1698.5</v>
      </c>
      <c r="F196" s="876">
        <v>137.71197837685378</v>
      </c>
      <c r="G196" s="877">
        <v>104.5</v>
      </c>
      <c r="H196" s="878">
        <v>28057</v>
      </c>
      <c r="I196" s="879">
        <v>98.444000000000003</v>
      </c>
      <c r="J196" s="878">
        <v>7568048</v>
      </c>
      <c r="K196" s="880">
        <v>7.3739999999999997</v>
      </c>
      <c r="L196" s="881">
        <v>102.658</v>
      </c>
      <c r="M196" s="374"/>
      <c r="N196" s="1111">
        <v>299968</v>
      </c>
      <c r="O196" s="1112">
        <f t="shared" si="4"/>
        <v>98.444000000000003</v>
      </c>
      <c r="P196" s="1113">
        <v>92.7</v>
      </c>
      <c r="Q196" s="1112">
        <f t="shared" si="5"/>
        <v>102.658</v>
      </c>
      <c r="R196" s="376"/>
      <c r="Z196" s="633"/>
      <c r="AA196" s="634"/>
      <c r="AB196" s="635"/>
    </row>
    <row r="197" spans="1:28" hidden="1">
      <c r="B197" s="554"/>
      <c r="C197" s="472" t="s">
        <v>568</v>
      </c>
      <c r="D197" s="875">
        <v>119.44271682030484</v>
      </c>
      <c r="E197" s="876">
        <v>1796.8</v>
      </c>
      <c r="F197" s="876">
        <v>134.44464672819382</v>
      </c>
      <c r="G197" s="877">
        <v>103.9</v>
      </c>
      <c r="H197" s="878">
        <v>28530</v>
      </c>
      <c r="I197" s="879">
        <v>89.209000000000003</v>
      </c>
      <c r="J197" s="878">
        <v>13599925</v>
      </c>
      <c r="K197" s="880">
        <v>7.4480000000000004</v>
      </c>
      <c r="L197" s="881">
        <v>102.98699999999999</v>
      </c>
      <c r="M197" s="374"/>
      <c r="N197" s="1111">
        <v>257322</v>
      </c>
      <c r="O197" s="1112">
        <f t="shared" si="4"/>
        <v>89.209000000000003</v>
      </c>
      <c r="P197" s="1113">
        <v>93.1</v>
      </c>
      <c r="Q197" s="1112">
        <f t="shared" si="5"/>
        <v>102.98699999999999</v>
      </c>
      <c r="R197" s="376"/>
      <c r="Z197" s="633"/>
      <c r="AA197" s="634"/>
      <c r="AB197" s="635"/>
    </row>
    <row r="198" spans="1:28" hidden="1">
      <c r="B198" s="554"/>
      <c r="C198" s="472" t="s">
        <v>569</v>
      </c>
      <c r="D198" s="875">
        <v>119.22808480445524</v>
      </c>
      <c r="E198" s="876">
        <v>1744.3</v>
      </c>
      <c r="F198" s="876">
        <v>125.36872548191612</v>
      </c>
      <c r="G198" s="877">
        <v>103.6</v>
      </c>
      <c r="H198" s="878">
        <v>27671</v>
      </c>
      <c r="I198" s="879">
        <v>99.956999999999994</v>
      </c>
      <c r="J198" s="878">
        <v>5430433</v>
      </c>
      <c r="K198" s="880">
        <v>7.665</v>
      </c>
      <c r="L198" s="881">
        <v>102.95699999999999</v>
      </c>
      <c r="M198" s="374"/>
      <c r="N198" s="1111">
        <v>281417</v>
      </c>
      <c r="O198" s="1112">
        <f t="shared" si="4"/>
        <v>99.956999999999994</v>
      </c>
      <c r="P198" s="1113">
        <v>94</v>
      </c>
      <c r="Q198" s="1112">
        <f t="shared" si="5"/>
        <v>102.95699999999999</v>
      </c>
      <c r="R198" s="376"/>
      <c r="Z198" s="633"/>
      <c r="AA198" s="634"/>
      <c r="AB198" s="635"/>
    </row>
    <row r="199" spans="1:28" hidden="1">
      <c r="B199" s="554"/>
      <c r="C199" s="472" t="s">
        <v>67</v>
      </c>
      <c r="D199" s="875">
        <v>119.44271682030484</v>
      </c>
      <c r="E199" s="876">
        <v>1780.4</v>
      </c>
      <c r="F199" s="876">
        <v>137.10691696043531</v>
      </c>
      <c r="G199" s="877">
        <v>103.8</v>
      </c>
      <c r="H199" s="878">
        <v>28060</v>
      </c>
      <c r="I199" s="879">
        <v>90.436999999999998</v>
      </c>
      <c r="J199" s="878">
        <v>9747550</v>
      </c>
      <c r="K199" s="880">
        <v>8.0359999999999996</v>
      </c>
      <c r="L199" s="881">
        <v>103.366</v>
      </c>
      <c r="M199" s="374"/>
      <c r="N199" s="1111">
        <v>278208</v>
      </c>
      <c r="O199" s="1112">
        <f t="shared" si="4"/>
        <v>90.436999999999998</v>
      </c>
      <c r="P199" s="1113">
        <v>95.2</v>
      </c>
      <c r="Q199" s="1112">
        <f t="shared" si="5"/>
        <v>103.366</v>
      </c>
      <c r="R199" s="376"/>
      <c r="Z199" s="633"/>
      <c r="AA199" s="634"/>
      <c r="AB199" s="635"/>
    </row>
    <row r="200" spans="1:28" hidden="1">
      <c r="B200" s="554"/>
      <c r="C200" s="472" t="s">
        <v>68</v>
      </c>
      <c r="D200" s="875">
        <v>119.22808480445524</v>
      </c>
      <c r="E200" s="876">
        <v>1718.5</v>
      </c>
      <c r="F200" s="876">
        <v>138.3170397932723</v>
      </c>
      <c r="G200" s="877">
        <v>103.7</v>
      </c>
      <c r="H200" s="878">
        <v>26991</v>
      </c>
      <c r="I200" s="879">
        <v>86.525000000000006</v>
      </c>
      <c r="J200" s="878">
        <v>65000006</v>
      </c>
      <c r="K200" s="880">
        <v>8.1739999999999995</v>
      </c>
      <c r="L200" s="881">
        <v>104.18</v>
      </c>
      <c r="M200" s="374"/>
      <c r="N200" s="1111">
        <v>243002</v>
      </c>
      <c r="O200" s="1112">
        <f t="shared" si="4"/>
        <v>86.525000000000006</v>
      </c>
      <c r="P200" s="1113">
        <v>94.7</v>
      </c>
      <c r="Q200" s="1112">
        <f t="shared" si="5"/>
        <v>104.18</v>
      </c>
      <c r="R200" s="376"/>
      <c r="Z200" s="633"/>
      <c r="AA200" s="634"/>
      <c r="AB200" s="635"/>
    </row>
    <row r="201" spans="1:28" hidden="1">
      <c r="A201" s="380"/>
      <c r="B201" s="644"/>
      <c r="C201" s="474" t="s">
        <v>69</v>
      </c>
      <c r="D201" s="882">
        <v>119.33540081238004</v>
      </c>
      <c r="E201" s="883">
        <v>1708</v>
      </c>
      <c r="F201" s="883">
        <v>132.62946247893828</v>
      </c>
      <c r="G201" s="884">
        <v>103.7</v>
      </c>
      <c r="H201" s="885">
        <v>26168</v>
      </c>
      <c r="I201" s="886">
        <v>104.95099999999999</v>
      </c>
      <c r="J201" s="885">
        <v>5761682</v>
      </c>
      <c r="K201" s="887">
        <v>8.2970000000000006</v>
      </c>
      <c r="L201" s="888">
        <v>103.74</v>
      </c>
      <c r="M201" s="374"/>
      <c r="N201" s="1111">
        <v>390870</v>
      </c>
      <c r="O201" s="1112">
        <f t="shared" si="4"/>
        <v>104.95099999999999</v>
      </c>
      <c r="P201" s="1113">
        <v>94.3</v>
      </c>
      <c r="Q201" s="1112">
        <f t="shared" si="5"/>
        <v>103.74</v>
      </c>
      <c r="R201" s="376"/>
      <c r="Z201" s="633"/>
      <c r="AA201" s="634"/>
      <c r="AB201" s="635"/>
    </row>
    <row r="202" spans="1:28" hidden="1">
      <c r="A202" s="359">
        <v>1991</v>
      </c>
      <c r="B202" s="643" t="s">
        <v>70</v>
      </c>
      <c r="C202" s="473" t="s">
        <v>561</v>
      </c>
      <c r="D202" s="868">
        <v>120.08661286785366</v>
      </c>
      <c r="E202" s="869">
        <v>1740.7</v>
      </c>
      <c r="F202" s="869">
        <v>136.98590467715161</v>
      </c>
      <c r="G202" s="870">
        <v>104</v>
      </c>
      <c r="H202" s="871">
        <v>26430</v>
      </c>
      <c r="I202" s="872">
        <v>116.289</v>
      </c>
      <c r="J202" s="871">
        <v>6698160</v>
      </c>
      <c r="K202" s="873">
        <v>8.3059999999999992</v>
      </c>
      <c r="L202" s="874">
        <v>103.712</v>
      </c>
      <c r="M202" s="374"/>
      <c r="N202" s="1111">
        <v>301307</v>
      </c>
      <c r="O202" s="1112">
        <f t="shared" si="4"/>
        <v>116.289</v>
      </c>
      <c r="P202" s="1113">
        <v>95</v>
      </c>
      <c r="Q202" s="1112">
        <f t="shared" si="5"/>
        <v>103.712</v>
      </c>
      <c r="R202" s="376"/>
      <c r="Z202" s="633"/>
      <c r="AA202" s="634"/>
      <c r="AB202" s="635"/>
    </row>
    <row r="203" spans="1:28" hidden="1">
      <c r="B203" s="554"/>
      <c r="C203" s="472" t="s">
        <v>562</v>
      </c>
      <c r="D203" s="875">
        <v>122.2329330263497</v>
      </c>
      <c r="E203" s="876">
        <v>1774.4</v>
      </c>
      <c r="F203" s="876">
        <v>131.41933964610124</v>
      </c>
      <c r="G203" s="877">
        <v>104.3</v>
      </c>
      <c r="H203" s="878">
        <v>25799</v>
      </c>
      <c r="I203" s="879">
        <v>109.97799999999999</v>
      </c>
      <c r="J203" s="878">
        <v>15893912</v>
      </c>
      <c r="K203" s="880">
        <v>8.2710000000000008</v>
      </c>
      <c r="L203" s="881">
        <v>103.27200000000001</v>
      </c>
      <c r="M203" s="374"/>
      <c r="N203" s="1111">
        <v>265253</v>
      </c>
      <c r="O203" s="1112">
        <f t="shared" si="4"/>
        <v>109.97799999999999</v>
      </c>
      <c r="P203" s="1113">
        <v>94.7</v>
      </c>
      <c r="Q203" s="1112">
        <f t="shared" si="5"/>
        <v>103.27200000000001</v>
      </c>
      <c r="R203" s="376"/>
      <c r="Z203" s="633"/>
      <c r="AA203" s="634"/>
      <c r="AB203" s="635"/>
    </row>
    <row r="204" spans="1:28" hidden="1">
      <c r="B204" s="554"/>
      <c r="C204" s="472" t="s">
        <v>563</v>
      </c>
      <c r="D204" s="875">
        <v>123.19877709767292</v>
      </c>
      <c r="E204" s="876">
        <v>1762.5</v>
      </c>
      <c r="F204" s="876">
        <v>128.03099571415757</v>
      </c>
      <c r="G204" s="877">
        <v>104.2</v>
      </c>
      <c r="H204" s="878">
        <v>24319</v>
      </c>
      <c r="I204" s="879">
        <v>106.51900000000001</v>
      </c>
      <c r="J204" s="878">
        <v>5434707</v>
      </c>
      <c r="K204" s="880">
        <v>8.2710000000000008</v>
      </c>
      <c r="L204" s="881">
        <v>103.03400000000001</v>
      </c>
      <c r="M204" s="374"/>
      <c r="N204" s="1111">
        <v>291793</v>
      </c>
      <c r="O204" s="1112">
        <f t="shared" si="4"/>
        <v>106.51900000000001</v>
      </c>
      <c r="P204" s="1113">
        <v>95.1</v>
      </c>
      <c r="Q204" s="1112">
        <f t="shared" si="5"/>
        <v>103.03400000000001</v>
      </c>
      <c r="R204" s="376"/>
      <c r="Z204" s="633"/>
      <c r="AA204" s="634"/>
      <c r="AB204" s="635"/>
    </row>
    <row r="205" spans="1:28" hidden="1">
      <c r="B205" s="554"/>
      <c r="C205" s="472" t="s">
        <v>564</v>
      </c>
      <c r="D205" s="875">
        <v>125.98899330371778</v>
      </c>
      <c r="E205" s="876">
        <v>1770.6</v>
      </c>
      <c r="F205" s="876">
        <v>128.99909398042718</v>
      </c>
      <c r="G205" s="877">
        <v>107.4</v>
      </c>
      <c r="H205" s="878">
        <v>24425</v>
      </c>
      <c r="I205" s="879">
        <v>109.47199999999999</v>
      </c>
      <c r="J205" s="878">
        <v>10864201</v>
      </c>
      <c r="K205" s="880">
        <v>8.2270000000000003</v>
      </c>
      <c r="L205" s="881">
        <v>103.017</v>
      </c>
      <c r="M205" s="374"/>
      <c r="N205" s="1111">
        <v>294706</v>
      </c>
      <c r="O205" s="1112">
        <f t="shared" si="4"/>
        <v>109.47199999999999</v>
      </c>
      <c r="P205" s="1113">
        <v>95.6</v>
      </c>
      <c r="Q205" s="1112">
        <f t="shared" si="5"/>
        <v>103.017</v>
      </c>
      <c r="R205" s="376"/>
      <c r="Z205" s="633"/>
      <c r="AA205" s="634"/>
      <c r="AB205" s="635"/>
    </row>
    <row r="206" spans="1:28" hidden="1">
      <c r="B206" s="554"/>
      <c r="C206" s="472" t="s">
        <v>565</v>
      </c>
      <c r="D206" s="875">
        <v>126.63288935126658</v>
      </c>
      <c r="E206" s="876">
        <v>1760.5</v>
      </c>
      <c r="F206" s="876">
        <v>123.79556579922797</v>
      </c>
      <c r="G206" s="877">
        <v>107.5</v>
      </c>
      <c r="H206" s="878">
        <v>26354</v>
      </c>
      <c r="I206" s="879">
        <v>107.29600000000001</v>
      </c>
      <c r="J206" s="878">
        <v>93257922</v>
      </c>
      <c r="K206" s="880">
        <v>8.2420000000000009</v>
      </c>
      <c r="L206" s="881">
        <v>103.001</v>
      </c>
      <c r="M206" s="374"/>
      <c r="N206" s="1111">
        <v>284806</v>
      </c>
      <c r="O206" s="1112">
        <f t="shared" si="4"/>
        <v>107.29600000000001</v>
      </c>
      <c r="P206" s="1113">
        <v>96.1</v>
      </c>
      <c r="Q206" s="1112">
        <f t="shared" si="5"/>
        <v>103.001</v>
      </c>
      <c r="R206" s="376"/>
      <c r="Z206" s="633"/>
      <c r="AA206" s="634"/>
      <c r="AB206" s="635"/>
    </row>
    <row r="207" spans="1:28" hidden="1">
      <c r="B207" s="554"/>
      <c r="C207" s="472" t="s">
        <v>566</v>
      </c>
      <c r="D207" s="875">
        <v>129.20847354146187</v>
      </c>
      <c r="E207" s="876">
        <v>1785.1</v>
      </c>
      <c r="F207" s="876">
        <v>121.85936926668873</v>
      </c>
      <c r="G207" s="877">
        <v>107.3</v>
      </c>
      <c r="H207" s="878">
        <v>26370</v>
      </c>
      <c r="I207" s="879">
        <v>112.23099999999999</v>
      </c>
      <c r="J207" s="878">
        <v>13479131</v>
      </c>
      <c r="K207" s="880">
        <v>8.2469999999999999</v>
      </c>
      <c r="L207" s="881">
        <v>103.236</v>
      </c>
      <c r="M207" s="374"/>
      <c r="N207" s="1111">
        <v>287233</v>
      </c>
      <c r="O207" s="1112">
        <f t="shared" si="4"/>
        <v>112.23099999999999</v>
      </c>
      <c r="P207" s="1113">
        <v>95.7</v>
      </c>
      <c r="Q207" s="1112">
        <f t="shared" si="5"/>
        <v>103.236</v>
      </c>
      <c r="R207" s="376"/>
      <c r="Z207" s="633"/>
      <c r="AA207" s="634"/>
      <c r="AB207" s="635"/>
    </row>
    <row r="208" spans="1:28" hidden="1">
      <c r="B208" s="554"/>
      <c r="C208" s="472" t="s">
        <v>567</v>
      </c>
      <c r="D208" s="875">
        <v>130.92552966825869</v>
      </c>
      <c r="E208" s="876">
        <v>1774.8</v>
      </c>
      <c r="F208" s="876">
        <v>119.07608675116357</v>
      </c>
      <c r="G208" s="877">
        <v>107.3</v>
      </c>
      <c r="H208" s="878">
        <v>28510</v>
      </c>
      <c r="I208" s="879">
        <v>100.72</v>
      </c>
      <c r="J208" s="878">
        <v>7539827</v>
      </c>
      <c r="K208" s="880">
        <v>8.2569999999999997</v>
      </c>
      <c r="L208" s="881">
        <v>103.452</v>
      </c>
      <c r="M208" s="374"/>
      <c r="N208" s="1111">
        <v>302127</v>
      </c>
      <c r="O208" s="1112">
        <f t="shared" si="4"/>
        <v>100.72</v>
      </c>
      <c r="P208" s="1113">
        <v>95.9</v>
      </c>
      <c r="Q208" s="1112">
        <f t="shared" si="5"/>
        <v>103.452</v>
      </c>
      <c r="R208" s="376"/>
      <c r="Z208" s="633"/>
      <c r="AA208" s="634"/>
      <c r="AB208" s="635"/>
    </row>
    <row r="209" spans="1:28" hidden="1">
      <c r="B209" s="554"/>
      <c r="C209" s="472" t="s">
        <v>568</v>
      </c>
      <c r="D209" s="875">
        <v>133.39379785052913</v>
      </c>
      <c r="E209" s="876">
        <v>2572.5</v>
      </c>
      <c r="F209" s="876">
        <v>117.74495163504285</v>
      </c>
      <c r="G209" s="877">
        <v>107.1</v>
      </c>
      <c r="H209" s="878">
        <v>28418</v>
      </c>
      <c r="I209" s="879">
        <v>126.76600000000001</v>
      </c>
      <c r="J209" s="878">
        <v>14245236</v>
      </c>
      <c r="K209" s="880">
        <v>8.2469999999999999</v>
      </c>
      <c r="L209" s="881">
        <v>103.008</v>
      </c>
      <c r="M209" s="374"/>
      <c r="N209" s="1111">
        <v>326198</v>
      </c>
      <c r="O209" s="1112">
        <f t="shared" si="4"/>
        <v>126.76600000000001</v>
      </c>
      <c r="P209" s="1113">
        <v>95.9</v>
      </c>
      <c r="Q209" s="1112">
        <f t="shared" si="5"/>
        <v>103.008</v>
      </c>
      <c r="R209" s="376"/>
      <c r="Z209" s="633"/>
      <c r="AA209" s="634"/>
      <c r="AB209" s="635"/>
    </row>
    <row r="210" spans="1:28" hidden="1">
      <c r="B210" s="554"/>
      <c r="C210" s="472" t="s">
        <v>569</v>
      </c>
      <c r="D210" s="875">
        <v>134.57427393770195</v>
      </c>
      <c r="E210" s="876">
        <v>1797.9</v>
      </c>
      <c r="F210" s="876">
        <v>133.59756074520791</v>
      </c>
      <c r="G210" s="877">
        <v>107.2</v>
      </c>
      <c r="H210" s="878">
        <v>28343</v>
      </c>
      <c r="I210" s="879">
        <v>108.639</v>
      </c>
      <c r="J210" s="878">
        <v>6064650</v>
      </c>
      <c r="K210" s="880">
        <v>8.17</v>
      </c>
      <c r="L210" s="881">
        <v>102.447</v>
      </c>
      <c r="M210" s="374"/>
      <c r="N210" s="1111">
        <v>305729</v>
      </c>
      <c r="O210" s="1112">
        <f t="shared" si="4"/>
        <v>108.639</v>
      </c>
      <c r="P210" s="1113">
        <v>96.3</v>
      </c>
      <c r="Q210" s="1112">
        <f t="shared" si="5"/>
        <v>102.447</v>
      </c>
      <c r="R210" s="376"/>
      <c r="Z210" s="633"/>
      <c r="AA210" s="634"/>
      <c r="AB210" s="635"/>
    </row>
    <row r="211" spans="1:28" hidden="1">
      <c r="B211" s="554"/>
      <c r="C211" s="472" t="s">
        <v>67</v>
      </c>
      <c r="D211" s="875">
        <v>137.90107018337082</v>
      </c>
      <c r="E211" s="876">
        <v>1787.6</v>
      </c>
      <c r="F211" s="876">
        <v>112.17838660399251</v>
      </c>
      <c r="G211" s="877">
        <v>107.1</v>
      </c>
      <c r="H211" s="878">
        <v>28791</v>
      </c>
      <c r="I211" s="879">
        <v>132.53399999999999</v>
      </c>
      <c r="J211" s="878">
        <v>9495834</v>
      </c>
      <c r="K211" s="880">
        <v>8.048</v>
      </c>
      <c r="L211" s="881">
        <v>101.996</v>
      </c>
      <c r="M211" s="374"/>
      <c r="N211" s="1111">
        <v>368721</v>
      </c>
      <c r="O211" s="1112">
        <f t="shared" si="4"/>
        <v>132.53399999999999</v>
      </c>
      <c r="P211" s="1113">
        <v>97.1</v>
      </c>
      <c r="Q211" s="1112">
        <f t="shared" si="5"/>
        <v>101.996</v>
      </c>
      <c r="R211" s="376"/>
      <c r="Z211" s="633"/>
      <c r="AA211" s="634"/>
      <c r="AB211" s="635"/>
    </row>
    <row r="212" spans="1:28" hidden="1">
      <c r="B212" s="554"/>
      <c r="C212" s="472" t="s">
        <v>68</v>
      </c>
      <c r="D212" s="875">
        <v>137.57912215959641</v>
      </c>
      <c r="E212" s="876">
        <v>1706.6</v>
      </c>
      <c r="F212" s="876">
        <v>107.45890755592809</v>
      </c>
      <c r="G212" s="877">
        <v>107.3</v>
      </c>
      <c r="H212" s="878">
        <v>26764</v>
      </c>
      <c r="I212" s="879">
        <v>113.13500000000001</v>
      </c>
      <c r="J212" s="878">
        <v>66470810</v>
      </c>
      <c r="K212" s="880">
        <v>7.8730000000000002</v>
      </c>
      <c r="L212" s="881">
        <v>103.062</v>
      </c>
      <c r="M212" s="374"/>
      <c r="N212" s="1111">
        <v>274921</v>
      </c>
      <c r="O212" s="1112">
        <f t="shared" si="4"/>
        <v>113.13500000000001</v>
      </c>
      <c r="P212" s="1113">
        <v>97.6</v>
      </c>
      <c r="Q212" s="1112">
        <f t="shared" si="5"/>
        <v>103.062</v>
      </c>
      <c r="R212" s="376"/>
      <c r="Z212" s="633"/>
      <c r="AA212" s="634"/>
      <c r="AB212" s="635"/>
    </row>
    <row r="213" spans="1:28" hidden="1">
      <c r="A213" s="380"/>
      <c r="B213" s="644"/>
      <c r="C213" s="474" t="s">
        <v>69</v>
      </c>
      <c r="D213" s="882">
        <v>138.86691425469405</v>
      </c>
      <c r="E213" s="883">
        <v>1696.7</v>
      </c>
      <c r="F213" s="883">
        <v>105.64372330667256</v>
      </c>
      <c r="G213" s="884">
        <v>107.3</v>
      </c>
      <c r="H213" s="885">
        <v>26777</v>
      </c>
      <c r="I213" s="886">
        <v>100.63</v>
      </c>
      <c r="J213" s="885">
        <v>5094927</v>
      </c>
      <c r="K213" s="887">
        <v>7.5620000000000003</v>
      </c>
      <c r="L213" s="888">
        <v>102.96899999999999</v>
      </c>
      <c r="M213" s="374"/>
      <c r="N213" s="1111">
        <v>393334</v>
      </c>
      <c r="O213" s="1112">
        <f t="shared" si="4"/>
        <v>100.63</v>
      </c>
      <c r="P213" s="1113">
        <v>97.1</v>
      </c>
      <c r="Q213" s="1112">
        <f t="shared" si="5"/>
        <v>102.96899999999999</v>
      </c>
      <c r="R213" s="376"/>
      <c r="Z213" s="633"/>
      <c r="AA213" s="634"/>
      <c r="AB213" s="635"/>
    </row>
    <row r="214" spans="1:28" hidden="1">
      <c r="A214" s="353">
        <v>1992</v>
      </c>
      <c r="B214" s="554" t="s">
        <v>71</v>
      </c>
      <c r="C214" s="473" t="s">
        <v>561</v>
      </c>
      <c r="D214" s="875">
        <v>137.04254211997241</v>
      </c>
      <c r="E214" s="876">
        <v>1790.5</v>
      </c>
      <c r="F214" s="876">
        <v>108.30599353891401</v>
      </c>
      <c r="G214" s="877">
        <v>106.8</v>
      </c>
      <c r="H214" s="878">
        <v>26992</v>
      </c>
      <c r="I214" s="879">
        <v>89.456000000000003</v>
      </c>
      <c r="J214" s="878">
        <v>6935500</v>
      </c>
      <c r="K214" s="880">
        <v>7.3529999999999998</v>
      </c>
      <c r="L214" s="881">
        <v>101.789</v>
      </c>
      <c r="M214" s="374"/>
      <c r="N214" s="1111">
        <v>269538</v>
      </c>
      <c r="O214" s="1112">
        <f t="shared" ref="O214:O277" si="6">ROUND(N214/N202*100,3)</f>
        <v>89.456000000000003</v>
      </c>
      <c r="P214" s="1113">
        <v>96.7</v>
      </c>
      <c r="Q214" s="1112">
        <f t="shared" ref="Q214:Q277" si="7">ROUND(P214/P202*100,3)</f>
        <v>101.789</v>
      </c>
      <c r="R214" s="376"/>
      <c r="Z214" s="633"/>
      <c r="AA214" s="634"/>
      <c r="AB214" s="635"/>
    </row>
    <row r="215" spans="1:28" hidden="1">
      <c r="B215" s="554"/>
      <c r="C215" s="472" t="s">
        <v>562</v>
      </c>
      <c r="D215" s="875">
        <v>136.82791010412279</v>
      </c>
      <c r="E215" s="876">
        <v>1779.3</v>
      </c>
      <c r="F215" s="876">
        <v>105.52271102338887</v>
      </c>
      <c r="G215" s="877">
        <v>106.5</v>
      </c>
      <c r="H215" s="878">
        <v>26610</v>
      </c>
      <c r="I215" s="879">
        <v>102.065</v>
      </c>
      <c r="J215" s="878">
        <v>14006517</v>
      </c>
      <c r="K215" s="880">
        <v>7.173</v>
      </c>
      <c r="L215" s="881">
        <v>102.32299999999999</v>
      </c>
      <c r="M215" s="374"/>
      <c r="N215" s="1111">
        <v>270731</v>
      </c>
      <c r="O215" s="1112">
        <f t="shared" si="6"/>
        <v>102.065</v>
      </c>
      <c r="P215" s="1113">
        <v>96.9</v>
      </c>
      <c r="Q215" s="1112">
        <f t="shared" si="7"/>
        <v>102.32299999999999</v>
      </c>
      <c r="R215" s="376"/>
      <c r="Z215" s="633"/>
      <c r="AA215" s="634"/>
      <c r="AB215" s="635"/>
    </row>
    <row r="216" spans="1:28" hidden="1">
      <c r="B216" s="554"/>
      <c r="C216" s="472" t="s">
        <v>563</v>
      </c>
      <c r="D216" s="875">
        <v>136.184014056574</v>
      </c>
      <c r="E216" s="876">
        <v>1752.2</v>
      </c>
      <c r="F216" s="876">
        <v>120.528234150568</v>
      </c>
      <c r="G216" s="877">
        <v>106.1</v>
      </c>
      <c r="H216" s="878">
        <v>25849</v>
      </c>
      <c r="I216" s="879">
        <v>104.47</v>
      </c>
      <c r="J216" s="878">
        <v>5053414</v>
      </c>
      <c r="K216" s="880">
        <v>6.9619999999999997</v>
      </c>
      <c r="L216" s="881">
        <v>102.208</v>
      </c>
      <c r="M216" s="374"/>
      <c r="N216" s="1111">
        <v>304836</v>
      </c>
      <c r="O216" s="1112">
        <f t="shared" si="6"/>
        <v>104.47</v>
      </c>
      <c r="P216" s="1113">
        <v>97.2</v>
      </c>
      <c r="Q216" s="1112">
        <f t="shared" si="7"/>
        <v>102.208</v>
      </c>
      <c r="R216" s="376"/>
      <c r="Z216" s="633"/>
      <c r="AA216" s="634"/>
      <c r="AB216" s="635"/>
    </row>
    <row r="217" spans="1:28" hidden="1">
      <c r="B217" s="554"/>
      <c r="C217" s="472" t="s">
        <v>564</v>
      </c>
      <c r="D217" s="875">
        <v>134.35964192185236</v>
      </c>
      <c r="E217" s="876">
        <v>1782.5</v>
      </c>
      <c r="F217" s="876">
        <v>99.95614599233852</v>
      </c>
      <c r="G217" s="877">
        <v>109.2</v>
      </c>
      <c r="H217" s="878">
        <v>25759</v>
      </c>
      <c r="I217" s="879">
        <v>119.13500000000001</v>
      </c>
      <c r="J217" s="878">
        <v>9821402</v>
      </c>
      <c r="K217" s="880">
        <v>6.8529999999999998</v>
      </c>
      <c r="L217" s="881">
        <v>103.033</v>
      </c>
      <c r="M217" s="374"/>
      <c r="N217" s="1111">
        <v>351099</v>
      </c>
      <c r="O217" s="1112">
        <f t="shared" si="6"/>
        <v>119.13500000000001</v>
      </c>
      <c r="P217" s="1113">
        <v>98.5</v>
      </c>
      <c r="Q217" s="1112">
        <f t="shared" si="7"/>
        <v>103.033</v>
      </c>
      <c r="R217" s="376"/>
      <c r="Z217" s="633"/>
      <c r="AA217" s="634"/>
      <c r="AB217" s="635"/>
    </row>
    <row r="218" spans="1:28" hidden="1">
      <c r="B218" s="554"/>
      <c r="C218" s="472" t="s">
        <v>565</v>
      </c>
      <c r="D218" s="875">
        <v>134.35964192185236</v>
      </c>
      <c r="E218" s="876">
        <v>1764.2</v>
      </c>
      <c r="F218" s="876">
        <v>101.28728110845925</v>
      </c>
      <c r="G218" s="877">
        <v>109.4</v>
      </c>
      <c r="H218" s="878">
        <v>27619</v>
      </c>
      <c r="I218" s="879">
        <v>97.382000000000005</v>
      </c>
      <c r="J218" s="878">
        <v>78432189</v>
      </c>
      <c r="K218" s="880">
        <v>6.7380000000000004</v>
      </c>
      <c r="L218" s="881">
        <v>102.289</v>
      </c>
      <c r="M218" s="374"/>
      <c r="N218" s="1111">
        <v>277351</v>
      </c>
      <c r="O218" s="1112">
        <f t="shared" si="6"/>
        <v>97.382000000000005</v>
      </c>
      <c r="P218" s="1113">
        <v>98.3</v>
      </c>
      <c r="Q218" s="1112">
        <f t="shared" si="7"/>
        <v>102.289</v>
      </c>
      <c r="R218" s="376"/>
      <c r="Z218" s="633"/>
      <c r="AA218" s="634"/>
      <c r="AB218" s="635"/>
    </row>
    <row r="219" spans="1:28" hidden="1">
      <c r="B219" s="554"/>
      <c r="C219" s="472" t="s">
        <v>566</v>
      </c>
      <c r="D219" s="875">
        <v>132.7499018029803</v>
      </c>
      <c r="E219" s="876">
        <v>1769.7</v>
      </c>
      <c r="F219" s="876">
        <v>103.4655022075659</v>
      </c>
      <c r="G219" s="877">
        <v>109.6</v>
      </c>
      <c r="H219" s="878">
        <v>29378</v>
      </c>
      <c r="I219" s="879">
        <v>90.932000000000002</v>
      </c>
      <c r="J219" s="878">
        <v>10099147</v>
      </c>
      <c r="K219" s="880">
        <v>6.6219999999999999</v>
      </c>
      <c r="L219" s="881">
        <v>102.717</v>
      </c>
      <c r="M219" s="374"/>
      <c r="N219" s="1111">
        <v>261187</v>
      </c>
      <c r="O219" s="1112">
        <f t="shared" si="6"/>
        <v>90.932000000000002</v>
      </c>
      <c r="P219" s="1113">
        <v>98.3</v>
      </c>
      <c r="Q219" s="1112">
        <f t="shared" si="7"/>
        <v>102.717</v>
      </c>
      <c r="R219" s="376"/>
      <c r="Z219" s="633"/>
      <c r="AA219" s="634"/>
      <c r="AB219" s="635"/>
    </row>
    <row r="220" spans="1:28" hidden="1">
      <c r="B220" s="554"/>
      <c r="C220" s="472" t="s">
        <v>567</v>
      </c>
      <c r="D220" s="875">
        <v>132.64258579505551</v>
      </c>
      <c r="E220" s="876">
        <v>1804.8</v>
      </c>
      <c r="F220" s="876">
        <v>101.52930567502666</v>
      </c>
      <c r="G220" s="877">
        <v>109.2</v>
      </c>
      <c r="H220" s="878">
        <v>30956</v>
      </c>
      <c r="I220" s="879">
        <v>114.812</v>
      </c>
      <c r="J220" s="878">
        <v>6996237</v>
      </c>
      <c r="K220" s="880">
        <v>6.5650000000000004</v>
      </c>
      <c r="L220" s="881">
        <v>101.773</v>
      </c>
      <c r="M220" s="374"/>
      <c r="N220" s="1111">
        <v>346879</v>
      </c>
      <c r="O220" s="1112">
        <f t="shared" si="6"/>
        <v>114.812</v>
      </c>
      <c r="P220" s="1113">
        <v>97.6</v>
      </c>
      <c r="Q220" s="1112">
        <f t="shared" si="7"/>
        <v>101.773</v>
      </c>
      <c r="R220" s="376"/>
      <c r="Z220" s="633"/>
      <c r="AA220" s="634"/>
      <c r="AB220" s="635"/>
    </row>
    <row r="221" spans="1:28" hidden="1">
      <c r="B221" s="554"/>
      <c r="C221" s="472" t="s">
        <v>568</v>
      </c>
      <c r="D221" s="875">
        <v>130.81821366033387</v>
      </c>
      <c r="E221" s="876">
        <v>1860.1</v>
      </c>
      <c r="F221" s="876">
        <v>101.40829339174296</v>
      </c>
      <c r="G221" s="877">
        <v>108.5</v>
      </c>
      <c r="H221" s="878">
        <v>31663</v>
      </c>
      <c r="I221" s="879">
        <v>90.457999999999998</v>
      </c>
      <c r="J221" s="878">
        <v>12616412</v>
      </c>
      <c r="K221" s="880">
        <v>6.5060000000000002</v>
      </c>
      <c r="L221" s="881">
        <v>102.19</v>
      </c>
      <c r="M221" s="374"/>
      <c r="N221" s="1111">
        <v>295073</v>
      </c>
      <c r="O221" s="1112">
        <f t="shared" si="6"/>
        <v>90.457999999999998</v>
      </c>
      <c r="P221" s="1113">
        <v>98</v>
      </c>
      <c r="Q221" s="1112">
        <f t="shared" si="7"/>
        <v>102.19</v>
      </c>
      <c r="R221" s="376"/>
      <c r="Z221" s="633"/>
      <c r="AA221" s="634"/>
      <c r="AB221" s="635"/>
    </row>
    <row r="222" spans="1:28" hidden="1">
      <c r="B222" s="554"/>
      <c r="C222" s="472" t="s">
        <v>569</v>
      </c>
      <c r="D222" s="875">
        <v>131.2474776920331</v>
      </c>
      <c r="E222" s="876">
        <v>1867.9</v>
      </c>
      <c r="F222" s="876">
        <v>105.52271102338887</v>
      </c>
      <c r="G222" s="877">
        <v>108.5</v>
      </c>
      <c r="H222" s="878">
        <v>32257</v>
      </c>
      <c r="I222" s="879">
        <v>80.372</v>
      </c>
      <c r="J222" s="878">
        <v>4924335</v>
      </c>
      <c r="K222" s="880">
        <v>6.39</v>
      </c>
      <c r="L222" s="881">
        <v>101.869</v>
      </c>
      <c r="M222" s="374"/>
      <c r="N222" s="1111">
        <v>245722</v>
      </c>
      <c r="O222" s="1112">
        <f t="shared" si="6"/>
        <v>80.372</v>
      </c>
      <c r="P222" s="1113">
        <v>98.1</v>
      </c>
      <c r="Q222" s="1112">
        <f t="shared" si="7"/>
        <v>101.869</v>
      </c>
      <c r="R222" s="376"/>
      <c r="Z222" s="633"/>
      <c r="AA222" s="634"/>
      <c r="AB222" s="635"/>
    </row>
    <row r="223" spans="1:28" hidden="1">
      <c r="B223" s="554"/>
      <c r="C223" s="472" t="s">
        <v>67</v>
      </c>
      <c r="D223" s="875">
        <v>130.17431761278505</v>
      </c>
      <c r="E223" s="876">
        <v>1854.6</v>
      </c>
      <c r="F223" s="876">
        <v>102.8604407911474</v>
      </c>
      <c r="G223" s="877">
        <v>108.4</v>
      </c>
      <c r="H223" s="878">
        <v>31830</v>
      </c>
      <c r="I223" s="879">
        <v>77.66</v>
      </c>
      <c r="J223" s="878">
        <v>7802928</v>
      </c>
      <c r="K223" s="880">
        <v>6.319</v>
      </c>
      <c r="L223" s="881">
        <v>101.03</v>
      </c>
      <c r="M223" s="374"/>
      <c r="N223" s="1111">
        <v>286349</v>
      </c>
      <c r="O223" s="1112">
        <f t="shared" si="6"/>
        <v>77.66</v>
      </c>
      <c r="P223" s="1113">
        <v>98.1</v>
      </c>
      <c r="Q223" s="1112">
        <f t="shared" si="7"/>
        <v>101.03</v>
      </c>
      <c r="R223" s="376"/>
      <c r="Z223" s="633"/>
      <c r="AA223" s="634"/>
      <c r="AB223" s="635"/>
    </row>
    <row r="224" spans="1:28" hidden="1">
      <c r="B224" s="554"/>
      <c r="C224" s="472" t="s">
        <v>68</v>
      </c>
      <c r="D224" s="875">
        <v>130.81821366033387</v>
      </c>
      <c r="E224" s="876">
        <v>1759.1</v>
      </c>
      <c r="F224" s="876">
        <v>100.92424425860816</v>
      </c>
      <c r="G224" s="877">
        <v>108.4</v>
      </c>
      <c r="H224" s="878">
        <v>30869</v>
      </c>
      <c r="I224" s="879">
        <v>103.985</v>
      </c>
      <c r="J224" s="878">
        <v>52922641</v>
      </c>
      <c r="K224" s="880">
        <v>6.2089999999999996</v>
      </c>
      <c r="L224" s="881">
        <v>100.41</v>
      </c>
      <c r="M224" s="374"/>
      <c r="N224" s="1111">
        <v>285877</v>
      </c>
      <c r="O224" s="1112">
        <f t="shared" si="6"/>
        <v>103.985</v>
      </c>
      <c r="P224" s="1113">
        <v>98</v>
      </c>
      <c r="Q224" s="1112">
        <f t="shared" si="7"/>
        <v>100.41</v>
      </c>
      <c r="R224" s="376"/>
      <c r="Z224" s="633"/>
      <c r="AA224" s="634"/>
      <c r="AB224" s="635"/>
    </row>
    <row r="225" spans="1:28" hidden="1">
      <c r="B225" s="554"/>
      <c r="C225" s="474" t="s">
        <v>69</v>
      </c>
      <c r="D225" s="875">
        <v>130.49626563655946</v>
      </c>
      <c r="E225" s="876">
        <v>1784.5</v>
      </c>
      <c r="F225" s="876">
        <v>103.34448992428221</v>
      </c>
      <c r="G225" s="877">
        <v>108.4</v>
      </c>
      <c r="H225" s="878">
        <v>31205</v>
      </c>
      <c r="I225" s="879">
        <v>97.286000000000001</v>
      </c>
      <c r="J225" s="878">
        <v>4780075</v>
      </c>
      <c r="K225" s="880">
        <v>6.05</v>
      </c>
      <c r="L225" s="881">
        <v>100.92700000000001</v>
      </c>
      <c r="M225" s="374"/>
      <c r="N225" s="1111">
        <v>382660</v>
      </c>
      <c r="O225" s="1112">
        <f t="shared" si="6"/>
        <v>97.286000000000001</v>
      </c>
      <c r="P225" s="1113">
        <v>98</v>
      </c>
      <c r="Q225" s="1112">
        <f t="shared" si="7"/>
        <v>100.92700000000001</v>
      </c>
      <c r="R225" s="376"/>
      <c r="Z225" s="633"/>
      <c r="AA225" s="634"/>
      <c r="AB225" s="635"/>
    </row>
    <row r="226" spans="1:28" hidden="1">
      <c r="A226" s="359">
        <v>1993</v>
      </c>
      <c r="B226" s="643" t="s">
        <v>72</v>
      </c>
      <c r="C226" s="473" t="s">
        <v>561</v>
      </c>
      <c r="D226" s="868">
        <v>135.21816998525077</v>
      </c>
      <c r="E226" s="869">
        <v>1801.4</v>
      </c>
      <c r="F226" s="869">
        <v>105.40169874010515</v>
      </c>
      <c r="G226" s="870">
        <v>107.4</v>
      </c>
      <c r="H226" s="871">
        <v>30225</v>
      </c>
      <c r="I226" s="872">
        <v>105.279</v>
      </c>
      <c r="J226" s="871">
        <v>4858345</v>
      </c>
      <c r="K226" s="873">
        <v>5.9690000000000003</v>
      </c>
      <c r="L226" s="874">
        <v>101.13800000000001</v>
      </c>
      <c r="M226" s="374"/>
      <c r="N226" s="1111">
        <v>283768</v>
      </c>
      <c r="O226" s="1112">
        <f t="shared" si="6"/>
        <v>105.279</v>
      </c>
      <c r="P226" s="1113">
        <v>97.8</v>
      </c>
      <c r="Q226" s="1112">
        <f t="shared" si="7"/>
        <v>101.13800000000001</v>
      </c>
      <c r="R226" s="376"/>
      <c r="Z226" s="633"/>
      <c r="AA226" s="634"/>
      <c r="AB226" s="635"/>
    </row>
    <row r="227" spans="1:28" hidden="1">
      <c r="B227" s="554"/>
      <c r="C227" s="472" t="s">
        <v>562</v>
      </c>
      <c r="D227" s="875">
        <v>133.39379785052913</v>
      </c>
      <c r="E227" s="876">
        <v>1842.2</v>
      </c>
      <c r="F227" s="876">
        <v>106.73283385622589</v>
      </c>
      <c r="G227" s="877">
        <v>106.9</v>
      </c>
      <c r="H227" s="878">
        <v>30652</v>
      </c>
      <c r="I227" s="879">
        <v>88.093000000000004</v>
      </c>
      <c r="J227" s="878">
        <v>12437393</v>
      </c>
      <c r="K227" s="880">
        <v>5.87</v>
      </c>
      <c r="L227" s="881">
        <v>101.238</v>
      </c>
      <c r="M227" s="374"/>
      <c r="N227" s="1111">
        <v>238494</v>
      </c>
      <c r="O227" s="1112">
        <f t="shared" si="6"/>
        <v>88.093000000000004</v>
      </c>
      <c r="P227" s="1113">
        <v>98.1</v>
      </c>
      <c r="Q227" s="1112">
        <f t="shared" si="7"/>
        <v>101.238</v>
      </c>
      <c r="R227" s="376"/>
      <c r="Z227" s="633"/>
      <c r="AA227" s="634"/>
      <c r="AB227" s="635"/>
    </row>
    <row r="228" spans="1:28" hidden="1">
      <c r="B228" s="554"/>
      <c r="C228" s="472" t="s">
        <v>563</v>
      </c>
      <c r="D228" s="875">
        <v>132.3206377712811</v>
      </c>
      <c r="E228" s="876">
        <v>1838.4</v>
      </c>
      <c r="F228" s="876">
        <v>103.94955134070072</v>
      </c>
      <c r="G228" s="877">
        <v>107</v>
      </c>
      <c r="H228" s="878">
        <v>31122</v>
      </c>
      <c r="I228" s="879">
        <v>98.218000000000004</v>
      </c>
      <c r="J228" s="878">
        <v>4134388</v>
      </c>
      <c r="K228" s="880">
        <v>5.6760000000000002</v>
      </c>
      <c r="L228" s="881">
        <v>101.13200000000001</v>
      </c>
      <c r="M228" s="376"/>
      <c r="N228" s="1111">
        <v>299403</v>
      </c>
      <c r="O228" s="1112">
        <f t="shared" si="6"/>
        <v>98.218000000000004</v>
      </c>
      <c r="P228" s="1113">
        <v>98.3</v>
      </c>
      <c r="Q228" s="1112">
        <f t="shared" si="7"/>
        <v>101.13200000000001</v>
      </c>
      <c r="R228" s="376"/>
      <c r="Z228" s="633"/>
      <c r="AA228" s="634"/>
      <c r="AB228" s="635"/>
    </row>
    <row r="229" spans="1:28" hidden="1">
      <c r="B229" s="554"/>
      <c r="C229" s="472" t="s">
        <v>564</v>
      </c>
      <c r="D229" s="875">
        <v>129.63773757316105</v>
      </c>
      <c r="E229" s="876">
        <v>1817</v>
      </c>
      <c r="F229" s="876">
        <v>106.00676015652367</v>
      </c>
      <c r="G229" s="877">
        <v>109.6</v>
      </c>
      <c r="H229" s="878">
        <v>30316</v>
      </c>
      <c r="I229" s="879">
        <v>88.114000000000004</v>
      </c>
      <c r="J229" s="878">
        <v>7191026</v>
      </c>
      <c r="K229" s="880">
        <v>5.5910000000000002</v>
      </c>
      <c r="L229" s="881">
        <v>100.40600000000001</v>
      </c>
      <c r="M229" s="376"/>
      <c r="N229" s="1111">
        <v>309369</v>
      </c>
      <c r="O229" s="1112">
        <f t="shared" si="6"/>
        <v>88.114000000000004</v>
      </c>
      <c r="P229" s="1113">
        <v>98.9</v>
      </c>
      <c r="Q229" s="1112">
        <f t="shared" si="7"/>
        <v>100.40600000000001</v>
      </c>
      <c r="R229" s="376"/>
      <c r="Z229" s="633"/>
      <c r="AA229" s="634"/>
      <c r="AB229" s="635"/>
    </row>
    <row r="230" spans="1:28" hidden="1">
      <c r="B230" s="554"/>
      <c r="C230" s="472" t="s">
        <v>565</v>
      </c>
      <c r="D230" s="875">
        <v>127.70604943051461</v>
      </c>
      <c r="E230" s="876">
        <v>1813</v>
      </c>
      <c r="F230" s="876">
        <v>105.64372330667256</v>
      </c>
      <c r="G230" s="877">
        <v>109.5</v>
      </c>
      <c r="H230" s="878">
        <v>32263</v>
      </c>
      <c r="I230" s="879">
        <v>110.163</v>
      </c>
      <c r="J230" s="878">
        <v>70673008</v>
      </c>
      <c r="K230" s="880">
        <v>5.5469999999999997</v>
      </c>
      <c r="L230" s="881">
        <v>100.81399999999999</v>
      </c>
      <c r="M230" s="376"/>
      <c r="N230" s="1111">
        <v>305538</v>
      </c>
      <c r="O230" s="1112">
        <f t="shared" si="6"/>
        <v>110.163</v>
      </c>
      <c r="P230" s="1113">
        <v>99.1</v>
      </c>
      <c r="Q230" s="1112">
        <f t="shared" si="7"/>
        <v>100.81399999999999</v>
      </c>
      <c r="R230" s="376"/>
      <c r="Z230" s="633"/>
      <c r="AA230" s="634"/>
      <c r="AB230" s="635"/>
    </row>
    <row r="231" spans="1:28" hidden="1">
      <c r="B231" s="554"/>
      <c r="C231" s="472" t="s">
        <v>566</v>
      </c>
      <c r="D231" s="875">
        <v>125.88167729579297</v>
      </c>
      <c r="E231" s="876">
        <v>1783</v>
      </c>
      <c r="F231" s="876">
        <v>105.88574787323996</v>
      </c>
      <c r="G231" s="877">
        <v>109.1</v>
      </c>
      <c r="H231" s="878">
        <v>34935</v>
      </c>
      <c r="I231" s="879">
        <v>111.53</v>
      </c>
      <c r="J231" s="878">
        <v>9258947</v>
      </c>
      <c r="K231" s="880">
        <v>5.5069999999999997</v>
      </c>
      <c r="L231" s="881">
        <v>100.712</v>
      </c>
      <c r="M231" s="376"/>
      <c r="N231" s="1111">
        <v>291301</v>
      </c>
      <c r="O231" s="1112">
        <f t="shared" si="6"/>
        <v>111.53</v>
      </c>
      <c r="P231" s="1113">
        <v>99</v>
      </c>
      <c r="Q231" s="1112">
        <f t="shared" si="7"/>
        <v>100.712</v>
      </c>
      <c r="R231" s="376"/>
      <c r="Z231" s="633"/>
      <c r="AA231" s="634"/>
      <c r="AB231" s="635"/>
    </row>
    <row r="232" spans="1:28" hidden="1">
      <c r="B232" s="554"/>
      <c r="C232" s="472" t="s">
        <v>567</v>
      </c>
      <c r="D232" s="875">
        <v>127.70604943051461</v>
      </c>
      <c r="E232" s="876">
        <v>1751</v>
      </c>
      <c r="F232" s="876">
        <v>105.76473558995627</v>
      </c>
      <c r="G232" s="877">
        <v>108.4</v>
      </c>
      <c r="H232" s="878">
        <v>35656</v>
      </c>
      <c r="I232" s="879">
        <v>99.304000000000002</v>
      </c>
      <c r="J232" s="878">
        <v>5593662</v>
      </c>
      <c r="K232" s="880">
        <v>5.4850000000000003</v>
      </c>
      <c r="L232" s="881">
        <v>101.742</v>
      </c>
      <c r="M232" s="374"/>
      <c r="N232" s="1111">
        <v>344466</v>
      </c>
      <c r="O232" s="1112">
        <f t="shared" si="6"/>
        <v>99.304000000000002</v>
      </c>
      <c r="P232" s="1113">
        <v>99.3</v>
      </c>
      <c r="Q232" s="1112">
        <f t="shared" si="7"/>
        <v>101.742</v>
      </c>
      <c r="R232" s="376"/>
      <c r="Z232" s="633"/>
      <c r="AA232" s="634"/>
      <c r="AB232" s="635"/>
    </row>
    <row r="233" spans="1:28" hidden="1">
      <c r="B233" s="554"/>
      <c r="C233" s="472" t="s">
        <v>568</v>
      </c>
      <c r="D233" s="875">
        <v>127.70604943051461</v>
      </c>
      <c r="E233" s="876">
        <v>1821</v>
      </c>
      <c r="F233" s="876">
        <v>98.74602315950149</v>
      </c>
      <c r="G233" s="877">
        <v>107.5</v>
      </c>
      <c r="H233" s="878">
        <v>36961</v>
      </c>
      <c r="I233" s="879">
        <v>104.05500000000001</v>
      </c>
      <c r="J233" s="878">
        <v>10950907</v>
      </c>
      <c r="K233" s="880">
        <v>5.4619999999999997</v>
      </c>
      <c r="L233" s="881">
        <v>101.633</v>
      </c>
      <c r="M233" s="374"/>
      <c r="N233" s="1111">
        <v>307038</v>
      </c>
      <c r="O233" s="1112">
        <f t="shared" si="6"/>
        <v>104.05500000000001</v>
      </c>
      <c r="P233" s="1113">
        <v>99.6</v>
      </c>
      <c r="Q233" s="1112">
        <f t="shared" si="7"/>
        <v>101.633</v>
      </c>
      <c r="R233" s="376"/>
      <c r="Z233" s="633"/>
      <c r="AA233" s="634"/>
      <c r="AB233" s="635"/>
    </row>
    <row r="234" spans="1:28" hidden="1">
      <c r="B234" s="554"/>
      <c r="C234" s="472" t="s">
        <v>569</v>
      </c>
      <c r="D234" s="875">
        <v>126.09630931164259</v>
      </c>
      <c r="E234" s="876">
        <v>1820</v>
      </c>
      <c r="F234" s="876">
        <v>100.31918284218963</v>
      </c>
      <c r="G234" s="877">
        <v>107.3</v>
      </c>
      <c r="H234" s="878">
        <v>36301</v>
      </c>
      <c r="I234" s="879">
        <v>132.63399999999999</v>
      </c>
      <c r="J234" s="878">
        <v>3839268</v>
      </c>
      <c r="K234" s="880">
        <v>5.36</v>
      </c>
      <c r="L234" s="881">
        <v>101.529</v>
      </c>
      <c r="M234" s="374"/>
      <c r="N234" s="1111">
        <v>325910</v>
      </c>
      <c r="O234" s="1112">
        <f t="shared" si="6"/>
        <v>132.63399999999999</v>
      </c>
      <c r="P234" s="1113">
        <v>99.6</v>
      </c>
      <c r="Q234" s="1112">
        <f t="shared" si="7"/>
        <v>101.529</v>
      </c>
      <c r="R234" s="376"/>
      <c r="Z234" s="633"/>
      <c r="AA234" s="634"/>
      <c r="AB234" s="635"/>
    </row>
    <row r="235" spans="1:28" hidden="1">
      <c r="B235" s="554"/>
      <c r="C235" s="472" t="s">
        <v>67</v>
      </c>
      <c r="D235" s="875">
        <v>125.77436128786817</v>
      </c>
      <c r="E235" s="876">
        <v>1831</v>
      </c>
      <c r="F235" s="876">
        <v>100.19817055890593</v>
      </c>
      <c r="G235" s="877">
        <v>107.1</v>
      </c>
      <c r="H235" s="878">
        <v>35644</v>
      </c>
      <c r="I235" s="879">
        <v>117.804</v>
      </c>
      <c r="J235" s="878">
        <v>6159909</v>
      </c>
      <c r="K235" s="880">
        <v>5.2359999999999998</v>
      </c>
      <c r="L235" s="881">
        <v>101.529</v>
      </c>
      <c r="M235" s="374"/>
      <c r="N235" s="1111">
        <v>337332</v>
      </c>
      <c r="O235" s="1112">
        <f t="shared" si="6"/>
        <v>117.804</v>
      </c>
      <c r="P235" s="1113">
        <v>99.6</v>
      </c>
      <c r="Q235" s="1112">
        <f t="shared" si="7"/>
        <v>101.529</v>
      </c>
      <c r="R235" s="376"/>
      <c r="Z235" s="633"/>
      <c r="AA235" s="634"/>
      <c r="AB235" s="635"/>
    </row>
    <row r="236" spans="1:28" hidden="1">
      <c r="B236" s="554"/>
      <c r="C236" s="472" t="s">
        <v>68</v>
      </c>
      <c r="D236" s="875">
        <v>127.0621533829658</v>
      </c>
      <c r="E236" s="876">
        <v>1786</v>
      </c>
      <c r="F236" s="876">
        <v>98.019949459799292</v>
      </c>
      <c r="G236" s="877">
        <v>106.4</v>
      </c>
      <c r="H236" s="878">
        <v>35847</v>
      </c>
      <c r="I236" s="879">
        <v>94.460999999999999</v>
      </c>
      <c r="J236" s="878">
        <v>43254254</v>
      </c>
      <c r="K236" s="880">
        <v>5.1159999999999997</v>
      </c>
      <c r="L236" s="881">
        <v>100.816</v>
      </c>
      <c r="M236" s="374"/>
      <c r="N236" s="1111">
        <v>270041</v>
      </c>
      <c r="O236" s="1112">
        <f t="shared" si="6"/>
        <v>94.460999999999999</v>
      </c>
      <c r="P236" s="1113">
        <v>98.8</v>
      </c>
      <c r="Q236" s="1112">
        <f t="shared" si="7"/>
        <v>100.816</v>
      </c>
      <c r="R236" s="376"/>
      <c r="Z236" s="633"/>
      <c r="AA236" s="634"/>
      <c r="AB236" s="635"/>
    </row>
    <row r="237" spans="1:28" hidden="1">
      <c r="A237" s="380"/>
      <c r="B237" s="644"/>
      <c r="C237" s="474" t="s">
        <v>69</v>
      </c>
      <c r="D237" s="882">
        <v>126.954837375041</v>
      </c>
      <c r="E237" s="883">
        <v>1780</v>
      </c>
      <c r="F237" s="883">
        <v>98.74602315950149</v>
      </c>
      <c r="G237" s="884">
        <v>105.9</v>
      </c>
      <c r="H237" s="885">
        <v>35528</v>
      </c>
      <c r="I237" s="886">
        <v>100.694</v>
      </c>
      <c r="J237" s="885">
        <v>3771895</v>
      </c>
      <c r="K237" s="887">
        <v>4.891</v>
      </c>
      <c r="L237" s="888">
        <v>101.02</v>
      </c>
      <c r="M237" s="374"/>
      <c r="N237" s="1111">
        <v>385316</v>
      </c>
      <c r="O237" s="1112">
        <f t="shared" si="6"/>
        <v>100.694</v>
      </c>
      <c r="P237" s="1113">
        <v>99</v>
      </c>
      <c r="Q237" s="1112">
        <f t="shared" si="7"/>
        <v>101.02</v>
      </c>
      <c r="R237" s="376"/>
      <c r="Z237" s="633"/>
      <c r="AA237" s="634"/>
      <c r="AB237" s="635"/>
    </row>
    <row r="238" spans="1:28" hidden="1">
      <c r="A238" s="353">
        <v>1994</v>
      </c>
      <c r="B238" s="554" t="s">
        <v>73</v>
      </c>
      <c r="C238" s="473" t="s">
        <v>561</v>
      </c>
      <c r="D238" s="875">
        <v>135.21816998525077</v>
      </c>
      <c r="E238" s="876">
        <v>1850</v>
      </c>
      <c r="F238" s="876">
        <v>93.542494978302273</v>
      </c>
      <c r="G238" s="877">
        <v>105.3</v>
      </c>
      <c r="H238" s="878">
        <v>35210</v>
      </c>
      <c r="I238" s="879">
        <v>99.35</v>
      </c>
      <c r="J238" s="878">
        <v>4280160</v>
      </c>
      <c r="K238" s="880">
        <v>4.76</v>
      </c>
      <c r="L238" s="881">
        <v>101.227</v>
      </c>
      <c r="M238" s="374"/>
      <c r="N238" s="1111">
        <v>281924</v>
      </c>
      <c r="O238" s="1112">
        <f t="shared" si="6"/>
        <v>99.35</v>
      </c>
      <c r="P238" s="1113">
        <v>99</v>
      </c>
      <c r="Q238" s="1112">
        <f t="shared" si="7"/>
        <v>101.227</v>
      </c>
      <c r="R238" s="376"/>
      <c r="Z238" s="633"/>
      <c r="AA238" s="634"/>
      <c r="AB238" s="635"/>
    </row>
    <row r="239" spans="1:28" hidden="1">
      <c r="B239" s="554"/>
      <c r="C239" s="472" t="s">
        <v>562</v>
      </c>
      <c r="D239" s="875">
        <v>133.60842986637874</v>
      </c>
      <c r="E239" s="876">
        <v>1862</v>
      </c>
      <c r="F239" s="876">
        <v>99.593109142487407</v>
      </c>
      <c r="G239" s="877">
        <v>104.6</v>
      </c>
      <c r="H239" s="878">
        <v>35637</v>
      </c>
      <c r="I239" s="879">
        <v>105.03700000000001</v>
      </c>
      <c r="J239" s="878">
        <v>8433038</v>
      </c>
      <c r="K239" s="880">
        <v>4.6909999999999998</v>
      </c>
      <c r="L239" s="881">
        <v>101.01900000000001</v>
      </c>
      <c r="M239" s="374"/>
      <c r="N239" s="1111">
        <v>250506</v>
      </c>
      <c r="O239" s="1112">
        <f t="shared" si="6"/>
        <v>105.03700000000001</v>
      </c>
      <c r="P239" s="1113">
        <v>99.1</v>
      </c>
      <c r="Q239" s="1112">
        <f t="shared" si="7"/>
        <v>101.01900000000001</v>
      </c>
      <c r="R239" s="376"/>
      <c r="Z239" s="633"/>
      <c r="AA239" s="634"/>
      <c r="AB239" s="635"/>
    </row>
    <row r="240" spans="1:28" hidden="1">
      <c r="B240" s="554"/>
      <c r="C240" s="472" t="s">
        <v>563</v>
      </c>
      <c r="D240" s="875">
        <v>130.28163362070987</v>
      </c>
      <c r="E240" s="876">
        <v>1868</v>
      </c>
      <c r="F240" s="876">
        <v>100.19817055890593</v>
      </c>
      <c r="G240" s="877">
        <v>104.3</v>
      </c>
      <c r="H240" s="878">
        <v>35753</v>
      </c>
      <c r="I240" s="879">
        <v>109.605</v>
      </c>
      <c r="J240" s="878">
        <v>3456982</v>
      </c>
      <c r="K240" s="880">
        <v>4.6260000000000003</v>
      </c>
      <c r="L240" s="881">
        <v>101.119</v>
      </c>
      <c r="M240" s="374"/>
      <c r="N240" s="1111">
        <v>328161</v>
      </c>
      <c r="O240" s="1112">
        <f t="shared" si="6"/>
        <v>109.605</v>
      </c>
      <c r="P240" s="1113">
        <v>99.4</v>
      </c>
      <c r="Q240" s="1112">
        <f t="shared" si="7"/>
        <v>101.119</v>
      </c>
      <c r="R240" s="376"/>
      <c r="Z240" s="633"/>
      <c r="AA240" s="634"/>
      <c r="AB240" s="635"/>
    </row>
    <row r="241" spans="1:28" hidden="1">
      <c r="B241" s="554"/>
      <c r="C241" s="472" t="s">
        <v>564</v>
      </c>
      <c r="D241" s="875">
        <v>127.1694693908906</v>
      </c>
      <c r="E241" s="876">
        <v>1789</v>
      </c>
      <c r="F241" s="876">
        <v>100.44019512547334</v>
      </c>
      <c r="G241" s="877">
        <v>106.2</v>
      </c>
      <c r="H241" s="878">
        <v>35543</v>
      </c>
      <c r="I241" s="879">
        <v>84.338999999999999</v>
      </c>
      <c r="J241" s="878">
        <v>7921984</v>
      </c>
      <c r="K241" s="880">
        <v>4.5439999999999996</v>
      </c>
      <c r="L241" s="881">
        <v>100.607</v>
      </c>
      <c r="M241" s="374"/>
      <c r="N241" s="1111">
        <v>260918</v>
      </c>
      <c r="O241" s="1112">
        <f t="shared" si="6"/>
        <v>84.338999999999999</v>
      </c>
      <c r="P241" s="1113">
        <v>99.5</v>
      </c>
      <c r="Q241" s="1112">
        <f t="shared" si="7"/>
        <v>100.607</v>
      </c>
      <c r="R241" s="376"/>
      <c r="Z241" s="633"/>
      <c r="AA241" s="634"/>
      <c r="AB241" s="635"/>
    </row>
    <row r="242" spans="1:28" hidden="1">
      <c r="B242" s="554"/>
      <c r="C242" s="472" t="s">
        <v>565</v>
      </c>
      <c r="D242" s="875">
        <v>125.23778124824416</v>
      </c>
      <c r="E242" s="876">
        <v>1844</v>
      </c>
      <c r="F242" s="876">
        <v>98.867035442785209</v>
      </c>
      <c r="G242" s="877">
        <v>106</v>
      </c>
      <c r="H242" s="878">
        <v>36971</v>
      </c>
      <c r="I242" s="879">
        <v>93.046000000000006</v>
      </c>
      <c r="J242" s="878">
        <v>57298287</v>
      </c>
      <c r="K242" s="880">
        <v>4.532</v>
      </c>
      <c r="L242" s="881">
        <v>100.605</v>
      </c>
      <c r="M242" s="374"/>
      <c r="N242" s="1111">
        <v>284291</v>
      </c>
      <c r="O242" s="1112">
        <f t="shared" si="6"/>
        <v>93.046000000000006</v>
      </c>
      <c r="P242" s="1113">
        <v>99.7</v>
      </c>
      <c r="Q242" s="1112">
        <f t="shared" si="7"/>
        <v>100.605</v>
      </c>
      <c r="R242" s="376"/>
      <c r="Z242" s="633"/>
      <c r="AA242" s="634"/>
      <c r="AB242" s="635"/>
    </row>
    <row r="243" spans="1:28" hidden="1">
      <c r="B243" s="554"/>
      <c r="C243" s="472" t="s">
        <v>566</v>
      </c>
      <c r="D243" s="875">
        <v>122.98414508182331</v>
      </c>
      <c r="E243" s="876">
        <v>1875</v>
      </c>
      <c r="F243" s="876">
        <v>108.0639689723466</v>
      </c>
      <c r="G243" s="877">
        <v>105.9</v>
      </c>
      <c r="H243" s="878">
        <v>39574</v>
      </c>
      <c r="I243" s="879">
        <v>104.20099999999999</v>
      </c>
      <c r="J243" s="878">
        <v>9243762</v>
      </c>
      <c r="K243" s="880">
        <v>4.4930000000000003</v>
      </c>
      <c r="L243" s="881">
        <v>100.505</v>
      </c>
      <c r="M243" s="374"/>
      <c r="N243" s="1111">
        <v>303540</v>
      </c>
      <c r="O243" s="1112">
        <f t="shared" si="6"/>
        <v>104.20099999999999</v>
      </c>
      <c r="P243" s="1113">
        <v>99.5</v>
      </c>
      <c r="Q243" s="1112">
        <f t="shared" si="7"/>
        <v>100.505</v>
      </c>
      <c r="R243" s="376"/>
      <c r="Z243" s="633"/>
      <c r="AA243" s="634"/>
      <c r="AB243" s="635"/>
    </row>
    <row r="244" spans="1:28" hidden="1">
      <c r="B244" s="554"/>
      <c r="C244" s="472" t="s">
        <v>567</v>
      </c>
      <c r="D244" s="875">
        <v>121.05245693917686</v>
      </c>
      <c r="E244" s="876">
        <v>1872</v>
      </c>
      <c r="F244" s="876">
        <v>99.230072292636308</v>
      </c>
      <c r="G244" s="877">
        <v>105.3</v>
      </c>
      <c r="H244" s="878">
        <v>39426</v>
      </c>
      <c r="I244" s="879">
        <v>95.43</v>
      </c>
      <c r="J244" s="878">
        <v>5135927</v>
      </c>
      <c r="K244" s="880">
        <v>4.4740000000000002</v>
      </c>
      <c r="L244" s="881">
        <v>100</v>
      </c>
      <c r="M244" s="374"/>
      <c r="N244" s="1111">
        <v>328724</v>
      </c>
      <c r="O244" s="1112">
        <f t="shared" si="6"/>
        <v>95.43</v>
      </c>
      <c r="P244" s="1113">
        <v>99.3</v>
      </c>
      <c r="Q244" s="1112">
        <f t="shared" si="7"/>
        <v>100</v>
      </c>
      <c r="R244" s="376"/>
      <c r="Z244" s="633"/>
      <c r="AA244" s="634"/>
      <c r="AB244" s="635"/>
    </row>
    <row r="245" spans="1:28" hidden="1">
      <c r="B245" s="554"/>
      <c r="C245" s="472" t="s">
        <v>568</v>
      </c>
      <c r="D245" s="875">
        <v>120.40856089162807</v>
      </c>
      <c r="E245" s="876">
        <v>1915</v>
      </c>
      <c r="F245" s="876">
        <v>104.55461275711924</v>
      </c>
      <c r="G245" s="877">
        <v>104.9</v>
      </c>
      <c r="H245" s="878">
        <v>42009</v>
      </c>
      <c r="I245" s="879">
        <v>106.6</v>
      </c>
      <c r="J245" s="878">
        <v>10384859</v>
      </c>
      <c r="K245" s="880">
        <v>4.4649999999999999</v>
      </c>
      <c r="L245" s="881">
        <v>100.1</v>
      </c>
      <c r="M245" s="374"/>
      <c r="N245" s="1111">
        <v>327302</v>
      </c>
      <c r="O245" s="1112">
        <f t="shared" si="6"/>
        <v>106.6</v>
      </c>
      <c r="P245" s="1113">
        <v>99.7</v>
      </c>
      <c r="Q245" s="1112">
        <f t="shared" si="7"/>
        <v>100.1</v>
      </c>
      <c r="R245" s="376"/>
      <c r="Z245" s="633"/>
      <c r="AA245" s="634"/>
      <c r="AB245" s="635"/>
    </row>
    <row r="246" spans="1:28" hidden="1">
      <c r="B246" s="554"/>
      <c r="C246" s="472" t="s">
        <v>569</v>
      </c>
      <c r="D246" s="875">
        <v>122.98414508182331</v>
      </c>
      <c r="E246" s="876">
        <v>1903</v>
      </c>
      <c r="F246" s="876">
        <v>100.80323197532444</v>
      </c>
      <c r="G246" s="877">
        <v>104.5</v>
      </c>
      <c r="H246" s="878">
        <v>39999</v>
      </c>
      <c r="I246" s="879">
        <v>92.772999999999996</v>
      </c>
      <c r="J246" s="878">
        <v>3993734</v>
      </c>
      <c r="K246" s="880">
        <v>4.4470000000000001</v>
      </c>
      <c r="L246" s="881">
        <v>100.301</v>
      </c>
      <c r="M246" s="374"/>
      <c r="N246" s="1111">
        <v>302356</v>
      </c>
      <c r="O246" s="1112">
        <f t="shared" si="6"/>
        <v>92.772999999999996</v>
      </c>
      <c r="P246" s="1113">
        <v>99.9</v>
      </c>
      <c r="Q246" s="1112">
        <f t="shared" si="7"/>
        <v>100.301</v>
      </c>
      <c r="R246" s="376"/>
      <c r="Z246" s="633"/>
      <c r="AA246" s="634"/>
      <c r="AB246" s="635"/>
    </row>
    <row r="247" spans="1:28" hidden="1">
      <c r="B247" s="554"/>
      <c r="C247" s="472" t="s">
        <v>67</v>
      </c>
      <c r="D247" s="875">
        <v>121.91098500257529</v>
      </c>
      <c r="E247" s="876">
        <v>1835</v>
      </c>
      <c r="F247" s="876">
        <v>107.21688298936068</v>
      </c>
      <c r="G247" s="877">
        <v>104.4</v>
      </c>
      <c r="H247" s="878">
        <v>39354</v>
      </c>
      <c r="I247" s="879">
        <v>94.52</v>
      </c>
      <c r="J247" s="878">
        <v>6300841</v>
      </c>
      <c r="K247" s="880">
        <v>4.4329999999999998</v>
      </c>
      <c r="L247" s="881">
        <v>100.904</v>
      </c>
      <c r="M247" s="374"/>
      <c r="N247" s="1111">
        <v>318847</v>
      </c>
      <c r="O247" s="1112">
        <f t="shared" si="6"/>
        <v>94.52</v>
      </c>
      <c r="P247" s="1113">
        <v>100.5</v>
      </c>
      <c r="Q247" s="1112">
        <f t="shared" si="7"/>
        <v>100.904</v>
      </c>
      <c r="R247" s="376"/>
      <c r="Z247" s="633"/>
      <c r="AA247" s="634"/>
      <c r="AB247" s="635"/>
    </row>
    <row r="248" spans="1:28" hidden="1">
      <c r="B248" s="554"/>
      <c r="C248" s="472" t="s">
        <v>68</v>
      </c>
      <c r="D248" s="875">
        <v>120.30124488370326</v>
      </c>
      <c r="E248" s="876">
        <v>1829</v>
      </c>
      <c r="F248" s="876">
        <v>108.66903038876512</v>
      </c>
      <c r="G248" s="877">
        <v>104.2</v>
      </c>
      <c r="H248" s="878">
        <v>38861</v>
      </c>
      <c r="I248" s="879">
        <v>127.124</v>
      </c>
      <c r="J248" s="878">
        <v>41190963</v>
      </c>
      <c r="K248" s="880">
        <v>4.4260000000000002</v>
      </c>
      <c r="L248" s="881">
        <v>101.417</v>
      </c>
      <c r="M248" s="374"/>
      <c r="N248" s="1111">
        <v>343288</v>
      </c>
      <c r="O248" s="1112">
        <f t="shared" si="6"/>
        <v>127.124</v>
      </c>
      <c r="P248" s="1113">
        <v>100.2</v>
      </c>
      <c r="Q248" s="1112">
        <f t="shared" si="7"/>
        <v>101.417</v>
      </c>
      <c r="R248" s="376"/>
      <c r="Z248" s="633"/>
      <c r="AA248" s="634"/>
      <c r="AB248" s="635"/>
    </row>
    <row r="249" spans="1:28" hidden="1">
      <c r="B249" s="554"/>
      <c r="C249" s="474" t="s">
        <v>69</v>
      </c>
      <c r="D249" s="875">
        <v>123.30609310559774</v>
      </c>
      <c r="E249" s="876">
        <v>1794</v>
      </c>
      <c r="F249" s="876">
        <v>103.2234776409985</v>
      </c>
      <c r="G249" s="877">
        <v>104.2</v>
      </c>
      <c r="H249" s="878">
        <v>37337</v>
      </c>
      <c r="I249" s="879">
        <v>115.57299999999999</v>
      </c>
      <c r="J249" s="878">
        <v>4135628</v>
      </c>
      <c r="K249" s="880">
        <v>4.4370000000000003</v>
      </c>
      <c r="L249" s="881">
        <v>100.90900000000001</v>
      </c>
      <c r="M249" s="374"/>
      <c r="N249" s="1111">
        <v>445320</v>
      </c>
      <c r="O249" s="1112">
        <f t="shared" si="6"/>
        <v>115.57299999999999</v>
      </c>
      <c r="P249" s="1113">
        <v>99.9</v>
      </c>
      <c r="Q249" s="1112">
        <f t="shared" si="7"/>
        <v>100.90900000000001</v>
      </c>
      <c r="R249" s="376"/>
      <c r="Z249" s="633"/>
      <c r="AA249" s="634"/>
      <c r="AB249" s="635"/>
    </row>
    <row r="250" spans="1:28" hidden="1">
      <c r="A250" s="359">
        <v>1995</v>
      </c>
      <c r="B250" s="368" t="s">
        <v>445</v>
      </c>
      <c r="C250" s="473" t="s">
        <v>561</v>
      </c>
      <c r="D250" s="868">
        <v>122.0183010105001</v>
      </c>
      <c r="E250" s="869">
        <v>1784</v>
      </c>
      <c r="F250" s="869">
        <v>122.58544296639094</v>
      </c>
      <c r="G250" s="870">
        <v>103.9</v>
      </c>
      <c r="H250" s="871">
        <v>35179</v>
      </c>
      <c r="I250" s="872">
        <v>87.314999999999998</v>
      </c>
      <c r="J250" s="871">
        <v>3381856</v>
      </c>
      <c r="K250" s="873">
        <v>4.43</v>
      </c>
      <c r="L250" s="874">
        <v>100.70699999999999</v>
      </c>
      <c r="M250" s="379"/>
      <c r="N250" s="1111">
        <v>246162</v>
      </c>
      <c r="O250" s="1112">
        <f t="shared" si="6"/>
        <v>87.314999999999998</v>
      </c>
      <c r="P250" s="1113">
        <v>99.7</v>
      </c>
      <c r="Q250" s="1112">
        <f t="shared" si="7"/>
        <v>100.70699999999999</v>
      </c>
      <c r="R250" s="376"/>
      <c r="Z250" s="633"/>
      <c r="AA250" s="634"/>
      <c r="AB250" s="635"/>
    </row>
    <row r="251" spans="1:28" hidden="1">
      <c r="B251" s="366"/>
      <c r="C251" s="472" t="s">
        <v>562</v>
      </c>
      <c r="D251" s="875">
        <v>119.76466484407925</v>
      </c>
      <c r="E251" s="876">
        <v>1630</v>
      </c>
      <c r="F251" s="876">
        <v>97.656912609948179</v>
      </c>
      <c r="G251" s="877">
        <v>102.1</v>
      </c>
      <c r="H251" s="878">
        <v>43865</v>
      </c>
      <c r="I251" s="879">
        <v>97.158000000000001</v>
      </c>
      <c r="J251" s="878">
        <v>7200070</v>
      </c>
      <c r="K251" s="880">
        <v>4.423</v>
      </c>
      <c r="L251" s="881">
        <v>99.192999999999998</v>
      </c>
      <c r="M251" s="379"/>
      <c r="N251" s="1111">
        <v>243387</v>
      </c>
      <c r="O251" s="1112">
        <f t="shared" si="6"/>
        <v>97.158000000000001</v>
      </c>
      <c r="P251" s="1113">
        <v>98.3</v>
      </c>
      <c r="Q251" s="1112">
        <f t="shared" si="7"/>
        <v>99.192999999999998</v>
      </c>
      <c r="R251" s="376"/>
      <c r="Z251" s="633"/>
      <c r="AA251" s="634"/>
      <c r="AB251" s="635"/>
    </row>
    <row r="252" spans="1:28" hidden="1">
      <c r="B252" s="366"/>
      <c r="C252" s="472" t="s">
        <v>563</v>
      </c>
      <c r="D252" s="875">
        <v>119.44271682030484</v>
      </c>
      <c r="E252" s="876">
        <v>1508</v>
      </c>
      <c r="F252" s="876">
        <v>97.172863476813362</v>
      </c>
      <c r="G252" s="877">
        <v>101.6</v>
      </c>
      <c r="H252" s="878">
        <v>56316</v>
      </c>
      <c r="I252" s="879">
        <v>126.553</v>
      </c>
      <c r="J252" s="878">
        <v>1117983</v>
      </c>
      <c r="K252" s="880">
        <v>4.375</v>
      </c>
      <c r="L252" s="881">
        <v>98.491</v>
      </c>
      <c r="M252" s="379"/>
      <c r="N252" s="1111">
        <v>415297</v>
      </c>
      <c r="O252" s="1112">
        <f t="shared" si="6"/>
        <v>126.553</v>
      </c>
      <c r="P252" s="1113">
        <v>97.9</v>
      </c>
      <c r="Q252" s="1112">
        <f t="shared" si="7"/>
        <v>98.491</v>
      </c>
      <c r="R252" s="376"/>
      <c r="Z252" s="633"/>
      <c r="AA252" s="634"/>
      <c r="AB252" s="635"/>
    </row>
    <row r="253" spans="1:28" hidden="1">
      <c r="B253" s="366"/>
      <c r="C253" s="472" t="s">
        <v>564</v>
      </c>
      <c r="D253" s="875">
        <v>121.91098500257529</v>
      </c>
      <c r="E253" s="876">
        <v>1475</v>
      </c>
      <c r="F253" s="876">
        <v>108.0639689723466</v>
      </c>
      <c r="G253" s="877">
        <v>103.7</v>
      </c>
      <c r="H253" s="878">
        <v>61473</v>
      </c>
      <c r="I253" s="879">
        <v>142.209</v>
      </c>
      <c r="J253" s="878">
        <v>4773405</v>
      </c>
      <c r="K253" s="880">
        <v>4.2939999999999996</v>
      </c>
      <c r="L253" s="881">
        <v>98.593000000000004</v>
      </c>
      <c r="M253" s="379"/>
      <c r="N253" s="1111">
        <v>371048</v>
      </c>
      <c r="O253" s="1112">
        <f t="shared" si="6"/>
        <v>142.209</v>
      </c>
      <c r="P253" s="1113">
        <v>98.1</v>
      </c>
      <c r="Q253" s="1112">
        <f t="shared" si="7"/>
        <v>98.593000000000004</v>
      </c>
      <c r="R253" s="376"/>
      <c r="Z253" s="633"/>
      <c r="AA253" s="634"/>
      <c r="AB253" s="635"/>
    </row>
    <row r="254" spans="1:28" hidden="1">
      <c r="B254" s="366"/>
      <c r="C254" s="472" t="s">
        <v>565</v>
      </c>
      <c r="D254" s="875">
        <v>122.76951306597371</v>
      </c>
      <c r="E254" s="876">
        <v>1539</v>
      </c>
      <c r="F254" s="876">
        <v>109.51611637175104</v>
      </c>
      <c r="G254" s="877">
        <v>103.3</v>
      </c>
      <c r="H254" s="878">
        <v>62470</v>
      </c>
      <c r="I254" s="879">
        <v>112.886</v>
      </c>
      <c r="J254" s="878">
        <v>55476509</v>
      </c>
      <c r="K254" s="880">
        <v>4.1020000000000003</v>
      </c>
      <c r="L254" s="881">
        <v>99.197999999999993</v>
      </c>
      <c r="M254" s="379"/>
      <c r="N254" s="1111">
        <v>320924</v>
      </c>
      <c r="O254" s="1112">
        <f t="shared" si="6"/>
        <v>112.886</v>
      </c>
      <c r="P254" s="1113">
        <v>98.9</v>
      </c>
      <c r="Q254" s="1112">
        <f t="shared" si="7"/>
        <v>99.197999999999993</v>
      </c>
      <c r="R254" s="376"/>
      <c r="Z254" s="633"/>
      <c r="AA254" s="634"/>
      <c r="AB254" s="635"/>
    </row>
    <row r="255" spans="1:28" hidden="1">
      <c r="B255" s="366"/>
      <c r="C255" s="472" t="s">
        <v>566</v>
      </c>
      <c r="D255" s="875">
        <v>123.52072512144733</v>
      </c>
      <c r="E255" s="876">
        <v>1586</v>
      </c>
      <c r="F255" s="876">
        <v>106.36979700637478</v>
      </c>
      <c r="G255" s="877">
        <v>102.5</v>
      </c>
      <c r="H255" s="878">
        <v>59591</v>
      </c>
      <c r="I255" s="879">
        <v>124.83</v>
      </c>
      <c r="J255" s="878">
        <v>8543841</v>
      </c>
      <c r="K255" s="880">
        <v>3.9740000000000002</v>
      </c>
      <c r="L255" s="881">
        <v>100.30200000000001</v>
      </c>
      <c r="M255" s="379"/>
      <c r="N255" s="1111">
        <v>378909</v>
      </c>
      <c r="O255" s="1112">
        <f t="shared" si="6"/>
        <v>124.83</v>
      </c>
      <c r="P255" s="1113">
        <v>99.8</v>
      </c>
      <c r="Q255" s="1112">
        <f t="shared" si="7"/>
        <v>100.30200000000001</v>
      </c>
      <c r="R255" s="376"/>
      <c r="Z255" s="633"/>
      <c r="AA255" s="634"/>
      <c r="AB255" s="635"/>
    </row>
    <row r="256" spans="1:28" hidden="1">
      <c r="B256" s="366"/>
      <c r="C256" s="472" t="s">
        <v>567</v>
      </c>
      <c r="D256" s="875">
        <v>122.2329330263497</v>
      </c>
      <c r="E256" s="876">
        <v>1610.8</v>
      </c>
      <c r="F256" s="876">
        <v>109.15307952189994</v>
      </c>
      <c r="G256" s="877">
        <v>102.6</v>
      </c>
      <c r="H256" s="878">
        <v>55818</v>
      </c>
      <c r="I256" s="879">
        <v>119.38</v>
      </c>
      <c r="J256" s="878">
        <v>4621204</v>
      </c>
      <c r="K256" s="880">
        <v>3.82</v>
      </c>
      <c r="L256" s="881">
        <v>99.697999999999993</v>
      </c>
      <c r="M256" s="379"/>
      <c r="N256" s="1111">
        <v>392430</v>
      </c>
      <c r="O256" s="1112">
        <f t="shared" si="6"/>
        <v>119.38</v>
      </c>
      <c r="P256" s="1113">
        <v>99</v>
      </c>
      <c r="Q256" s="1112">
        <f t="shared" si="7"/>
        <v>99.697999999999993</v>
      </c>
      <c r="R256" s="376"/>
      <c r="Z256" s="633"/>
      <c r="AA256" s="634"/>
      <c r="AB256" s="635"/>
    </row>
    <row r="257" spans="1:28" hidden="1">
      <c r="B257" s="366"/>
      <c r="C257" s="472" t="s">
        <v>568</v>
      </c>
      <c r="D257" s="875">
        <v>122.0183010105001</v>
      </c>
      <c r="E257" s="876">
        <v>1628.5</v>
      </c>
      <c r="F257" s="876">
        <v>106.36979700637478</v>
      </c>
      <c r="G257" s="877">
        <v>101.8</v>
      </c>
      <c r="H257" s="878">
        <v>53877</v>
      </c>
      <c r="I257" s="879">
        <v>109.913</v>
      </c>
      <c r="J257" s="878">
        <v>10505382</v>
      </c>
      <c r="K257" s="880">
        <v>3.677</v>
      </c>
      <c r="L257" s="881">
        <v>99.698999999999998</v>
      </c>
      <c r="M257" s="379"/>
      <c r="N257" s="1111">
        <v>359747</v>
      </c>
      <c r="O257" s="1112">
        <f t="shared" si="6"/>
        <v>109.913</v>
      </c>
      <c r="P257" s="1113">
        <v>99.4</v>
      </c>
      <c r="Q257" s="1112">
        <f t="shared" si="7"/>
        <v>99.698999999999998</v>
      </c>
      <c r="R257" s="376"/>
      <c r="Z257" s="633"/>
      <c r="AA257" s="634"/>
      <c r="AB257" s="635"/>
    </row>
    <row r="258" spans="1:28" hidden="1">
      <c r="B258" s="366"/>
      <c r="C258" s="472" t="s">
        <v>569</v>
      </c>
      <c r="D258" s="875">
        <v>118.36955674105683</v>
      </c>
      <c r="E258" s="876">
        <v>1602</v>
      </c>
      <c r="F258" s="876">
        <v>94.389580961288203</v>
      </c>
      <c r="G258" s="877">
        <v>101.7</v>
      </c>
      <c r="H258" s="878">
        <v>49811</v>
      </c>
      <c r="I258" s="879">
        <v>117.184</v>
      </c>
      <c r="J258" s="878">
        <v>2977479</v>
      </c>
      <c r="K258" s="880">
        <v>3.5550000000000002</v>
      </c>
      <c r="L258" s="881">
        <v>100.4</v>
      </c>
      <c r="M258" s="379"/>
      <c r="N258" s="1111">
        <v>354314</v>
      </c>
      <c r="O258" s="1112">
        <f t="shared" si="6"/>
        <v>117.184</v>
      </c>
      <c r="P258" s="1113">
        <v>100.3</v>
      </c>
      <c r="Q258" s="1112">
        <f t="shared" si="7"/>
        <v>100.4</v>
      </c>
      <c r="R258" s="376"/>
      <c r="Z258" s="633"/>
      <c r="AA258" s="634"/>
      <c r="AB258" s="635"/>
    </row>
    <row r="259" spans="1:28" hidden="1">
      <c r="B259" s="366"/>
      <c r="C259" s="472" t="s">
        <v>67</v>
      </c>
      <c r="D259" s="875">
        <v>116.65250061425999</v>
      </c>
      <c r="E259" s="876">
        <v>1611.9</v>
      </c>
      <c r="F259" s="876">
        <v>99.95614599233852</v>
      </c>
      <c r="G259" s="877">
        <v>101.3</v>
      </c>
      <c r="H259" s="878">
        <v>47886</v>
      </c>
      <c r="I259" s="879">
        <v>93.253</v>
      </c>
      <c r="J259" s="878">
        <v>4932938</v>
      </c>
      <c r="K259" s="880">
        <v>3.4580000000000002</v>
      </c>
      <c r="L259" s="881">
        <v>99.801000000000002</v>
      </c>
      <c r="M259" s="379"/>
      <c r="N259" s="1111">
        <v>297335</v>
      </c>
      <c r="O259" s="1112">
        <f t="shared" si="6"/>
        <v>93.253</v>
      </c>
      <c r="P259" s="1113">
        <v>100.3</v>
      </c>
      <c r="Q259" s="1112">
        <f t="shared" si="7"/>
        <v>99.801000000000002</v>
      </c>
      <c r="R259" s="376"/>
      <c r="Z259" s="633"/>
      <c r="AA259" s="634"/>
      <c r="AB259" s="635"/>
    </row>
    <row r="260" spans="1:28" hidden="1">
      <c r="B260" s="366"/>
      <c r="C260" s="472" t="s">
        <v>68</v>
      </c>
      <c r="D260" s="875">
        <v>119.65734883615444</v>
      </c>
      <c r="E260" s="876">
        <v>1546.6</v>
      </c>
      <c r="F260" s="876">
        <v>112.78344802041103</v>
      </c>
      <c r="G260" s="877">
        <v>101.2</v>
      </c>
      <c r="H260" s="878">
        <v>44204</v>
      </c>
      <c r="I260" s="879">
        <v>93.603999999999999</v>
      </c>
      <c r="J260" s="878">
        <v>37845209</v>
      </c>
      <c r="K260" s="880">
        <v>3.3849999999999998</v>
      </c>
      <c r="L260" s="881">
        <v>99.8</v>
      </c>
      <c r="M260" s="379"/>
      <c r="N260" s="1111">
        <v>321332</v>
      </c>
      <c r="O260" s="1112">
        <f t="shared" si="6"/>
        <v>93.603999999999999</v>
      </c>
      <c r="P260" s="1113">
        <v>100</v>
      </c>
      <c r="Q260" s="1112">
        <f t="shared" si="7"/>
        <v>99.8</v>
      </c>
      <c r="R260" s="376"/>
      <c r="Z260" s="633"/>
      <c r="AA260" s="634"/>
      <c r="AB260" s="635"/>
    </row>
    <row r="261" spans="1:28" hidden="1">
      <c r="A261" s="380"/>
      <c r="B261" s="392"/>
      <c r="C261" s="474" t="s">
        <v>69</v>
      </c>
      <c r="D261" s="882">
        <v>112.78912432896711</v>
      </c>
      <c r="E261" s="883">
        <v>1550</v>
      </c>
      <c r="F261" s="883">
        <v>110.24219007145327</v>
      </c>
      <c r="G261" s="884">
        <v>101.4</v>
      </c>
      <c r="H261" s="885">
        <v>40680</v>
      </c>
      <c r="I261" s="886">
        <v>87.471000000000004</v>
      </c>
      <c r="J261" s="885">
        <v>3454054</v>
      </c>
      <c r="K261" s="887">
        <v>3.194</v>
      </c>
      <c r="L261" s="888">
        <v>100</v>
      </c>
      <c r="M261" s="379"/>
      <c r="N261" s="1111">
        <v>389524</v>
      </c>
      <c r="O261" s="1112">
        <f t="shared" si="6"/>
        <v>87.471000000000004</v>
      </c>
      <c r="P261" s="1113">
        <v>99.9</v>
      </c>
      <c r="Q261" s="1112">
        <f t="shared" si="7"/>
        <v>100</v>
      </c>
      <c r="R261" s="376"/>
      <c r="Z261" s="633"/>
      <c r="AA261" s="634"/>
      <c r="AB261" s="635"/>
    </row>
    <row r="262" spans="1:28" hidden="1">
      <c r="A262" s="353">
        <v>1996</v>
      </c>
      <c r="B262" s="366" t="s">
        <v>446</v>
      </c>
      <c r="C262" s="473" t="s">
        <v>561</v>
      </c>
      <c r="D262" s="875">
        <v>105.38431978215576</v>
      </c>
      <c r="E262" s="876">
        <v>1627</v>
      </c>
      <c r="F262" s="876">
        <v>100.92424425860816</v>
      </c>
      <c r="G262" s="877">
        <v>100.5</v>
      </c>
      <c r="H262" s="878">
        <v>39497</v>
      </c>
      <c r="I262" s="879">
        <v>119.44199999999999</v>
      </c>
      <c r="J262" s="878">
        <v>4004813</v>
      </c>
      <c r="K262" s="880">
        <v>3.093</v>
      </c>
      <c r="L262" s="881">
        <v>101.10299999999999</v>
      </c>
      <c r="M262" s="379"/>
      <c r="N262" s="1111">
        <v>294022</v>
      </c>
      <c r="O262" s="1112">
        <f t="shared" si="6"/>
        <v>119.44199999999999</v>
      </c>
      <c r="P262" s="1113">
        <v>100.8</v>
      </c>
      <c r="Q262" s="1112">
        <f t="shared" si="7"/>
        <v>101.10299999999999</v>
      </c>
      <c r="R262" s="376"/>
      <c r="Z262" s="633"/>
      <c r="AA262" s="634"/>
      <c r="AB262" s="635"/>
    </row>
    <row r="263" spans="1:28" hidden="1">
      <c r="B263" s="366"/>
      <c r="C263" s="472" t="s">
        <v>562</v>
      </c>
      <c r="D263" s="875">
        <v>112.46717630519269</v>
      </c>
      <c r="E263" s="876">
        <v>1634</v>
      </c>
      <c r="F263" s="876">
        <v>110.96826377115548</v>
      </c>
      <c r="G263" s="877">
        <v>99.7</v>
      </c>
      <c r="H263" s="878">
        <v>38173</v>
      </c>
      <c r="I263" s="879">
        <v>127.355</v>
      </c>
      <c r="J263" s="878">
        <v>11026611</v>
      </c>
      <c r="K263" s="880">
        <v>3.0859999999999999</v>
      </c>
      <c r="L263" s="881">
        <v>102.44199999999999</v>
      </c>
      <c r="M263" s="379"/>
      <c r="N263" s="1111">
        <v>309966</v>
      </c>
      <c r="O263" s="1112">
        <f t="shared" si="6"/>
        <v>127.355</v>
      </c>
      <c r="P263" s="1113">
        <v>100.7</v>
      </c>
      <c r="Q263" s="1112">
        <f t="shared" si="7"/>
        <v>102.44199999999999</v>
      </c>
      <c r="R263" s="376"/>
      <c r="Z263" s="633"/>
      <c r="AA263" s="634"/>
      <c r="AB263" s="635"/>
    </row>
    <row r="264" spans="1:28" hidden="1">
      <c r="B264" s="366"/>
      <c r="C264" s="472" t="s">
        <v>563</v>
      </c>
      <c r="D264" s="875">
        <v>112.6818083210423</v>
      </c>
      <c r="E264" s="876">
        <v>1659</v>
      </c>
      <c r="F264" s="876">
        <v>117.62393935175915</v>
      </c>
      <c r="G264" s="877">
        <v>98.9</v>
      </c>
      <c r="H264" s="878">
        <v>35514</v>
      </c>
      <c r="I264" s="879">
        <v>79.072000000000003</v>
      </c>
      <c r="J264" s="878">
        <v>282734</v>
      </c>
      <c r="K264" s="880">
        <v>3.016</v>
      </c>
      <c r="L264" s="881">
        <v>103.06399999999999</v>
      </c>
      <c r="M264" s="379"/>
      <c r="N264" s="1111">
        <v>328382</v>
      </c>
      <c r="O264" s="1112">
        <f t="shared" si="6"/>
        <v>79.072000000000003</v>
      </c>
      <c r="P264" s="1113">
        <v>100.9</v>
      </c>
      <c r="Q264" s="1112">
        <f t="shared" si="7"/>
        <v>103.06399999999999</v>
      </c>
      <c r="R264" s="376"/>
      <c r="Z264" s="633"/>
      <c r="AA264" s="634"/>
      <c r="AB264" s="635"/>
    </row>
    <row r="265" spans="1:28" hidden="1">
      <c r="B265" s="366"/>
      <c r="C265" s="472" t="s">
        <v>564</v>
      </c>
      <c r="D265" s="875">
        <v>115.47202452708716</v>
      </c>
      <c r="E265" s="876">
        <v>1651</v>
      </c>
      <c r="F265" s="876">
        <v>113.02547258697844</v>
      </c>
      <c r="G265" s="877">
        <v>100.1</v>
      </c>
      <c r="H265" s="878">
        <v>36047</v>
      </c>
      <c r="I265" s="879">
        <v>84.692999999999998</v>
      </c>
      <c r="J265" s="878">
        <v>6656382</v>
      </c>
      <c r="K265" s="880">
        <v>2.9969999999999999</v>
      </c>
      <c r="L265" s="881">
        <v>103.568</v>
      </c>
      <c r="M265" s="379"/>
      <c r="N265" s="1111">
        <v>314251</v>
      </c>
      <c r="O265" s="1112">
        <f t="shared" si="6"/>
        <v>84.692999999999998</v>
      </c>
      <c r="P265" s="1113">
        <v>101.6</v>
      </c>
      <c r="Q265" s="1112">
        <f t="shared" si="7"/>
        <v>103.568</v>
      </c>
      <c r="R265" s="376"/>
      <c r="Z265" s="633"/>
      <c r="AA265" s="634"/>
      <c r="AB265" s="635"/>
    </row>
    <row r="266" spans="1:28" hidden="1">
      <c r="B266" s="366"/>
      <c r="C266" s="472" t="s">
        <v>565</v>
      </c>
      <c r="D266" s="875">
        <v>113.11107235274153</v>
      </c>
      <c r="E266" s="876">
        <v>1741</v>
      </c>
      <c r="F266" s="876">
        <v>107.3378952726444</v>
      </c>
      <c r="G266" s="877">
        <v>100</v>
      </c>
      <c r="H266" s="878">
        <v>39869</v>
      </c>
      <c r="I266" s="879">
        <v>95.248999999999995</v>
      </c>
      <c r="J266" s="878">
        <v>80709907</v>
      </c>
      <c r="K266" s="880">
        <v>3.0089999999999999</v>
      </c>
      <c r="L266" s="881">
        <v>102.932</v>
      </c>
      <c r="M266" s="379"/>
      <c r="N266" s="1111">
        <v>305676</v>
      </c>
      <c r="O266" s="1112">
        <f t="shared" si="6"/>
        <v>95.248999999999995</v>
      </c>
      <c r="P266" s="1113">
        <v>101.8</v>
      </c>
      <c r="Q266" s="1112">
        <f t="shared" si="7"/>
        <v>102.932</v>
      </c>
      <c r="R266" s="376"/>
      <c r="Z266" s="633"/>
      <c r="AA266" s="634"/>
      <c r="AB266" s="635"/>
    </row>
    <row r="267" spans="1:28" hidden="1">
      <c r="B267" s="366"/>
      <c r="C267" s="472" t="s">
        <v>566</v>
      </c>
      <c r="D267" s="875">
        <v>113.21838836066631</v>
      </c>
      <c r="E267" s="876">
        <v>1767</v>
      </c>
      <c r="F267" s="876">
        <v>104.79663732368664</v>
      </c>
      <c r="G267" s="877">
        <v>100.3</v>
      </c>
      <c r="H267" s="878">
        <v>39391</v>
      </c>
      <c r="I267" s="879">
        <v>88.561999999999998</v>
      </c>
      <c r="J267" s="878">
        <v>9957750</v>
      </c>
      <c r="K267" s="880">
        <v>3.0230000000000001</v>
      </c>
      <c r="L267" s="881">
        <v>101.703</v>
      </c>
      <c r="M267" s="379"/>
      <c r="N267" s="1111">
        <v>335570</v>
      </c>
      <c r="O267" s="1112">
        <f t="shared" si="6"/>
        <v>88.561999999999998</v>
      </c>
      <c r="P267" s="1113">
        <v>101.5</v>
      </c>
      <c r="Q267" s="1112">
        <f t="shared" si="7"/>
        <v>101.703</v>
      </c>
      <c r="R267" s="376"/>
      <c r="Z267" s="633"/>
      <c r="AA267" s="634"/>
      <c r="AB267" s="635"/>
    </row>
    <row r="268" spans="1:28" hidden="1">
      <c r="B268" s="366"/>
      <c r="C268" s="472" t="s">
        <v>567</v>
      </c>
      <c r="D268" s="875">
        <v>112.6818083210423</v>
      </c>
      <c r="E268" s="876">
        <v>1736.6</v>
      </c>
      <c r="F268" s="876">
        <v>107.82194440577919</v>
      </c>
      <c r="G268" s="877">
        <v>100.4</v>
      </c>
      <c r="H268" s="878">
        <v>42417</v>
      </c>
      <c r="I268" s="879">
        <v>91.183999999999997</v>
      </c>
      <c r="J268" s="878">
        <v>4720517</v>
      </c>
      <c r="K268" s="880">
        <v>3.1080000000000001</v>
      </c>
      <c r="L268" s="881">
        <v>102.52500000000001</v>
      </c>
      <c r="M268" s="379"/>
      <c r="N268" s="1111">
        <v>357832</v>
      </c>
      <c r="O268" s="1112">
        <f t="shared" si="6"/>
        <v>91.183999999999997</v>
      </c>
      <c r="P268" s="1113">
        <v>101.5</v>
      </c>
      <c r="Q268" s="1112">
        <f t="shared" si="7"/>
        <v>102.52500000000001</v>
      </c>
      <c r="R268" s="376"/>
      <c r="Z268" s="633"/>
      <c r="AA268" s="634"/>
      <c r="AB268" s="635"/>
    </row>
    <row r="269" spans="1:28" hidden="1">
      <c r="B269" s="366"/>
      <c r="C269" s="472" t="s">
        <v>568</v>
      </c>
      <c r="D269" s="875">
        <v>111.9305962655687</v>
      </c>
      <c r="E269" s="876">
        <v>1750.8</v>
      </c>
      <c r="F269" s="876">
        <v>111.08927605443918</v>
      </c>
      <c r="G269" s="877">
        <v>99.5</v>
      </c>
      <c r="H269" s="878">
        <v>41603</v>
      </c>
      <c r="I269" s="879">
        <v>109.35299999999999</v>
      </c>
      <c r="J269" s="878">
        <v>13928128</v>
      </c>
      <c r="K269" s="880">
        <v>3.089</v>
      </c>
      <c r="L269" s="881">
        <v>102.21299999999999</v>
      </c>
      <c r="M269" s="379"/>
      <c r="N269" s="1111">
        <v>393393</v>
      </c>
      <c r="O269" s="1112">
        <f t="shared" si="6"/>
        <v>109.35299999999999</v>
      </c>
      <c r="P269" s="1113">
        <v>101.6</v>
      </c>
      <c r="Q269" s="1112">
        <f t="shared" si="7"/>
        <v>102.21299999999999</v>
      </c>
      <c r="R269" s="376"/>
      <c r="Z269" s="633"/>
      <c r="AA269" s="634"/>
      <c r="AB269" s="635"/>
    </row>
    <row r="270" spans="1:28" hidden="1">
      <c r="B270" s="366"/>
      <c r="C270" s="472" t="s">
        <v>569</v>
      </c>
      <c r="D270" s="875">
        <v>113.75496840029032</v>
      </c>
      <c r="E270" s="876">
        <v>1730.6</v>
      </c>
      <c r="F270" s="876">
        <v>118.95507446787988</v>
      </c>
      <c r="G270" s="877">
        <v>99.3</v>
      </c>
      <c r="H270" s="878">
        <v>41051</v>
      </c>
      <c r="I270" s="879">
        <v>91.224000000000004</v>
      </c>
      <c r="J270" s="878">
        <v>4393266</v>
      </c>
      <c r="K270" s="880">
        <v>3.07</v>
      </c>
      <c r="L270" s="881">
        <v>101.196</v>
      </c>
      <c r="M270" s="379"/>
      <c r="N270" s="1111">
        <v>323221</v>
      </c>
      <c r="O270" s="1112">
        <f t="shared" si="6"/>
        <v>91.224000000000004</v>
      </c>
      <c r="P270" s="1113">
        <v>101.5</v>
      </c>
      <c r="Q270" s="1112">
        <f t="shared" si="7"/>
        <v>101.196</v>
      </c>
      <c r="R270" s="376"/>
      <c r="Z270" s="633"/>
      <c r="AA270" s="634"/>
      <c r="AB270" s="635"/>
    </row>
    <row r="271" spans="1:28" hidden="1">
      <c r="B271" s="366"/>
      <c r="C271" s="472" t="s">
        <v>67</v>
      </c>
      <c r="D271" s="875">
        <v>114.18423243198954</v>
      </c>
      <c r="E271" s="876">
        <v>1751.7</v>
      </c>
      <c r="F271" s="876">
        <v>116.1717919523547</v>
      </c>
      <c r="G271" s="877">
        <v>99.8</v>
      </c>
      <c r="H271" s="878">
        <v>41641</v>
      </c>
      <c r="I271" s="879">
        <v>121.919</v>
      </c>
      <c r="J271" s="878">
        <v>7015363</v>
      </c>
      <c r="K271" s="880">
        <v>3.032</v>
      </c>
      <c r="L271" s="881">
        <v>101.396</v>
      </c>
      <c r="M271" s="379"/>
      <c r="N271" s="1111">
        <v>362507</v>
      </c>
      <c r="O271" s="1112">
        <f t="shared" si="6"/>
        <v>121.919</v>
      </c>
      <c r="P271" s="1113">
        <v>101.7</v>
      </c>
      <c r="Q271" s="1112">
        <f t="shared" si="7"/>
        <v>101.396</v>
      </c>
      <c r="R271" s="376"/>
      <c r="Z271" s="633"/>
      <c r="AA271" s="634"/>
      <c r="AB271" s="635"/>
    </row>
    <row r="272" spans="1:28" hidden="1">
      <c r="B272" s="366"/>
      <c r="C272" s="472" t="s">
        <v>68</v>
      </c>
      <c r="D272" s="875">
        <v>114.72081247161356</v>
      </c>
      <c r="E272" s="876">
        <v>1685.1</v>
      </c>
      <c r="F272" s="876">
        <v>109.51611637175104</v>
      </c>
      <c r="G272" s="877">
        <v>99.8</v>
      </c>
      <c r="H272" s="878">
        <v>39664</v>
      </c>
      <c r="I272" s="879">
        <v>100.09699999999999</v>
      </c>
      <c r="J272" s="878">
        <v>47977490</v>
      </c>
      <c r="K272" s="880">
        <v>2.988</v>
      </c>
      <c r="L272" s="881">
        <v>101.6</v>
      </c>
      <c r="M272" s="379"/>
      <c r="N272" s="1111">
        <v>321643</v>
      </c>
      <c r="O272" s="1112">
        <f t="shared" si="6"/>
        <v>100.09699999999999</v>
      </c>
      <c r="P272" s="1113">
        <v>101.6</v>
      </c>
      <c r="Q272" s="1112">
        <f t="shared" si="7"/>
        <v>101.6</v>
      </c>
      <c r="R272" s="376"/>
      <c r="Z272" s="633"/>
      <c r="AA272" s="634"/>
      <c r="AB272" s="635"/>
    </row>
    <row r="273" spans="1:28" hidden="1">
      <c r="B273" s="366"/>
      <c r="C273" s="474" t="s">
        <v>69</v>
      </c>
      <c r="D273" s="875">
        <v>114.82812847953835</v>
      </c>
      <c r="E273" s="876">
        <v>1620.1</v>
      </c>
      <c r="F273" s="876">
        <v>119.19709903444728</v>
      </c>
      <c r="G273" s="877">
        <v>99.6</v>
      </c>
      <c r="H273" s="878">
        <v>39687</v>
      </c>
      <c r="I273" s="879">
        <v>117.57899999999999</v>
      </c>
      <c r="J273" s="878">
        <v>5605921</v>
      </c>
      <c r="K273" s="880">
        <v>2.944</v>
      </c>
      <c r="L273" s="881">
        <v>101.902</v>
      </c>
      <c r="M273" s="379"/>
      <c r="N273" s="1111">
        <v>457997</v>
      </c>
      <c r="O273" s="1112">
        <f t="shared" si="6"/>
        <v>117.57899999999999</v>
      </c>
      <c r="P273" s="1113">
        <v>101.8</v>
      </c>
      <c r="Q273" s="1112">
        <f t="shared" si="7"/>
        <v>101.902</v>
      </c>
      <c r="R273" s="376"/>
      <c r="Z273" s="633"/>
      <c r="AA273" s="634"/>
      <c r="AB273" s="635"/>
    </row>
    <row r="274" spans="1:28" hidden="1">
      <c r="A274" s="359">
        <v>1997</v>
      </c>
      <c r="B274" s="368" t="s">
        <v>76</v>
      </c>
      <c r="C274" s="473" t="s">
        <v>561</v>
      </c>
      <c r="D274" s="868">
        <v>116.11592057463598</v>
      </c>
      <c r="E274" s="869">
        <v>1662</v>
      </c>
      <c r="F274" s="869">
        <v>159.1311525180692</v>
      </c>
      <c r="G274" s="870">
        <v>99.1</v>
      </c>
      <c r="H274" s="871">
        <v>38827</v>
      </c>
      <c r="I274" s="872">
        <v>110.98099999999999</v>
      </c>
      <c r="J274" s="871">
        <v>4621843</v>
      </c>
      <c r="K274" s="873">
        <v>2.93</v>
      </c>
      <c r="L274" s="874">
        <v>100.992</v>
      </c>
      <c r="M274" s="379"/>
      <c r="N274" s="1111">
        <v>326309</v>
      </c>
      <c r="O274" s="1112">
        <f t="shared" si="6"/>
        <v>110.98099999999999</v>
      </c>
      <c r="P274" s="1113">
        <v>101.8</v>
      </c>
      <c r="Q274" s="1112">
        <f t="shared" si="7"/>
        <v>100.992</v>
      </c>
      <c r="R274" s="376"/>
      <c r="Z274" s="633"/>
      <c r="AA274" s="634"/>
      <c r="AB274" s="635"/>
    </row>
    <row r="275" spans="1:28" hidden="1">
      <c r="B275" s="366"/>
      <c r="C275" s="472" t="s">
        <v>562</v>
      </c>
      <c r="D275" s="889">
        <v>115.57934053501197</v>
      </c>
      <c r="E275" s="890">
        <v>1717</v>
      </c>
      <c r="F275" s="891">
        <v>123.06949209952576</v>
      </c>
      <c r="G275" s="877">
        <v>98.8</v>
      </c>
      <c r="H275" s="878">
        <v>38768</v>
      </c>
      <c r="I275" s="879">
        <v>102.166</v>
      </c>
      <c r="J275" s="878">
        <v>11853613</v>
      </c>
      <c r="K275" s="880">
        <v>2.9140000000000001</v>
      </c>
      <c r="L275" s="881">
        <v>100.596</v>
      </c>
      <c r="M275" s="379"/>
      <c r="N275" s="1111">
        <v>316681</v>
      </c>
      <c r="O275" s="1112">
        <f t="shared" si="6"/>
        <v>102.166</v>
      </c>
      <c r="P275" s="1113">
        <v>101.3</v>
      </c>
      <c r="Q275" s="1112">
        <f t="shared" si="7"/>
        <v>100.596</v>
      </c>
      <c r="R275" s="376"/>
      <c r="Z275" s="633"/>
      <c r="AA275" s="634"/>
      <c r="AB275" s="635"/>
    </row>
    <row r="276" spans="1:28" hidden="1">
      <c r="B276" s="366"/>
      <c r="C276" s="472" t="s">
        <v>563</v>
      </c>
      <c r="D276" s="875">
        <v>108.17453598820062</v>
      </c>
      <c r="E276" s="876">
        <v>1727.1</v>
      </c>
      <c r="F276" s="876">
        <v>115.08268140280137</v>
      </c>
      <c r="G276" s="877">
        <v>98.4</v>
      </c>
      <c r="H276" s="878">
        <v>37457</v>
      </c>
      <c r="I276" s="879">
        <v>116.133</v>
      </c>
      <c r="J276" s="878">
        <v>4070031</v>
      </c>
      <c r="K276" s="880">
        <v>2.9009999999999998</v>
      </c>
      <c r="L276" s="881">
        <v>100.79300000000001</v>
      </c>
      <c r="M276" s="379"/>
      <c r="N276" s="1111">
        <v>381359</v>
      </c>
      <c r="O276" s="1112">
        <f t="shared" si="6"/>
        <v>116.133</v>
      </c>
      <c r="P276" s="1113">
        <v>101.7</v>
      </c>
      <c r="Q276" s="1112">
        <f t="shared" si="7"/>
        <v>100.79300000000001</v>
      </c>
      <c r="R276" s="376"/>
      <c r="Z276" s="633"/>
      <c r="AA276" s="634"/>
      <c r="AB276" s="635"/>
    </row>
    <row r="277" spans="1:28" hidden="1">
      <c r="B277" s="366"/>
      <c r="C277" s="472" t="s">
        <v>564</v>
      </c>
      <c r="D277" s="875">
        <v>114.93544448746314</v>
      </c>
      <c r="E277" s="876">
        <v>1731.6</v>
      </c>
      <c r="F277" s="876">
        <v>107.21688298936068</v>
      </c>
      <c r="G277" s="877">
        <v>99.9</v>
      </c>
      <c r="H277" s="878">
        <v>37562</v>
      </c>
      <c r="I277" s="879">
        <v>100.193</v>
      </c>
      <c r="J277" s="878">
        <v>7092571</v>
      </c>
      <c r="K277" s="880">
        <v>2.8820000000000001</v>
      </c>
      <c r="L277" s="881">
        <v>101.77200000000001</v>
      </c>
      <c r="M277" s="379"/>
      <c r="N277" s="1111">
        <v>314856</v>
      </c>
      <c r="O277" s="1112">
        <f t="shared" si="6"/>
        <v>100.193</v>
      </c>
      <c r="P277" s="1113">
        <v>103.4</v>
      </c>
      <c r="Q277" s="1112">
        <f t="shared" si="7"/>
        <v>101.77200000000001</v>
      </c>
      <c r="R277" s="376"/>
      <c r="Z277" s="633"/>
      <c r="AA277" s="634"/>
      <c r="AB277" s="635"/>
    </row>
    <row r="278" spans="1:28" hidden="1">
      <c r="B278" s="366"/>
      <c r="C278" s="472" t="s">
        <v>565</v>
      </c>
      <c r="D278" s="875">
        <v>116.43786859841038</v>
      </c>
      <c r="E278" s="876">
        <v>1803.3</v>
      </c>
      <c r="F278" s="876">
        <v>124.8846763487813</v>
      </c>
      <c r="G278" s="877">
        <v>99.3</v>
      </c>
      <c r="H278" s="878">
        <v>41809</v>
      </c>
      <c r="I278" s="879">
        <v>93.617999999999995</v>
      </c>
      <c r="J278" s="878">
        <v>69496297</v>
      </c>
      <c r="K278" s="880">
        <v>2.879</v>
      </c>
      <c r="L278" s="881">
        <v>101.768</v>
      </c>
      <c r="M278" s="379"/>
      <c r="N278" s="1111">
        <v>286169</v>
      </c>
      <c r="O278" s="1112">
        <f t="shared" ref="O278:O341" si="8">ROUND(N278/N266*100,3)</f>
        <v>93.617999999999995</v>
      </c>
      <c r="P278" s="1113">
        <v>103.6</v>
      </c>
      <c r="Q278" s="1112">
        <f t="shared" ref="Q278:Q341" si="9">ROUND(P278/P266*100,3)</f>
        <v>101.768</v>
      </c>
      <c r="R278" s="376"/>
      <c r="Z278" s="633"/>
      <c r="AA278" s="634"/>
      <c r="AB278" s="635"/>
    </row>
    <row r="279" spans="1:28" hidden="1">
      <c r="B279" s="366"/>
      <c r="C279" s="472" t="s">
        <v>566</v>
      </c>
      <c r="D279" s="875">
        <v>117.6183446855832</v>
      </c>
      <c r="E279" s="876">
        <v>1864.8</v>
      </c>
      <c r="F279" s="876">
        <v>117.74495163504285</v>
      </c>
      <c r="G279" s="877">
        <v>99.1</v>
      </c>
      <c r="H279" s="878">
        <v>42178</v>
      </c>
      <c r="I279" s="879">
        <v>124.43899999999999</v>
      </c>
      <c r="J279" s="878">
        <v>8226807</v>
      </c>
      <c r="K279" s="880">
        <v>2.8879999999999999</v>
      </c>
      <c r="L279" s="881">
        <v>101.97</v>
      </c>
      <c r="M279" s="379"/>
      <c r="N279" s="1111">
        <v>417580</v>
      </c>
      <c r="O279" s="1112">
        <f t="shared" si="8"/>
        <v>124.43899999999999</v>
      </c>
      <c r="P279" s="1113">
        <v>103.5</v>
      </c>
      <c r="Q279" s="1112">
        <f t="shared" si="9"/>
        <v>101.97</v>
      </c>
      <c r="R279" s="376"/>
      <c r="Z279" s="633"/>
      <c r="AA279" s="634"/>
      <c r="AB279" s="635"/>
    </row>
    <row r="280" spans="1:28" hidden="1">
      <c r="B280" s="366"/>
      <c r="C280" s="472" t="s">
        <v>567</v>
      </c>
      <c r="D280" s="875">
        <v>120.19392887577845</v>
      </c>
      <c r="E280" s="876">
        <v>1831.8</v>
      </c>
      <c r="F280" s="876">
        <v>117.38191478519173</v>
      </c>
      <c r="G280" s="877">
        <v>100.6</v>
      </c>
      <c r="H280" s="878">
        <v>44721</v>
      </c>
      <c r="I280" s="879">
        <v>89.406999999999996</v>
      </c>
      <c r="J280" s="878">
        <v>4215305</v>
      </c>
      <c r="K280" s="880">
        <v>2.8650000000000002</v>
      </c>
      <c r="L280" s="881">
        <v>101.97</v>
      </c>
      <c r="M280" s="379"/>
      <c r="N280" s="1111">
        <v>319928</v>
      </c>
      <c r="O280" s="1112">
        <f t="shared" si="8"/>
        <v>89.406999999999996</v>
      </c>
      <c r="P280" s="1113">
        <v>103.5</v>
      </c>
      <c r="Q280" s="1112">
        <f t="shared" si="9"/>
        <v>101.97</v>
      </c>
      <c r="R280" s="376"/>
      <c r="Z280" s="633"/>
      <c r="AA280" s="634"/>
      <c r="AB280" s="635"/>
    </row>
    <row r="281" spans="1:28" hidden="1">
      <c r="B281" s="366"/>
      <c r="C281" s="472" t="s">
        <v>568</v>
      </c>
      <c r="D281" s="875">
        <v>120.08661286785366</v>
      </c>
      <c r="E281" s="876">
        <v>1850.3</v>
      </c>
      <c r="F281" s="876">
        <v>128.39403256400868</v>
      </c>
      <c r="G281" s="877">
        <v>100.2</v>
      </c>
      <c r="H281" s="878">
        <v>44291</v>
      </c>
      <c r="I281" s="879">
        <v>82.209000000000003</v>
      </c>
      <c r="J281" s="878">
        <v>10184909</v>
      </c>
      <c r="K281" s="880">
        <v>2.839</v>
      </c>
      <c r="L281" s="881">
        <v>101.87</v>
      </c>
      <c r="M281" s="379"/>
      <c r="N281" s="1111">
        <v>323403</v>
      </c>
      <c r="O281" s="1112">
        <f t="shared" si="8"/>
        <v>82.209000000000003</v>
      </c>
      <c r="P281" s="1113">
        <v>103.5</v>
      </c>
      <c r="Q281" s="1112">
        <f t="shared" si="9"/>
        <v>101.87</v>
      </c>
      <c r="R281" s="376"/>
      <c r="Z281" s="633"/>
      <c r="AA281" s="634"/>
      <c r="AB281" s="635"/>
    </row>
    <row r="282" spans="1:28" hidden="1">
      <c r="B282" s="366"/>
      <c r="C282" s="472" t="s">
        <v>569</v>
      </c>
      <c r="D282" s="875">
        <v>119.22808480445524</v>
      </c>
      <c r="E282" s="876">
        <v>1780.7</v>
      </c>
      <c r="F282" s="876">
        <v>162.7615210165803</v>
      </c>
      <c r="G282" s="877">
        <v>99.7</v>
      </c>
      <c r="H282" s="878">
        <v>44798</v>
      </c>
      <c r="I282" s="879">
        <v>101.045</v>
      </c>
      <c r="J282" s="878">
        <v>4200709</v>
      </c>
      <c r="K282" s="880">
        <v>2.82</v>
      </c>
      <c r="L282" s="881">
        <v>102.46299999999999</v>
      </c>
      <c r="M282" s="379"/>
      <c r="N282" s="1111">
        <v>326598</v>
      </c>
      <c r="O282" s="1112">
        <f t="shared" si="8"/>
        <v>101.045</v>
      </c>
      <c r="P282" s="1113">
        <v>104</v>
      </c>
      <c r="Q282" s="1112">
        <f t="shared" si="9"/>
        <v>102.46299999999999</v>
      </c>
      <c r="R282" s="376"/>
      <c r="Z282" s="633"/>
      <c r="AA282" s="634"/>
      <c r="AB282" s="635"/>
    </row>
    <row r="283" spans="1:28" hidden="1">
      <c r="B283" s="366"/>
      <c r="C283" s="472" t="s">
        <v>67</v>
      </c>
      <c r="D283" s="875">
        <v>122.6621970580489</v>
      </c>
      <c r="E283" s="876">
        <v>1828.1</v>
      </c>
      <c r="F283" s="876">
        <v>135.53375727774716</v>
      </c>
      <c r="G283" s="877">
        <v>99.2</v>
      </c>
      <c r="H283" s="878">
        <v>44133</v>
      </c>
      <c r="I283" s="879">
        <v>92.822000000000003</v>
      </c>
      <c r="J283" s="878">
        <v>5789713</v>
      </c>
      <c r="K283" s="880">
        <v>2.8050000000000002</v>
      </c>
      <c r="L283" s="881">
        <v>102.458</v>
      </c>
      <c r="M283" s="379"/>
      <c r="N283" s="1111">
        <v>336487</v>
      </c>
      <c r="O283" s="1112">
        <f t="shared" si="8"/>
        <v>92.822000000000003</v>
      </c>
      <c r="P283" s="1113">
        <v>104.2</v>
      </c>
      <c r="Q283" s="1112">
        <f t="shared" si="9"/>
        <v>102.458</v>
      </c>
      <c r="R283" s="376"/>
      <c r="Z283" s="633"/>
      <c r="AA283" s="634"/>
      <c r="AB283" s="635"/>
    </row>
    <row r="284" spans="1:28" hidden="1">
      <c r="B284" s="366"/>
      <c r="C284" s="472" t="s">
        <v>68</v>
      </c>
      <c r="D284" s="875">
        <v>123.94998915314653</v>
      </c>
      <c r="E284" s="876">
        <v>1789.3</v>
      </c>
      <c r="F284" s="876">
        <v>133.47654846192421</v>
      </c>
      <c r="G284" s="877">
        <v>99.1</v>
      </c>
      <c r="H284" s="878">
        <v>42908</v>
      </c>
      <c r="I284" s="879">
        <v>113.60599999999999</v>
      </c>
      <c r="J284" s="878">
        <v>45952268</v>
      </c>
      <c r="K284" s="880">
        <v>2.7709999999999999</v>
      </c>
      <c r="L284" s="881">
        <v>102.06699999999999</v>
      </c>
      <c r="M284" s="379"/>
      <c r="N284" s="1111">
        <v>365407</v>
      </c>
      <c r="O284" s="1112">
        <f t="shared" si="8"/>
        <v>113.60599999999999</v>
      </c>
      <c r="P284" s="1113">
        <v>103.7</v>
      </c>
      <c r="Q284" s="1112">
        <f t="shared" si="9"/>
        <v>102.06699999999999</v>
      </c>
      <c r="R284" s="376"/>
      <c r="Z284" s="633"/>
      <c r="AA284" s="634"/>
      <c r="AB284" s="635"/>
    </row>
    <row r="285" spans="1:28" hidden="1">
      <c r="A285" s="380"/>
      <c r="B285" s="392"/>
      <c r="C285" s="474" t="s">
        <v>69</v>
      </c>
      <c r="D285" s="882">
        <v>125.13046524031935</v>
      </c>
      <c r="E285" s="883">
        <v>1813.4</v>
      </c>
      <c r="F285" s="883">
        <v>120.2862095840006</v>
      </c>
      <c r="G285" s="884">
        <v>99.1</v>
      </c>
      <c r="H285" s="885">
        <v>43233</v>
      </c>
      <c r="I285" s="886">
        <v>97.91</v>
      </c>
      <c r="J285" s="885">
        <v>3506412</v>
      </c>
      <c r="K285" s="887">
        <v>2.7429999999999999</v>
      </c>
      <c r="L285" s="888">
        <v>101.572</v>
      </c>
      <c r="M285" s="379"/>
      <c r="N285" s="1111">
        <v>448427</v>
      </c>
      <c r="O285" s="1112">
        <f t="shared" si="8"/>
        <v>97.91</v>
      </c>
      <c r="P285" s="1113">
        <v>103.4</v>
      </c>
      <c r="Q285" s="1112">
        <f t="shared" si="9"/>
        <v>101.572</v>
      </c>
      <c r="R285" s="376"/>
      <c r="Z285" s="633"/>
      <c r="AA285" s="634"/>
      <c r="AB285" s="635"/>
    </row>
    <row r="286" spans="1:28" hidden="1">
      <c r="A286" s="353">
        <v>1998</v>
      </c>
      <c r="B286" s="366" t="s">
        <v>77</v>
      </c>
      <c r="C286" s="473" t="s">
        <v>561</v>
      </c>
      <c r="D286" s="875">
        <v>125.13046524031935</v>
      </c>
      <c r="E286" s="876">
        <v>1872.2</v>
      </c>
      <c r="F286" s="876">
        <v>130.57225366311533</v>
      </c>
      <c r="G286" s="877">
        <v>98.6</v>
      </c>
      <c r="H286" s="878">
        <v>42542</v>
      </c>
      <c r="I286" s="879">
        <v>102.548</v>
      </c>
      <c r="J286" s="878">
        <v>3550706</v>
      </c>
      <c r="K286" s="880">
        <v>2.7389999999999999</v>
      </c>
      <c r="L286" s="881">
        <v>101.572</v>
      </c>
      <c r="M286" s="379"/>
      <c r="N286" s="1111">
        <v>334623</v>
      </c>
      <c r="O286" s="1112">
        <f t="shared" si="8"/>
        <v>102.548</v>
      </c>
      <c r="P286" s="1113">
        <v>103.4</v>
      </c>
      <c r="Q286" s="1112">
        <f t="shared" si="9"/>
        <v>101.572</v>
      </c>
      <c r="R286" s="376"/>
      <c r="Z286" s="633"/>
      <c r="AA286" s="634"/>
      <c r="AB286" s="635"/>
    </row>
    <row r="287" spans="1:28" hidden="1">
      <c r="A287" s="370"/>
      <c r="B287" s="366"/>
      <c r="C287" s="472" t="s">
        <v>562</v>
      </c>
      <c r="D287" s="875">
        <v>124.27193717692093</v>
      </c>
      <c r="E287" s="876">
        <v>1903.6</v>
      </c>
      <c r="F287" s="876">
        <v>124.27961493236279</v>
      </c>
      <c r="G287" s="877">
        <v>98.4</v>
      </c>
      <c r="H287" s="878">
        <v>43691</v>
      </c>
      <c r="I287" s="879">
        <v>86.268000000000001</v>
      </c>
      <c r="J287" s="878">
        <v>10291870</v>
      </c>
      <c r="K287" s="880">
        <v>2.75</v>
      </c>
      <c r="L287" s="881">
        <v>102.172</v>
      </c>
      <c r="M287" s="379"/>
      <c r="N287" s="1111">
        <v>273194</v>
      </c>
      <c r="O287" s="1112">
        <f t="shared" si="8"/>
        <v>86.268000000000001</v>
      </c>
      <c r="P287" s="1113">
        <v>103.5</v>
      </c>
      <c r="Q287" s="1112">
        <f t="shared" si="9"/>
        <v>102.172</v>
      </c>
      <c r="R287" s="376"/>
      <c r="Z287" s="633"/>
      <c r="AA287" s="634"/>
      <c r="AB287" s="635"/>
    </row>
    <row r="288" spans="1:28" hidden="1">
      <c r="B288" s="366"/>
      <c r="C288" s="472" t="s">
        <v>563</v>
      </c>
      <c r="D288" s="875">
        <v>125.34509725616897</v>
      </c>
      <c r="E288" s="876">
        <v>1900.7</v>
      </c>
      <c r="F288" s="876">
        <v>129.84617996341311</v>
      </c>
      <c r="G288" s="877">
        <v>98.1</v>
      </c>
      <c r="H288" s="878">
        <v>43901</v>
      </c>
      <c r="I288" s="879">
        <v>104.419</v>
      </c>
      <c r="J288" s="878">
        <v>3383772</v>
      </c>
      <c r="K288" s="880">
        <v>2.7389999999999999</v>
      </c>
      <c r="L288" s="881">
        <v>101.86799999999999</v>
      </c>
      <c r="M288" s="379"/>
      <c r="N288" s="1111">
        <v>398213</v>
      </c>
      <c r="O288" s="1112">
        <f t="shared" si="8"/>
        <v>104.419</v>
      </c>
      <c r="P288" s="1113">
        <v>103.6</v>
      </c>
      <c r="Q288" s="1112">
        <f t="shared" si="9"/>
        <v>101.86799999999999</v>
      </c>
      <c r="R288" s="376"/>
      <c r="Z288" s="633"/>
      <c r="AA288" s="634"/>
      <c r="AB288" s="635"/>
    </row>
    <row r="289" spans="1:28" hidden="1">
      <c r="B289" s="366"/>
      <c r="C289" s="472" t="s">
        <v>564</v>
      </c>
      <c r="D289" s="875">
        <v>125.45241326409376</v>
      </c>
      <c r="E289" s="876">
        <v>1886.8</v>
      </c>
      <c r="F289" s="876">
        <v>147.75599788940113</v>
      </c>
      <c r="G289" s="877">
        <v>99.7</v>
      </c>
      <c r="H289" s="878">
        <v>44238</v>
      </c>
      <c r="I289" s="879">
        <v>107.886</v>
      </c>
      <c r="J289" s="878">
        <v>6473533</v>
      </c>
      <c r="K289" s="880">
        <v>2.74</v>
      </c>
      <c r="L289" s="881">
        <v>100</v>
      </c>
      <c r="M289" s="379"/>
      <c r="N289" s="1111">
        <v>339684</v>
      </c>
      <c r="O289" s="1112">
        <f t="shared" si="8"/>
        <v>107.886</v>
      </c>
      <c r="P289" s="1113">
        <v>103.4</v>
      </c>
      <c r="Q289" s="1112">
        <f t="shared" si="9"/>
        <v>100</v>
      </c>
      <c r="R289" s="376"/>
      <c r="Z289" s="633"/>
      <c r="AA289" s="634"/>
      <c r="AB289" s="635"/>
    </row>
    <row r="290" spans="1:28" hidden="1">
      <c r="B290" s="366"/>
      <c r="C290" s="472" t="s">
        <v>565</v>
      </c>
      <c r="D290" s="875">
        <v>124.27193717692093</v>
      </c>
      <c r="E290" s="876">
        <v>1895.5</v>
      </c>
      <c r="F290" s="876">
        <v>115.5667305359362</v>
      </c>
      <c r="G290" s="877">
        <v>99.5</v>
      </c>
      <c r="H290" s="878">
        <v>48273</v>
      </c>
      <c r="I290" s="879">
        <v>108.938</v>
      </c>
      <c r="J290" s="878">
        <v>54932822</v>
      </c>
      <c r="K290" s="880">
        <v>2.7389999999999999</v>
      </c>
      <c r="L290" s="881">
        <v>100.386</v>
      </c>
      <c r="M290" s="379"/>
      <c r="N290" s="1111">
        <v>311748</v>
      </c>
      <c r="O290" s="1112">
        <f t="shared" si="8"/>
        <v>108.938</v>
      </c>
      <c r="P290" s="1113">
        <v>104</v>
      </c>
      <c r="Q290" s="1112">
        <f t="shared" si="9"/>
        <v>100.386</v>
      </c>
      <c r="R290" s="376"/>
      <c r="Z290" s="633"/>
      <c r="AA290" s="634"/>
      <c r="AB290" s="635"/>
    </row>
    <row r="291" spans="1:28" hidden="1">
      <c r="B291" s="366"/>
      <c r="C291" s="472" t="s">
        <v>566</v>
      </c>
      <c r="D291" s="875">
        <v>123.94998915314653</v>
      </c>
      <c r="E291" s="876">
        <v>1856.8</v>
      </c>
      <c r="F291" s="876">
        <v>134.80768357804493</v>
      </c>
      <c r="G291" s="877">
        <v>99.5</v>
      </c>
      <c r="H291" s="878">
        <v>51191</v>
      </c>
      <c r="I291" s="879">
        <v>73.033000000000001</v>
      </c>
      <c r="J291" s="878">
        <v>10256502</v>
      </c>
      <c r="K291" s="880">
        <v>2.7240000000000002</v>
      </c>
      <c r="L291" s="881">
        <v>100.09699999999999</v>
      </c>
      <c r="M291" s="379"/>
      <c r="N291" s="1111">
        <v>304973</v>
      </c>
      <c r="O291" s="1112">
        <f t="shared" si="8"/>
        <v>73.033000000000001</v>
      </c>
      <c r="P291" s="1113">
        <v>103.6</v>
      </c>
      <c r="Q291" s="1112">
        <f t="shared" si="9"/>
        <v>100.09699999999999</v>
      </c>
      <c r="R291" s="376"/>
      <c r="Z291" s="633"/>
      <c r="AA291" s="634"/>
      <c r="AB291" s="635"/>
    </row>
    <row r="292" spans="1:28" hidden="1">
      <c r="B292" s="366"/>
      <c r="C292" s="472" t="s">
        <v>567</v>
      </c>
      <c r="D292" s="875">
        <v>122.76951306597371</v>
      </c>
      <c r="E292" s="876">
        <v>1811.9</v>
      </c>
      <c r="F292" s="876">
        <v>125.61075004848351</v>
      </c>
      <c r="G292" s="877">
        <v>99.3</v>
      </c>
      <c r="H292" s="878">
        <v>53432</v>
      </c>
      <c r="I292" s="879">
        <v>99.203000000000003</v>
      </c>
      <c r="J292" s="878">
        <v>3602969</v>
      </c>
      <c r="K292" s="880">
        <v>2.71</v>
      </c>
      <c r="L292" s="881">
        <v>99.71</v>
      </c>
      <c r="M292" s="379"/>
      <c r="N292" s="1111">
        <v>317377</v>
      </c>
      <c r="O292" s="1112">
        <f t="shared" si="8"/>
        <v>99.203000000000003</v>
      </c>
      <c r="P292" s="1113">
        <v>103.2</v>
      </c>
      <c r="Q292" s="1112">
        <f t="shared" si="9"/>
        <v>99.71</v>
      </c>
      <c r="R292" s="376"/>
      <c r="Z292" s="633"/>
      <c r="AA292" s="634"/>
      <c r="AB292" s="635"/>
    </row>
    <row r="293" spans="1:28" hidden="1">
      <c r="B293" s="366"/>
      <c r="C293" s="472" t="s">
        <v>568</v>
      </c>
      <c r="D293" s="875">
        <v>122.76951306597371</v>
      </c>
      <c r="E293" s="876">
        <v>1802.8</v>
      </c>
      <c r="F293" s="876">
        <v>125.36872548191612</v>
      </c>
      <c r="G293" s="877">
        <v>98.6</v>
      </c>
      <c r="H293" s="878">
        <v>53977</v>
      </c>
      <c r="I293" s="879">
        <v>104.18899999999999</v>
      </c>
      <c r="J293" s="878">
        <v>8938480</v>
      </c>
      <c r="K293" s="880">
        <v>2.7130000000000001</v>
      </c>
      <c r="L293" s="881">
        <v>100.09699999999999</v>
      </c>
      <c r="M293" s="379"/>
      <c r="N293" s="1111">
        <v>336949</v>
      </c>
      <c r="O293" s="1112">
        <f t="shared" si="8"/>
        <v>104.18899999999999</v>
      </c>
      <c r="P293" s="1113">
        <v>103.6</v>
      </c>
      <c r="Q293" s="1112">
        <f t="shared" si="9"/>
        <v>100.09699999999999</v>
      </c>
      <c r="R293" s="376"/>
      <c r="Z293" s="633"/>
      <c r="AA293" s="634"/>
      <c r="AB293" s="635"/>
    </row>
    <row r="294" spans="1:28" hidden="1">
      <c r="B294" s="366"/>
      <c r="C294" s="472" t="s">
        <v>569</v>
      </c>
      <c r="D294" s="875">
        <v>123.52072512144733</v>
      </c>
      <c r="E294" s="876">
        <v>1753.2</v>
      </c>
      <c r="F294" s="876">
        <v>117.74495163504285</v>
      </c>
      <c r="G294" s="877">
        <v>98.7</v>
      </c>
      <c r="H294" s="878">
        <v>53659</v>
      </c>
      <c r="I294" s="879">
        <v>91.168999999999997</v>
      </c>
      <c r="J294" s="878">
        <v>3405914</v>
      </c>
      <c r="K294" s="880">
        <v>2.7040000000000002</v>
      </c>
      <c r="L294" s="881">
        <v>100.19199999999999</v>
      </c>
      <c r="M294" s="379"/>
      <c r="N294" s="1111">
        <v>297756</v>
      </c>
      <c r="O294" s="1112">
        <f t="shared" si="8"/>
        <v>91.168999999999997</v>
      </c>
      <c r="P294" s="1113">
        <v>104.2</v>
      </c>
      <c r="Q294" s="1112">
        <f t="shared" si="9"/>
        <v>100.19199999999999</v>
      </c>
      <c r="R294" s="376"/>
      <c r="Z294" s="633"/>
      <c r="AA294" s="634"/>
      <c r="AB294" s="635"/>
    </row>
    <row r="295" spans="1:28" hidden="1">
      <c r="B295" s="366"/>
      <c r="C295" s="472" t="s">
        <v>67</v>
      </c>
      <c r="D295" s="875">
        <v>120.62319290747767</v>
      </c>
      <c r="E295" s="876">
        <v>1660</v>
      </c>
      <c r="F295" s="876">
        <v>127.78897114759017</v>
      </c>
      <c r="G295" s="877">
        <v>98.4</v>
      </c>
      <c r="H295" s="878">
        <v>52721</v>
      </c>
      <c r="I295" s="879">
        <v>106.45</v>
      </c>
      <c r="J295" s="878">
        <v>4294817</v>
      </c>
      <c r="K295" s="880">
        <v>2.6920000000000002</v>
      </c>
      <c r="L295" s="881">
        <v>101.056</v>
      </c>
      <c r="M295" s="379"/>
      <c r="N295" s="1111">
        <v>358191</v>
      </c>
      <c r="O295" s="1112">
        <f t="shared" si="8"/>
        <v>106.45</v>
      </c>
      <c r="P295" s="1113">
        <v>105.3</v>
      </c>
      <c r="Q295" s="1112">
        <f t="shared" si="9"/>
        <v>101.056</v>
      </c>
      <c r="R295" s="376"/>
      <c r="Z295" s="633"/>
      <c r="AA295" s="634"/>
      <c r="AB295" s="635"/>
    </row>
    <row r="296" spans="1:28" hidden="1">
      <c r="B296" s="366"/>
      <c r="C296" s="472" t="s">
        <v>68</v>
      </c>
      <c r="D296" s="875">
        <v>119.33540081238004</v>
      </c>
      <c r="E296" s="876">
        <v>1595</v>
      </c>
      <c r="F296" s="876">
        <v>125.36872548191612</v>
      </c>
      <c r="G296" s="877">
        <v>98.3</v>
      </c>
      <c r="H296" s="878">
        <v>51447</v>
      </c>
      <c r="I296" s="879">
        <v>88.058999999999997</v>
      </c>
      <c r="J296" s="878">
        <v>40681761</v>
      </c>
      <c r="K296" s="880">
        <v>2.6549999999999998</v>
      </c>
      <c r="L296" s="881">
        <v>101.446</v>
      </c>
      <c r="M296" s="379"/>
      <c r="N296" s="1111">
        <v>321772</v>
      </c>
      <c r="O296" s="1112">
        <f t="shared" si="8"/>
        <v>88.058999999999997</v>
      </c>
      <c r="P296" s="1113">
        <v>105.2</v>
      </c>
      <c r="Q296" s="1112">
        <f t="shared" si="9"/>
        <v>101.446</v>
      </c>
      <c r="R296" s="376"/>
      <c r="Z296" s="633"/>
      <c r="AA296" s="634"/>
      <c r="AB296" s="635"/>
    </row>
    <row r="297" spans="1:28" hidden="1">
      <c r="B297" s="366"/>
      <c r="C297" s="474" t="s">
        <v>69</v>
      </c>
      <c r="D297" s="875">
        <v>118.15492472520721</v>
      </c>
      <c r="E297" s="876">
        <v>1574</v>
      </c>
      <c r="F297" s="876">
        <v>123.91657808251169</v>
      </c>
      <c r="G297" s="877">
        <v>97.9</v>
      </c>
      <c r="H297" s="878">
        <v>50523</v>
      </c>
      <c r="I297" s="879">
        <v>91.72</v>
      </c>
      <c r="J297" s="878">
        <v>2999486</v>
      </c>
      <c r="K297" s="880">
        <v>2.6179999999999999</v>
      </c>
      <c r="L297" s="881">
        <v>100.967</v>
      </c>
      <c r="M297" s="379"/>
      <c r="N297" s="1111">
        <v>411298</v>
      </c>
      <c r="O297" s="1112">
        <f t="shared" si="8"/>
        <v>91.72</v>
      </c>
      <c r="P297" s="1113">
        <v>104.4</v>
      </c>
      <c r="Q297" s="1112">
        <f t="shared" si="9"/>
        <v>100.967</v>
      </c>
      <c r="R297" s="376"/>
      <c r="Z297" s="633"/>
      <c r="AA297" s="634"/>
      <c r="AB297" s="635"/>
    </row>
    <row r="298" spans="1:28" hidden="1">
      <c r="A298" s="359">
        <v>1999</v>
      </c>
      <c r="B298" s="368" t="s">
        <v>78</v>
      </c>
      <c r="C298" s="473" t="s">
        <v>561</v>
      </c>
      <c r="D298" s="868">
        <v>116.3305525904856</v>
      </c>
      <c r="E298" s="869">
        <v>1649.3</v>
      </c>
      <c r="F298" s="892">
        <v>126.33682374818575</v>
      </c>
      <c r="G298" s="870">
        <v>96.6</v>
      </c>
      <c r="H298" s="871">
        <v>48933</v>
      </c>
      <c r="I298" s="872">
        <v>96.363</v>
      </c>
      <c r="J298" s="871">
        <v>2918277</v>
      </c>
      <c r="K298" s="873">
        <v>2.625</v>
      </c>
      <c r="L298" s="874">
        <v>100.774</v>
      </c>
      <c r="M298" s="379"/>
      <c r="N298" s="1111">
        <v>322454</v>
      </c>
      <c r="O298" s="1112">
        <f t="shared" si="8"/>
        <v>96.363</v>
      </c>
      <c r="P298" s="1113">
        <v>104.2</v>
      </c>
      <c r="Q298" s="1112">
        <f t="shared" si="9"/>
        <v>100.774</v>
      </c>
      <c r="R298" s="376"/>
      <c r="Z298" s="633"/>
      <c r="AA298" s="634"/>
      <c r="AB298" s="635"/>
    </row>
    <row r="299" spans="1:28" hidden="1">
      <c r="B299" s="366"/>
      <c r="C299" s="472" t="s">
        <v>562</v>
      </c>
      <c r="D299" s="875">
        <v>116.43786859841038</v>
      </c>
      <c r="E299" s="876">
        <v>1698.8</v>
      </c>
      <c r="F299" s="893">
        <v>113.87255856996435</v>
      </c>
      <c r="G299" s="877">
        <v>96.1</v>
      </c>
      <c r="H299" s="878">
        <v>49000</v>
      </c>
      <c r="I299" s="879">
        <v>99.244</v>
      </c>
      <c r="J299" s="878">
        <v>6810250</v>
      </c>
      <c r="K299" s="880">
        <v>2.65</v>
      </c>
      <c r="L299" s="881">
        <v>99.807000000000002</v>
      </c>
      <c r="M299" s="379"/>
      <c r="N299" s="1111">
        <v>271129</v>
      </c>
      <c r="O299" s="1112">
        <f>ROUND(N299/N287*100,3)</f>
        <v>99.244</v>
      </c>
      <c r="P299" s="1113">
        <v>103.3</v>
      </c>
      <c r="Q299" s="1112">
        <f t="shared" si="9"/>
        <v>99.807000000000002</v>
      </c>
      <c r="R299" s="376"/>
      <c r="Z299" s="633"/>
      <c r="AA299" s="634"/>
      <c r="AB299" s="635"/>
    </row>
    <row r="300" spans="1:28" hidden="1">
      <c r="B300" s="366"/>
      <c r="C300" s="472" t="s">
        <v>563</v>
      </c>
      <c r="D300" s="875">
        <v>118.04760871728242</v>
      </c>
      <c r="E300" s="876">
        <v>1667.2</v>
      </c>
      <c r="F300" s="893">
        <v>114.35660770309917</v>
      </c>
      <c r="G300" s="877">
        <v>96.6</v>
      </c>
      <c r="H300" s="878">
        <v>48354</v>
      </c>
      <c r="I300" s="879">
        <v>100.02200000000001</v>
      </c>
      <c r="J300" s="878">
        <v>1723898</v>
      </c>
      <c r="K300" s="880">
        <v>2.6509999999999998</v>
      </c>
      <c r="L300" s="881">
        <v>99.614000000000004</v>
      </c>
      <c r="M300" s="379"/>
      <c r="N300" s="1111">
        <v>398299</v>
      </c>
      <c r="O300" s="1112">
        <f t="shared" si="8"/>
        <v>100.02200000000001</v>
      </c>
      <c r="P300" s="1113">
        <v>103.2</v>
      </c>
      <c r="Q300" s="1112">
        <f t="shared" si="9"/>
        <v>99.614000000000004</v>
      </c>
      <c r="R300" s="376"/>
      <c r="Z300" s="633"/>
      <c r="AA300" s="634"/>
      <c r="AB300" s="635"/>
    </row>
    <row r="301" spans="1:28" hidden="1">
      <c r="B301" s="366"/>
      <c r="C301" s="472" t="s">
        <v>564</v>
      </c>
      <c r="D301" s="875">
        <v>116.54518460633518</v>
      </c>
      <c r="E301" s="876">
        <v>1658.1</v>
      </c>
      <c r="F301" s="876">
        <v>113.75154628668065</v>
      </c>
      <c r="G301" s="877">
        <v>98.5</v>
      </c>
      <c r="H301" s="878">
        <v>48496</v>
      </c>
      <c r="I301" s="879">
        <v>106.94199999999999</v>
      </c>
      <c r="J301" s="878">
        <v>5124887</v>
      </c>
      <c r="K301" s="880">
        <v>2.63</v>
      </c>
      <c r="L301" s="881">
        <v>99.807000000000002</v>
      </c>
      <c r="M301" s="379"/>
      <c r="N301" s="1111">
        <v>363264</v>
      </c>
      <c r="O301" s="1112">
        <f t="shared" si="8"/>
        <v>106.94199999999999</v>
      </c>
      <c r="P301" s="1113">
        <v>103.2</v>
      </c>
      <c r="Q301" s="1112">
        <f t="shared" si="9"/>
        <v>99.807000000000002</v>
      </c>
      <c r="R301" s="376"/>
      <c r="Z301" s="633"/>
      <c r="AA301" s="634"/>
      <c r="AB301" s="635"/>
    </row>
    <row r="302" spans="1:28" hidden="1">
      <c r="B302" s="366"/>
      <c r="C302" s="472" t="s">
        <v>565</v>
      </c>
      <c r="D302" s="875">
        <v>116.3305525904856</v>
      </c>
      <c r="E302" s="876">
        <v>1721</v>
      </c>
      <c r="F302" s="876">
        <v>116.53482880220581</v>
      </c>
      <c r="G302" s="877">
        <v>99.2</v>
      </c>
      <c r="H302" s="878">
        <v>49240</v>
      </c>
      <c r="I302" s="879">
        <v>106.063</v>
      </c>
      <c r="J302" s="878">
        <v>48322271</v>
      </c>
      <c r="K302" s="880">
        <v>2.61</v>
      </c>
      <c r="L302" s="881">
        <v>99.230999999999995</v>
      </c>
      <c r="M302" s="379"/>
      <c r="N302" s="1111">
        <v>330650</v>
      </c>
      <c r="O302" s="1112">
        <f t="shared" si="8"/>
        <v>106.063</v>
      </c>
      <c r="P302" s="1113">
        <v>103.2</v>
      </c>
      <c r="Q302" s="1112">
        <f t="shared" si="9"/>
        <v>99.230999999999995</v>
      </c>
      <c r="R302" s="376"/>
      <c r="Z302" s="633"/>
      <c r="AA302" s="634"/>
      <c r="AB302" s="635"/>
    </row>
    <row r="303" spans="1:28" hidden="1">
      <c r="B303" s="366"/>
      <c r="C303" s="472" t="s">
        <v>566</v>
      </c>
      <c r="D303" s="875">
        <v>115.25739251123755</v>
      </c>
      <c r="E303" s="876">
        <v>1580.8</v>
      </c>
      <c r="F303" s="876">
        <v>113.50952172011324</v>
      </c>
      <c r="G303" s="877">
        <v>99.7</v>
      </c>
      <c r="H303" s="878">
        <v>53756</v>
      </c>
      <c r="I303" s="879">
        <v>101.158</v>
      </c>
      <c r="J303" s="878">
        <v>11326272</v>
      </c>
      <c r="K303" s="880">
        <v>2.5760000000000001</v>
      </c>
      <c r="L303" s="881">
        <v>99.227999999999994</v>
      </c>
      <c r="M303" s="379"/>
      <c r="N303" s="1111">
        <v>308506</v>
      </c>
      <c r="O303" s="1112">
        <f t="shared" si="8"/>
        <v>101.158</v>
      </c>
      <c r="P303" s="1113">
        <v>102.8</v>
      </c>
      <c r="Q303" s="1112">
        <f t="shared" si="9"/>
        <v>99.227999999999994</v>
      </c>
      <c r="R303" s="376"/>
      <c r="Z303" s="633"/>
      <c r="AA303" s="634"/>
      <c r="AB303" s="635"/>
    </row>
    <row r="304" spans="1:28" hidden="1">
      <c r="B304" s="366"/>
      <c r="C304" s="472" t="s">
        <v>567</v>
      </c>
      <c r="D304" s="875">
        <v>115.47202452708716</v>
      </c>
      <c r="E304" s="876">
        <v>1701.4</v>
      </c>
      <c r="F304" s="876">
        <v>124.27961493236279</v>
      </c>
      <c r="G304" s="877">
        <v>99.3</v>
      </c>
      <c r="H304" s="894">
        <v>54567</v>
      </c>
      <c r="I304" s="879">
        <v>108.42</v>
      </c>
      <c r="J304" s="894">
        <v>3153166</v>
      </c>
      <c r="K304" s="880">
        <v>2.5640000000000001</v>
      </c>
      <c r="L304" s="881">
        <v>99.516000000000005</v>
      </c>
      <c r="M304" s="379"/>
      <c r="N304" s="1111">
        <v>344101</v>
      </c>
      <c r="O304" s="1112">
        <f t="shared" si="8"/>
        <v>108.42</v>
      </c>
      <c r="P304" s="1113">
        <v>102.7</v>
      </c>
      <c r="Q304" s="1112">
        <f t="shared" si="9"/>
        <v>99.516000000000005</v>
      </c>
      <c r="R304" s="376"/>
      <c r="Z304" s="633"/>
      <c r="AA304" s="634"/>
      <c r="AB304" s="635"/>
    </row>
    <row r="305" spans="1:28" hidden="1">
      <c r="B305" s="366"/>
      <c r="C305" s="472" t="s">
        <v>568</v>
      </c>
      <c r="D305" s="875">
        <v>114.18423243198954</v>
      </c>
      <c r="E305" s="876">
        <v>1724</v>
      </c>
      <c r="F305" s="876">
        <v>125.24771319863243</v>
      </c>
      <c r="G305" s="877">
        <v>99</v>
      </c>
      <c r="H305" s="894">
        <v>55411</v>
      </c>
      <c r="I305" s="879">
        <v>102.628</v>
      </c>
      <c r="J305" s="894">
        <v>7355489</v>
      </c>
      <c r="K305" s="880">
        <v>2.5720000000000001</v>
      </c>
      <c r="L305" s="881">
        <v>99.516999999999996</v>
      </c>
      <c r="M305" s="379"/>
      <c r="N305" s="1111">
        <v>345804</v>
      </c>
      <c r="O305" s="1112">
        <f t="shared" si="8"/>
        <v>102.628</v>
      </c>
      <c r="P305" s="1113">
        <v>103.1</v>
      </c>
      <c r="Q305" s="1112">
        <f t="shared" si="9"/>
        <v>99.516999999999996</v>
      </c>
      <c r="R305" s="376"/>
      <c r="Z305" s="633"/>
      <c r="AA305" s="634"/>
      <c r="AB305" s="635"/>
    </row>
    <row r="306" spans="1:28" hidden="1">
      <c r="B306" s="366"/>
      <c r="C306" s="472" t="s">
        <v>569</v>
      </c>
      <c r="D306" s="875">
        <v>113.75496840029032</v>
      </c>
      <c r="E306" s="876">
        <v>1672.1</v>
      </c>
      <c r="F306" s="876">
        <v>124.52163949893021</v>
      </c>
      <c r="G306" s="877">
        <v>99.1</v>
      </c>
      <c r="H306" s="894">
        <v>54091</v>
      </c>
      <c r="I306" s="879">
        <v>103.887</v>
      </c>
      <c r="J306" s="894">
        <v>2663915</v>
      </c>
      <c r="K306" s="880">
        <v>2.5720000000000001</v>
      </c>
      <c r="L306" s="881">
        <v>99.424000000000007</v>
      </c>
      <c r="M306" s="379"/>
      <c r="N306" s="1111">
        <v>309329</v>
      </c>
      <c r="O306" s="1112">
        <f t="shared" si="8"/>
        <v>103.887</v>
      </c>
      <c r="P306" s="1113">
        <v>103.6</v>
      </c>
      <c r="Q306" s="1112">
        <f t="shared" si="9"/>
        <v>99.424000000000007</v>
      </c>
      <c r="R306" s="376"/>
      <c r="Z306" s="633"/>
      <c r="AA306" s="634"/>
      <c r="AB306" s="635"/>
    </row>
    <row r="307" spans="1:28" hidden="1">
      <c r="B307" s="366"/>
      <c r="C307" s="472" t="s">
        <v>67</v>
      </c>
      <c r="D307" s="875">
        <v>115.15007650331276</v>
      </c>
      <c r="E307" s="876">
        <v>1636.2</v>
      </c>
      <c r="F307" s="876">
        <v>117.01887793534063</v>
      </c>
      <c r="G307" s="877">
        <v>99.2</v>
      </c>
      <c r="H307" s="894">
        <v>52949</v>
      </c>
      <c r="I307" s="879">
        <v>85.572000000000003</v>
      </c>
      <c r="J307" s="894">
        <v>4359758</v>
      </c>
      <c r="K307" s="880">
        <v>2.5659999999999998</v>
      </c>
      <c r="L307" s="881">
        <v>98.290999999999997</v>
      </c>
      <c r="M307" s="379"/>
      <c r="N307" s="1111">
        <v>306510</v>
      </c>
      <c r="O307" s="1112">
        <f t="shared" si="8"/>
        <v>85.572000000000003</v>
      </c>
      <c r="P307" s="1113">
        <v>103.5</v>
      </c>
      <c r="Q307" s="1112">
        <f t="shared" si="9"/>
        <v>98.290999999999997</v>
      </c>
      <c r="R307" s="376"/>
      <c r="Z307" s="633"/>
      <c r="AA307" s="634"/>
      <c r="AB307" s="635"/>
    </row>
    <row r="308" spans="1:28" hidden="1">
      <c r="B308" s="366"/>
      <c r="C308" s="472" t="s">
        <v>68</v>
      </c>
      <c r="D308" s="875">
        <v>113.86228440821512</v>
      </c>
      <c r="E308" s="876">
        <v>1607.7</v>
      </c>
      <c r="F308" s="876">
        <v>119.56013588429839</v>
      </c>
      <c r="G308" s="877">
        <v>98.7</v>
      </c>
      <c r="H308" s="894">
        <v>55327</v>
      </c>
      <c r="I308" s="879">
        <v>96.655000000000001</v>
      </c>
      <c r="J308" s="894">
        <v>34722578</v>
      </c>
      <c r="K308" s="880">
        <v>2.5590000000000002</v>
      </c>
      <c r="L308" s="881">
        <v>97.623999999999995</v>
      </c>
      <c r="M308" s="379"/>
      <c r="N308" s="1111">
        <v>311009</v>
      </c>
      <c r="O308" s="1112">
        <f t="shared" si="8"/>
        <v>96.655000000000001</v>
      </c>
      <c r="P308" s="1113">
        <v>102.7</v>
      </c>
      <c r="Q308" s="1112">
        <f t="shared" si="9"/>
        <v>97.623999999999995</v>
      </c>
      <c r="R308" s="376"/>
      <c r="Z308" s="633"/>
      <c r="AA308" s="634"/>
      <c r="AB308" s="635"/>
    </row>
    <row r="309" spans="1:28" hidden="1">
      <c r="A309" s="380"/>
      <c r="B309" s="392"/>
      <c r="C309" s="474" t="s">
        <v>69</v>
      </c>
      <c r="D309" s="882">
        <v>113.00375634481671</v>
      </c>
      <c r="E309" s="883">
        <v>1600.6</v>
      </c>
      <c r="F309" s="883">
        <v>120.89127100041912</v>
      </c>
      <c r="G309" s="884">
        <v>99.8</v>
      </c>
      <c r="H309" s="895">
        <v>50659</v>
      </c>
      <c r="I309" s="886">
        <v>90.524000000000001</v>
      </c>
      <c r="J309" s="895">
        <v>3043257</v>
      </c>
      <c r="K309" s="887">
        <v>2.528</v>
      </c>
      <c r="L309" s="888">
        <v>98.084000000000003</v>
      </c>
      <c r="M309" s="379"/>
      <c r="N309" s="1111">
        <v>372323</v>
      </c>
      <c r="O309" s="1112">
        <f t="shared" si="8"/>
        <v>90.524000000000001</v>
      </c>
      <c r="P309" s="1113">
        <v>102.4</v>
      </c>
      <c r="Q309" s="1112">
        <f t="shared" si="9"/>
        <v>98.084000000000003</v>
      </c>
      <c r="R309" s="376"/>
      <c r="Z309" s="633"/>
      <c r="AA309" s="634"/>
      <c r="AB309" s="635"/>
    </row>
    <row r="310" spans="1:28" hidden="1">
      <c r="A310" s="353">
        <v>2000</v>
      </c>
      <c r="B310" s="365" t="s">
        <v>501</v>
      </c>
      <c r="C310" s="473" t="s">
        <v>561</v>
      </c>
      <c r="D310" s="875">
        <v>112.6818083210423</v>
      </c>
      <c r="E310" s="876">
        <v>1661.3</v>
      </c>
      <c r="F310" s="876">
        <v>113.50952172011324</v>
      </c>
      <c r="G310" s="877">
        <v>96.2</v>
      </c>
      <c r="H310" s="894">
        <v>49540</v>
      </c>
      <c r="I310" s="879">
        <v>88.587999999999994</v>
      </c>
      <c r="J310" s="894">
        <v>2852789</v>
      </c>
      <c r="K310" s="880">
        <v>2.5259999999999998</v>
      </c>
      <c r="L310" s="881">
        <v>97.697000000000003</v>
      </c>
      <c r="M310" s="379"/>
      <c r="N310" s="1111">
        <v>285654</v>
      </c>
      <c r="O310" s="1112">
        <f t="shared" si="8"/>
        <v>88.587999999999994</v>
      </c>
      <c r="P310" s="1113">
        <v>101.8</v>
      </c>
      <c r="Q310" s="1112">
        <f t="shared" si="9"/>
        <v>97.697000000000003</v>
      </c>
      <c r="R310" s="376"/>
      <c r="Z310" s="633"/>
      <c r="AA310" s="634"/>
      <c r="AB310" s="635"/>
    </row>
    <row r="311" spans="1:28" hidden="1">
      <c r="B311" s="366"/>
      <c r="C311" s="472" t="s">
        <v>562</v>
      </c>
      <c r="D311" s="875">
        <v>111.17938421009507</v>
      </c>
      <c r="E311" s="876">
        <v>1728</v>
      </c>
      <c r="F311" s="876">
        <v>137.71197837685378</v>
      </c>
      <c r="G311" s="877">
        <v>96.8</v>
      </c>
      <c r="H311" s="894">
        <v>49673</v>
      </c>
      <c r="I311" s="879">
        <v>113.59399999999999</v>
      </c>
      <c r="J311" s="894">
        <v>9649050</v>
      </c>
      <c r="K311" s="880">
        <v>2.5249999999999999</v>
      </c>
      <c r="L311" s="881">
        <v>98.161000000000001</v>
      </c>
      <c r="M311" s="379"/>
      <c r="N311" s="1111">
        <v>307987</v>
      </c>
      <c r="O311" s="1112">
        <f t="shared" si="8"/>
        <v>113.59399999999999</v>
      </c>
      <c r="P311" s="1113">
        <v>101.4</v>
      </c>
      <c r="Q311" s="1112">
        <f t="shared" si="9"/>
        <v>98.161000000000001</v>
      </c>
      <c r="R311" s="376"/>
      <c r="Z311" s="633"/>
      <c r="AA311" s="634"/>
      <c r="AB311" s="635"/>
    </row>
    <row r="312" spans="1:28" hidden="1">
      <c r="B312" s="366"/>
      <c r="C312" s="472" t="s">
        <v>563</v>
      </c>
      <c r="D312" s="875">
        <v>111.17938421009507</v>
      </c>
      <c r="E312" s="876">
        <v>1678.1</v>
      </c>
      <c r="F312" s="876">
        <v>127.54694658102278</v>
      </c>
      <c r="G312" s="877">
        <v>97.2</v>
      </c>
      <c r="H312" s="894">
        <v>47654</v>
      </c>
      <c r="I312" s="879">
        <v>101.621</v>
      </c>
      <c r="J312" s="894">
        <v>2706886</v>
      </c>
      <c r="K312" s="880">
        <v>2.4990000000000001</v>
      </c>
      <c r="L312" s="881">
        <v>98.643000000000001</v>
      </c>
      <c r="M312" s="379"/>
      <c r="N312" s="1111">
        <v>404756</v>
      </c>
      <c r="O312" s="1112">
        <f t="shared" si="8"/>
        <v>101.621</v>
      </c>
      <c r="P312" s="1113">
        <v>101.8</v>
      </c>
      <c r="Q312" s="1112">
        <f t="shared" si="9"/>
        <v>98.643000000000001</v>
      </c>
      <c r="R312" s="376"/>
      <c r="Z312" s="633"/>
      <c r="AA312" s="634"/>
      <c r="AB312" s="635"/>
    </row>
    <row r="313" spans="1:28" hidden="1">
      <c r="B313" s="366"/>
      <c r="C313" s="472" t="s">
        <v>564</v>
      </c>
      <c r="D313" s="875">
        <v>111.82328025764389</v>
      </c>
      <c r="E313" s="876">
        <v>1676.4</v>
      </c>
      <c r="F313" s="876">
        <v>145.69878907357821</v>
      </c>
      <c r="G313" s="877">
        <v>96.8</v>
      </c>
      <c r="H313" s="894">
        <v>47087</v>
      </c>
      <c r="I313" s="879">
        <v>83.843000000000004</v>
      </c>
      <c r="J313" s="894">
        <v>4772059</v>
      </c>
      <c r="K313" s="880">
        <v>2.496</v>
      </c>
      <c r="L313" s="881">
        <v>98.256</v>
      </c>
      <c r="M313" s="379"/>
      <c r="N313" s="1111">
        <v>304573</v>
      </c>
      <c r="O313" s="1112">
        <f t="shared" si="8"/>
        <v>83.843000000000004</v>
      </c>
      <c r="P313" s="1113">
        <v>101.4</v>
      </c>
      <c r="Q313" s="1112">
        <f t="shared" si="9"/>
        <v>98.256</v>
      </c>
      <c r="R313" s="376"/>
      <c r="Z313" s="633"/>
      <c r="AA313" s="634"/>
      <c r="AB313" s="635"/>
    </row>
    <row r="314" spans="1:28" hidden="1">
      <c r="B314" s="366"/>
      <c r="C314" s="472" t="s">
        <v>565</v>
      </c>
      <c r="D314" s="875">
        <v>111.60864824179428</v>
      </c>
      <c r="E314" s="876">
        <v>1735.5</v>
      </c>
      <c r="F314" s="876">
        <v>119.19709903444728</v>
      </c>
      <c r="G314" s="877">
        <v>96.6</v>
      </c>
      <c r="H314" s="894">
        <v>51366</v>
      </c>
      <c r="I314" s="879">
        <v>93.754000000000005</v>
      </c>
      <c r="J314" s="894">
        <v>41743810</v>
      </c>
      <c r="K314" s="880">
        <v>2.5049999999999999</v>
      </c>
      <c r="L314" s="881">
        <v>98.061999999999998</v>
      </c>
      <c r="M314" s="379"/>
      <c r="N314" s="1111">
        <v>309997</v>
      </c>
      <c r="O314" s="1112">
        <f t="shared" si="8"/>
        <v>93.754000000000005</v>
      </c>
      <c r="P314" s="1113">
        <v>101.2</v>
      </c>
      <c r="Q314" s="1112">
        <f t="shared" si="9"/>
        <v>98.061999999999998</v>
      </c>
      <c r="R314" s="376"/>
      <c r="Z314" s="633"/>
      <c r="AA314" s="634"/>
      <c r="AB314" s="635"/>
    </row>
    <row r="315" spans="1:28" hidden="1">
      <c r="B315" s="366"/>
      <c r="C315" s="472" t="s">
        <v>566</v>
      </c>
      <c r="D315" s="875">
        <v>110.85743618632065</v>
      </c>
      <c r="E315" s="876">
        <v>1718.2</v>
      </c>
      <c r="F315" s="876">
        <v>118.59203761802875</v>
      </c>
      <c r="G315" s="877">
        <v>96.6</v>
      </c>
      <c r="H315" s="894">
        <v>52600</v>
      </c>
      <c r="I315" s="879">
        <v>95.77</v>
      </c>
      <c r="J315" s="894">
        <v>8553473</v>
      </c>
      <c r="K315" s="880">
        <v>2.4969999999999999</v>
      </c>
      <c r="L315" s="881">
        <v>98.638000000000005</v>
      </c>
      <c r="M315" s="379"/>
      <c r="N315" s="1111">
        <v>295455</v>
      </c>
      <c r="O315" s="1112">
        <f t="shared" si="8"/>
        <v>95.77</v>
      </c>
      <c r="P315" s="1113">
        <v>101.4</v>
      </c>
      <c r="Q315" s="1112">
        <f t="shared" si="9"/>
        <v>98.638000000000005</v>
      </c>
      <c r="R315" s="376"/>
      <c r="Z315" s="633"/>
      <c r="AA315" s="634"/>
      <c r="AB315" s="635"/>
    </row>
    <row r="316" spans="1:28" hidden="1">
      <c r="B316" s="366"/>
      <c r="C316" s="472" t="s">
        <v>567</v>
      </c>
      <c r="D316" s="875">
        <v>109.56964409122304</v>
      </c>
      <c r="E316" s="876">
        <v>1690.2</v>
      </c>
      <c r="F316" s="876">
        <v>108.18498125563033</v>
      </c>
      <c r="G316" s="877">
        <v>96.9</v>
      </c>
      <c r="H316" s="894">
        <v>53469</v>
      </c>
      <c r="I316" s="879">
        <v>83.146000000000001</v>
      </c>
      <c r="J316" s="894">
        <v>3263128</v>
      </c>
      <c r="K316" s="880">
        <v>2.476</v>
      </c>
      <c r="L316" s="881">
        <v>98.539000000000001</v>
      </c>
      <c r="M316" s="379"/>
      <c r="N316" s="1111">
        <v>286106</v>
      </c>
      <c r="O316" s="1112">
        <f t="shared" si="8"/>
        <v>83.146000000000001</v>
      </c>
      <c r="P316" s="1113">
        <v>101.2</v>
      </c>
      <c r="Q316" s="1112">
        <f t="shared" si="9"/>
        <v>98.539000000000001</v>
      </c>
      <c r="R316" s="376"/>
      <c r="Z316" s="633"/>
      <c r="AA316" s="634"/>
      <c r="AB316" s="635"/>
    </row>
    <row r="317" spans="1:28" hidden="1">
      <c r="B317" s="366"/>
      <c r="C317" s="472" t="s">
        <v>568</v>
      </c>
      <c r="D317" s="875">
        <v>111.50133223386948</v>
      </c>
      <c r="E317" s="876">
        <v>1692.8</v>
      </c>
      <c r="F317" s="876">
        <v>115.20369368608509</v>
      </c>
      <c r="G317" s="877">
        <v>96.4</v>
      </c>
      <c r="H317" s="894">
        <v>55214</v>
      </c>
      <c r="I317" s="879">
        <v>94.399000000000001</v>
      </c>
      <c r="J317" s="894">
        <v>7198384</v>
      </c>
      <c r="K317" s="880">
        <v>2.48</v>
      </c>
      <c r="L317" s="881">
        <v>98.447999999999993</v>
      </c>
      <c r="M317" s="379"/>
      <c r="N317" s="1111">
        <v>326437</v>
      </c>
      <c r="O317" s="1112">
        <f t="shared" si="8"/>
        <v>94.399000000000001</v>
      </c>
      <c r="P317" s="1113">
        <v>101.5</v>
      </c>
      <c r="Q317" s="1112">
        <f t="shared" si="9"/>
        <v>98.447999999999993</v>
      </c>
      <c r="R317" s="376"/>
      <c r="Z317" s="633"/>
      <c r="AA317" s="634"/>
      <c r="AB317" s="635"/>
    </row>
    <row r="318" spans="1:28" hidden="1">
      <c r="B318" s="366"/>
      <c r="C318" s="472" t="s">
        <v>569</v>
      </c>
      <c r="D318" s="875">
        <v>112.25254428934309</v>
      </c>
      <c r="E318" s="876">
        <v>1682</v>
      </c>
      <c r="F318" s="876">
        <v>118.95507446787988</v>
      </c>
      <c r="G318" s="877">
        <v>95.7</v>
      </c>
      <c r="H318" s="894">
        <v>51872</v>
      </c>
      <c r="I318" s="879">
        <v>94.978999999999999</v>
      </c>
      <c r="J318" s="894">
        <v>2681327</v>
      </c>
      <c r="K318" s="880">
        <v>2.4969999999999999</v>
      </c>
      <c r="L318" s="881">
        <v>97.972999999999999</v>
      </c>
      <c r="M318" s="379"/>
      <c r="N318" s="1111">
        <v>293798</v>
      </c>
      <c r="O318" s="1112">
        <f t="shared" si="8"/>
        <v>94.978999999999999</v>
      </c>
      <c r="P318" s="1113">
        <v>101.5</v>
      </c>
      <c r="Q318" s="1112">
        <f t="shared" si="9"/>
        <v>97.972999999999999</v>
      </c>
      <c r="R318" s="376"/>
      <c r="Z318" s="633"/>
      <c r="AA318" s="634"/>
      <c r="AB318" s="635"/>
    </row>
    <row r="319" spans="1:28" hidden="1">
      <c r="B319" s="366"/>
      <c r="C319" s="472" t="s">
        <v>67</v>
      </c>
      <c r="D319" s="875">
        <v>112.78912432896711</v>
      </c>
      <c r="E319" s="876">
        <v>1668.2</v>
      </c>
      <c r="F319" s="876">
        <v>110.60522692130438</v>
      </c>
      <c r="G319" s="877">
        <v>95.9</v>
      </c>
      <c r="H319" s="894">
        <v>52936</v>
      </c>
      <c r="I319" s="879">
        <v>108.185</v>
      </c>
      <c r="J319" s="894">
        <v>4352165</v>
      </c>
      <c r="K319" s="880">
        <v>2.5169999999999999</v>
      </c>
      <c r="L319" s="881">
        <v>97.873999999999995</v>
      </c>
      <c r="M319" s="379"/>
      <c r="N319" s="1111">
        <v>331597</v>
      </c>
      <c r="O319" s="1112">
        <f t="shared" si="8"/>
        <v>108.185</v>
      </c>
      <c r="P319" s="1113">
        <v>101.3</v>
      </c>
      <c r="Q319" s="1112">
        <f t="shared" si="9"/>
        <v>97.873999999999995</v>
      </c>
      <c r="R319" s="376"/>
      <c r="Z319" s="633"/>
      <c r="AA319" s="634"/>
      <c r="AB319" s="635"/>
    </row>
    <row r="320" spans="1:28" hidden="1">
      <c r="B320" s="366"/>
      <c r="C320" s="472" t="s">
        <v>68</v>
      </c>
      <c r="D320" s="875">
        <v>114.07691642406472</v>
      </c>
      <c r="E320" s="876">
        <v>1659.5</v>
      </c>
      <c r="F320" s="876">
        <v>117.13989021862432</v>
      </c>
      <c r="G320" s="877">
        <v>96.1</v>
      </c>
      <c r="H320" s="894">
        <v>51639</v>
      </c>
      <c r="I320" s="879">
        <v>97.885000000000005</v>
      </c>
      <c r="J320" s="894">
        <v>32783932</v>
      </c>
      <c r="K320" s="880">
        <v>2.5139999999999998</v>
      </c>
      <c r="L320" s="881">
        <v>98.539000000000001</v>
      </c>
      <c r="M320" s="379"/>
      <c r="N320" s="1111">
        <v>304432</v>
      </c>
      <c r="O320" s="1112">
        <f t="shared" si="8"/>
        <v>97.885000000000005</v>
      </c>
      <c r="P320" s="1113">
        <v>101.2</v>
      </c>
      <c r="Q320" s="1112">
        <f t="shared" si="9"/>
        <v>98.539000000000001</v>
      </c>
      <c r="R320" s="376"/>
      <c r="Z320" s="633"/>
      <c r="AA320" s="634"/>
      <c r="AB320" s="635"/>
    </row>
    <row r="321" spans="1:28" hidden="1">
      <c r="B321" s="366"/>
      <c r="C321" s="474" t="s">
        <v>69</v>
      </c>
      <c r="D321" s="875">
        <v>114.61349646368875</v>
      </c>
      <c r="E321" s="876">
        <v>1639.6</v>
      </c>
      <c r="F321" s="876">
        <v>108.54801810548142</v>
      </c>
      <c r="G321" s="877">
        <v>95.9</v>
      </c>
      <c r="H321" s="894">
        <v>49434</v>
      </c>
      <c r="I321" s="879">
        <v>110.146</v>
      </c>
      <c r="J321" s="894">
        <v>2671367</v>
      </c>
      <c r="K321" s="880">
        <v>2.5179999999999998</v>
      </c>
      <c r="L321" s="888">
        <v>98.926000000000002</v>
      </c>
      <c r="M321" s="379"/>
      <c r="N321" s="1111">
        <v>410100</v>
      </c>
      <c r="O321" s="1112">
        <f t="shared" si="8"/>
        <v>110.146</v>
      </c>
      <c r="P321" s="1113">
        <v>101.3</v>
      </c>
      <c r="Q321" s="1112">
        <f t="shared" si="9"/>
        <v>98.926000000000002</v>
      </c>
      <c r="R321" s="376"/>
      <c r="Z321" s="633"/>
      <c r="AA321" s="634"/>
      <c r="AB321" s="635"/>
    </row>
    <row r="322" spans="1:28" hidden="1">
      <c r="A322" s="359">
        <v>2001</v>
      </c>
      <c r="B322" s="938" t="s">
        <v>502</v>
      </c>
      <c r="C322" s="473" t="s">
        <v>561</v>
      </c>
      <c r="D322" s="868">
        <v>114.93544448746314</v>
      </c>
      <c r="E322" s="869">
        <v>1701.1</v>
      </c>
      <c r="F322" s="896">
        <v>106.61182157294216</v>
      </c>
      <c r="G322" s="870">
        <v>95.3</v>
      </c>
      <c r="H322" s="897">
        <v>49202</v>
      </c>
      <c r="I322" s="872">
        <v>109.414</v>
      </c>
      <c r="J322" s="897">
        <v>2954318</v>
      </c>
      <c r="K322" s="873">
        <v>2.5129999999999999</v>
      </c>
      <c r="L322" s="881">
        <v>99.606999999999999</v>
      </c>
      <c r="M322" s="379"/>
      <c r="N322" s="1111">
        <v>312546</v>
      </c>
      <c r="O322" s="1112">
        <f t="shared" si="8"/>
        <v>109.414</v>
      </c>
      <c r="P322" s="1113">
        <v>101.4</v>
      </c>
      <c r="Q322" s="1112">
        <f t="shared" si="9"/>
        <v>99.606999999999999</v>
      </c>
      <c r="R322" s="376"/>
      <c r="Z322" s="633"/>
      <c r="AA322" s="634"/>
      <c r="AB322" s="635"/>
    </row>
    <row r="323" spans="1:28" hidden="1">
      <c r="B323" s="366"/>
      <c r="C323" s="472" t="s">
        <v>562</v>
      </c>
      <c r="D323" s="875">
        <v>114.72081247161356</v>
      </c>
      <c r="E323" s="876">
        <v>1725.7</v>
      </c>
      <c r="F323" s="898">
        <v>110.48421463802066</v>
      </c>
      <c r="G323" s="877">
        <v>94.9</v>
      </c>
      <c r="H323" s="894">
        <v>48604</v>
      </c>
      <c r="I323" s="879">
        <v>97.894000000000005</v>
      </c>
      <c r="J323" s="894">
        <v>7064018</v>
      </c>
      <c r="K323" s="880">
        <v>2.5030000000000001</v>
      </c>
      <c r="L323" s="881">
        <v>99.605999999999995</v>
      </c>
      <c r="M323" s="379"/>
      <c r="N323" s="1111">
        <v>301501</v>
      </c>
      <c r="O323" s="1112">
        <f t="shared" si="8"/>
        <v>97.894000000000005</v>
      </c>
      <c r="P323" s="1113">
        <v>101</v>
      </c>
      <c r="Q323" s="1112">
        <f t="shared" si="9"/>
        <v>99.605999999999995</v>
      </c>
      <c r="R323" s="376"/>
      <c r="Z323" s="633"/>
      <c r="AA323" s="634"/>
      <c r="AB323" s="635"/>
    </row>
    <row r="324" spans="1:28" hidden="1">
      <c r="B324" s="366"/>
      <c r="C324" s="472" t="s">
        <v>563</v>
      </c>
      <c r="D324" s="875">
        <v>115.25739251123755</v>
      </c>
      <c r="E324" s="876">
        <v>1781.7</v>
      </c>
      <c r="F324" s="898">
        <v>112.29939888727621</v>
      </c>
      <c r="G324" s="877">
        <v>94.1</v>
      </c>
      <c r="H324" s="894">
        <v>47907</v>
      </c>
      <c r="I324" s="879">
        <v>81.122</v>
      </c>
      <c r="J324" s="894">
        <v>1928097</v>
      </c>
      <c r="K324" s="880">
        <v>2.4710000000000001</v>
      </c>
      <c r="L324" s="881">
        <v>99.018000000000001</v>
      </c>
      <c r="M324" s="379"/>
      <c r="N324" s="1111">
        <v>328348</v>
      </c>
      <c r="O324" s="1112">
        <f t="shared" si="8"/>
        <v>81.122</v>
      </c>
      <c r="P324" s="1113">
        <v>100.8</v>
      </c>
      <c r="Q324" s="1112">
        <f t="shared" si="9"/>
        <v>99.018000000000001</v>
      </c>
      <c r="R324" s="376"/>
      <c r="Z324" s="633"/>
      <c r="AA324" s="634"/>
      <c r="AB324" s="635"/>
    </row>
    <row r="325" spans="1:28" hidden="1">
      <c r="B325" s="366"/>
      <c r="C325" s="472" t="s">
        <v>564</v>
      </c>
      <c r="D325" s="875">
        <v>117.18908065388401</v>
      </c>
      <c r="E325" s="876">
        <v>1777.7</v>
      </c>
      <c r="F325" s="898">
        <v>102.13436709144518</v>
      </c>
      <c r="G325" s="877">
        <v>94.7</v>
      </c>
      <c r="H325" s="894">
        <v>48620</v>
      </c>
      <c r="I325" s="879">
        <v>97.674000000000007</v>
      </c>
      <c r="J325" s="894">
        <v>5478505</v>
      </c>
      <c r="K325" s="880">
        <v>2.4550000000000001</v>
      </c>
      <c r="L325" s="881">
        <v>98.619</v>
      </c>
      <c r="M325" s="379"/>
      <c r="N325" s="1111">
        <v>297489</v>
      </c>
      <c r="O325" s="1112">
        <f t="shared" si="8"/>
        <v>97.674000000000007</v>
      </c>
      <c r="P325" s="1113">
        <v>100</v>
      </c>
      <c r="Q325" s="1112">
        <f t="shared" si="9"/>
        <v>98.619</v>
      </c>
      <c r="R325" s="376"/>
      <c r="Z325" s="633"/>
      <c r="AA325" s="634"/>
      <c r="AB325" s="635"/>
    </row>
    <row r="326" spans="1:28" hidden="1">
      <c r="B326" s="366"/>
      <c r="C326" s="472" t="s">
        <v>565</v>
      </c>
      <c r="D326" s="875">
        <v>117.18908065388401</v>
      </c>
      <c r="E326" s="876">
        <v>1785.1</v>
      </c>
      <c r="F326" s="898">
        <v>107.45890755592809</v>
      </c>
      <c r="G326" s="877">
        <v>94.3</v>
      </c>
      <c r="H326" s="894">
        <v>54405</v>
      </c>
      <c r="I326" s="879">
        <v>92.653000000000006</v>
      </c>
      <c r="J326" s="894">
        <v>48569464</v>
      </c>
      <c r="K326" s="880">
        <v>2.4369999999999998</v>
      </c>
      <c r="L326" s="881">
        <v>98.813999999999993</v>
      </c>
      <c r="M326" s="379"/>
      <c r="N326" s="1111">
        <v>287222</v>
      </c>
      <c r="O326" s="1112">
        <f t="shared" si="8"/>
        <v>92.653000000000006</v>
      </c>
      <c r="P326" s="1113">
        <v>100</v>
      </c>
      <c r="Q326" s="1112">
        <f t="shared" si="9"/>
        <v>98.813999999999993</v>
      </c>
      <c r="R326" s="376"/>
      <c r="Z326" s="633"/>
      <c r="AA326" s="634"/>
      <c r="AB326" s="635"/>
    </row>
    <row r="327" spans="1:28" hidden="1">
      <c r="B327" s="366"/>
      <c r="C327" s="472" t="s">
        <v>566</v>
      </c>
      <c r="D327" s="875">
        <v>119.01345278860563</v>
      </c>
      <c r="E327" s="876">
        <v>1792.4</v>
      </c>
      <c r="F327" s="898">
        <v>104.91764960697034</v>
      </c>
      <c r="G327" s="877">
        <v>94.4</v>
      </c>
      <c r="H327" s="894">
        <v>52722</v>
      </c>
      <c r="I327" s="879">
        <v>98.277000000000001</v>
      </c>
      <c r="J327" s="894">
        <v>8400803</v>
      </c>
      <c r="K327" s="880">
        <v>2.3460000000000001</v>
      </c>
      <c r="L327" s="881">
        <v>98.224999999999994</v>
      </c>
      <c r="M327" s="379"/>
      <c r="N327" s="1111">
        <v>290365</v>
      </c>
      <c r="O327" s="1112">
        <f t="shared" si="8"/>
        <v>98.277000000000001</v>
      </c>
      <c r="P327" s="1113">
        <v>99.6</v>
      </c>
      <c r="Q327" s="1112">
        <f t="shared" si="9"/>
        <v>98.224999999999994</v>
      </c>
      <c r="R327" s="376"/>
      <c r="Z327" s="633"/>
      <c r="AA327" s="634"/>
      <c r="AB327" s="635"/>
    </row>
    <row r="328" spans="1:28" hidden="1">
      <c r="B328" s="366"/>
      <c r="C328" s="472" t="s">
        <v>567</v>
      </c>
      <c r="D328" s="875">
        <v>118.04760871728242</v>
      </c>
      <c r="E328" s="876">
        <v>1734.5</v>
      </c>
      <c r="F328" s="898">
        <v>111.4523129042903</v>
      </c>
      <c r="G328" s="877">
        <v>94.2</v>
      </c>
      <c r="H328" s="894">
        <v>55197</v>
      </c>
      <c r="I328" s="879">
        <v>121.578</v>
      </c>
      <c r="J328" s="894">
        <v>3125933</v>
      </c>
      <c r="K328" s="880">
        <v>2.3250000000000002</v>
      </c>
      <c r="L328" s="881">
        <v>98.221000000000004</v>
      </c>
      <c r="M328" s="379"/>
      <c r="N328" s="1111">
        <v>347842</v>
      </c>
      <c r="O328" s="1112">
        <f t="shared" si="8"/>
        <v>121.578</v>
      </c>
      <c r="P328" s="1113">
        <v>99.4</v>
      </c>
      <c r="Q328" s="1112">
        <f t="shared" si="9"/>
        <v>98.221000000000004</v>
      </c>
      <c r="R328" s="376"/>
      <c r="Z328" s="633"/>
      <c r="AA328" s="634"/>
      <c r="AB328" s="635"/>
    </row>
    <row r="329" spans="1:28" hidden="1">
      <c r="B329" s="366"/>
      <c r="C329" s="472" t="s">
        <v>568</v>
      </c>
      <c r="D329" s="875">
        <v>117.08176464595918</v>
      </c>
      <c r="E329" s="876">
        <v>1730</v>
      </c>
      <c r="F329" s="898">
        <v>92.81642127860006</v>
      </c>
      <c r="G329" s="877">
        <v>93.7</v>
      </c>
      <c r="H329" s="894">
        <v>55923</v>
      </c>
      <c r="I329" s="879">
        <v>93.674999999999997</v>
      </c>
      <c r="J329" s="894">
        <v>6168593</v>
      </c>
      <c r="K329" s="880">
        <v>2.3180000000000001</v>
      </c>
      <c r="L329" s="881">
        <v>98.128</v>
      </c>
      <c r="M329" s="379"/>
      <c r="N329" s="1111">
        <v>305791</v>
      </c>
      <c r="O329" s="1112">
        <f t="shared" si="8"/>
        <v>93.674999999999997</v>
      </c>
      <c r="P329" s="1113">
        <v>99.6</v>
      </c>
      <c r="Q329" s="1112">
        <f t="shared" si="9"/>
        <v>98.128</v>
      </c>
      <c r="R329" s="376"/>
      <c r="Z329" s="633"/>
      <c r="AA329" s="634"/>
      <c r="AB329" s="635"/>
    </row>
    <row r="330" spans="1:28" hidden="1">
      <c r="B330" s="366"/>
      <c r="C330" s="472" t="s">
        <v>569</v>
      </c>
      <c r="D330" s="875">
        <v>116.11592057463598</v>
      </c>
      <c r="E330" s="876">
        <v>1722.9</v>
      </c>
      <c r="F330" s="898">
        <v>90.517187896209691</v>
      </c>
      <c r="G330" s="877">
        <v>93.5</v>
      </c>
      <c r="H330" s="894">
        <v>53647</v>
      </c>
      <c r="I330" s="879">
        <v>113.345</v>
      </c>
      <c r="J330" s="894">
        <v>2478831</v>
      </c>
      <c r="K330" s="880">
        <v>2.3010000000000002</v>
      </c>
      <c r="L330" s="881">
        <v>97.832999999999998</v>
      </c>
      <c r="M330" s="379"/>
      <c r="N330" s="1111">
        <v>333006</v>
      </c>
      <c r="O330" s="1112">
        <f t="shared" si="8"/>
        <v>113.345</v>
      </c>
      <c r="P330" s="1113">
        <v>99.3</v>
      </c>
      <c r="Q330" s="1112">
        <f t="shared" si="9"/>
        <v>97.832999999999998</v>
      </c>
      <c r="R330" s="376"/>
      <c r="Z330" s="633"/>
      <c r="AA330" s="634"/>
      <c r="AB330" s="635"/>
    </row>
    <row r="331" spans="1:28" hidden="1">
      <c r="B331" s="366"/>
      <c r="C331" s="472" t="s">
        <v>67</v>
      </c>
      <c r="D331" s="875">
        <v>114.72081247161356</v>
      </c>
      <c r="E331" s="876">
        <v>1689.9</v>
      </c>
      <c r="F331" s="898">
        <v>91.727310729046735</v>
      </c>
      <c r="G331" s="877">
        <v>93.5</v>
      </c>
      <c r="H331" s="894">
        <v>55601</v>
      </c>
      <c r="I331" s="879">
        <v>95.397000000000006</v>
      </c>
      <c r="J331" s="894">
        <v>4528578</v>
      </c>
      <c r="K331" s="880">
        <v>2.2949999999999999</v>
      </c>
      <c r="L331" s="881">
        <v>97.927000000000007</v>
      </c>
      <c r="M331" s="379"/>
      <c r="N331" s="1111">
        <v>316334</v>
      </c>
      <c r="O331" s="1112">
        <f t="shared" si="8"/>
        <v>95.397000000000006</v>
      </c>
      <c r="P331" s="1113">
        <v>99.2</v>
      </c>
      <c r="Q331" s="1112">
        <f t="shared" si="9"/>
        <v>97.927000000000007</v>
      </c>
      <c r="R331" s="376"/>
      <c r="Z331" s="633"/>
      <c r="AA331" s="634"/>
      <c r="AB331" s="635"/>
    </row>
    <row r="332" spans="1:28" hidden="1">
      <c r="B332" s="366"/>
      <c r="C332" s="472" t="s">
        <v>68</v>
      </c>
      <c r="D332" s="875">
        <v>114.50618045576395</v>
      </c>
      <c r="E332" s="876">
        <v>1630.3</v>
      </c>
      <c r="F332" s="898">
        <v>89.549089629940084</v>
      </c>
      <c r="G332" s="877">
        <v>93.2</v>
      </c>
      <c r="H332" s="894">
        <v>53569</v>
      </c>
      <c r="I332" s="879">
        <v>98.866</v>
      </c>
      <c r="J332" s="894">
        <v>31085815</v>
      </c>
      <c r="K332" s="880">
        <v>2.294</v>
      </c>
      <c r="L332" s="881">
        <v>97.53</v>
      </c>
      <c r="M332" s="379"/>
      <c r="N332" s="1111">
        <v>300981</v>
      </c>
      <c r="O332" s="1112">
        <f t="shared" si="8"/>
        <v>98.866</v>
      </c>
      <c r="P332" s="1113">
        <v>98.7</v>
      </c>
      <c r="Q332" s="1112">
        <f t="shared" si="9"/>
        <v>97.53</v>
      </c>
      <c r="R332" s="376"/>
      <c r="Z332" s="633"/>
      <c r="AA332" s="634"/>
      <c r="AB332" s="635"/>
    </row>
    <row r="333" spans="1:28" hidden="1">
      <c r="A333" s="380"/>
      <c r="B333" s="392"/>
      <c r="C333" s="474" t="s">
        <v>69</v>
      </c>
      <c r="D333" s="882">
        <v>113.00375634481671</v>
      </c>
      <c r="E333" s="883">
        <v>1572.4</v>
      </c>
      <c r="F333" s="899">
        <v>93.058445845167469</v>
      </c>
      <c r="G333" s="884">
        <v>93.2</v>
      </c>
      <c r="H333" s="895">
        <v>51065</v>
      </c>
      <c r="I333" s="886">
        <v>86.531999999999996</v>
      </c>
      <c r="J333" s="895">
        <v>2388426</v>
      </c>
      <c r="K333" s="887">
        <v>2.2810000000000001</v>
      </c>
      <c r="L333" s="888">
        <v>97.236000000000004</v>
      </c>
      <c r="M333" s="379"/>
      <c r="N333" s="1111">
        <v>354866</v>
      </c>
      <c r="O333" s="1112">
        <f t="shared" si="8"/>
        <v>86.531999999999996</v>
      </c>
      <c r="P333" s="1113">
        <v>98.5</v>
      </c>
      <c r="Q333" s="1112">
        <f t="shared" si="9"/>
        <v>97.236000000000004</v>
      </c>
      <c r="R333" s="376"/>
      <c r="Z333" s="633"/>
      <c r="AA333" s="634"/>
      <c r="AB333" s="635"/>
    </row>
    <row r="334" spans="1:28" hidden="1">
      <c r="A334" s="353">
        <v>2002</v>
      </c>
      <c r="B334" s="365" t="s">
        <v>503</v>
      </c>
      <c r="C334" s="473" t="s">
        <v>561</v>
      </c>
      <c r="D334" s="875">
        <v>109.24769606744863</v>
      </c>
      <c r="E334" s="876">
        <v>1588.7</v>
      </c>
      <c r="F334" s="898">
        <v>92.81642127860006</v>
      </c>
      <c r="G334" s="877">
        <v>93</v>
      </c>
      <c r="H334" s="894">
        <v>51264</v>
      </c>
      <c r="I334" s="879">
        <v>91.840999999999994</v>
      </c>
      <c r="J334" s="894">
        <v>2525923</v>
      </c>
      <c r="K334" s="880">
        <v>2.286</v>
      </c>
      <c r="L334" s="881">
        <v>96.942999999999998</v>
      </c>
      <c r="M334" s="379"/>
      <c r="N334" s="1111">
        <v>287046</v>
      </c>
      <c r="O334" s="1112">
        <f t="shared" si="8"/>
        <v>91.840999999999994</v>
      </c>
      <c r="P334" s="1113">
        <v>98.3</v>
      </c>
      <c r="Q334" s="1112">
        <f t="shared" si="9"/>
        <v>96.942999999999998</v>
      </c>
      <c r="R334" s="376"/>
      <c r="Z334" s="633"/>
      <c r="AA334" s="634"/>
      <c r="AB334" s="635"/>
    </row>
    <row r="335" spans="1:28" hidden="1">
      <c r="B335" s="366"/>
      <c r="C335" s="472" t="s">
        <v>562</v>
      </c>
      <c r="D335" s="875">
        <v>112.1452282814183</v>
      </c>
      <c r="E335" s="876">
        <v>1622.5</v>
      </c>
      <c r="F335" s="898">
        <v>87.975929947251956</v>
      </c>
      <c r="G335" s="877">
        <v>92.9</v>
      </c>
      <c r="H335" s="894">
        <v>49083</v>
      </c>
      <c r="I335" s="879">
        <v>90.424999999999997</v>
      </c>
      <c r="J335" s="894">
        <v>6195875</v>
      </c>
      <c r="K335" s="880">
        <v>2.2879999999999998</v>
      </c>
      <c r="L335" s="881">
        <v>96.337000000000003</v>
      </c>
      <c r="M335" s="379"/>
      <c r="N335" s="1111">
        <v>272632</v>
      </c>
      <c r="O335" s="1112">
        <f t="shared" si="8"/>
        <v>90.424999999999997</v>
      </c>
      <c r="P335" s="1113">
        <v>97.3</v>
      </c>
      <c r="Q335" s="1112">
        <f t="shared" si="9"/>
        <v>96.337000000000003</v>
      </c>
      <c r="R335" s="376"/>
      <c r="Z335" s="633"/>
      <c r="AA335" s="634"/>
      <c r="AB335" s="635"/>
    </row>
    <row r="336" spans="1:28" hidden="1">
      <c r="B336" s="366"/>
      <c r="C336" s="472" t="s">
        <v>563</v>
      </c>
      <c r="D336" s="875">
        <v>111.60864824179428</v>
      </c>
      <c r="E336" s="876">
        <v>1692</v>
      </c>
      <c r="F336" s="898">
        <v>104.67562504040293</v>
      </c>
      <c r="G336" s="877">
        <v>92</v>
      </c>
      <c r="H336" s="894">
        <v>45410</v>
      </c>
      <c r="I336" s="879">
        <v>84.691999999999993</v>
      </c>
      <c r="J336" s="894">
        <v>1805014</v>
      </c>
      <c r="K336" s="880">
        <v>2.2570000000000001</v>
      </c>
      <c r="L336" s="881">
        <v>96.825000000000003</v>
      </c>
      <c r="M336" s="379"/>
      <c r="N336" s="1111">
        <v>278083</v>
      </c>
      <c r="O336" s="1112">
        <f t="shared" si="8"/>
        <v>84.691999999999993</v>
      </c>
      <c r="P336" s="1113">
        <v>97.6</v>
      </c>
      <c r="Q336" s="1112">
        <f t="shared" si="9"/>
        <v>96.825000000000003</v>
      </c>
      <c r="R336" s="376"/>
      <c r="Z336" s="633"/>
      <c r="AA336" s="634"/>
      <c r="AB336" s="635"/>
    </row>
    <row r="337" spans="1:28" hidden="1">
      <c r="B337" s="366"/>
      <c r="C337" s="472" t="s">
        <v>564</v>
      </c>
      <c r="D337" s="875">
        <v>104.63310772668214</v>
      </c>
      <c r="E337" s="876">
        <v>1649.8</v>
      </c>
      <c r="F337" s="898">
        <v>91.122249312628213</v>
      </c>
      <c r="G337" s="877">
        <v>93.3</v>
      </c>
      <c r="H337" s="894">
        <v>46571</v>
      </c>
      <c r="I337" s="879">
        <v>90.62</v>
      </c>
      <c r="J337" s="894">
        <v>4742373</v>
      </c>
      <c r="K337" s="880">
        <v>2.2639999999999998</v>
      </c>
      <c r="L337" s="881">
        <v>98.2</v>
      </c>
      <c r="M337" s="379"/>
      <c r="N337" s="1111">
        <v>269585</v>
      </c>
      <c r="O337" s="1112">
        <f t="shared" si="8"/>
        <v>90.62</v>
      </c>
      <c r="P337" s="1113">
        <v>98.2</v>
      </c>
      <c r="Q337" s="1112">
        <f t="shared" si="9"/>
        <v>98.2</v>
      </c>
      <c r="R337" s="376"/>
      <c r="Z337" s="633"/>
      <c r="AA337" s="634"/>
      <c r="AB337" s="635"/>
    </row>
    <row r="338" spans="1:28" hidden="1">
      <c r="B338" s="366"/>
      <c r="C338" s="472" t="s">
        <v>565</v>
      </c>
      <c r="D338" s="875">
        <v>103.13068361573491</v>
      </c>
      <c r="E338" s="876">
        <v>1646.7</v>
      </c>
      <c r="F338" s="898">
        <v>87.975929947251956</v>
      </c>
      <c r="G338" s="877">
        <v>93.2</v>
      </c>
      <c r="H338" s="894">
        <v>52372</v>
      </c>
      <c r="I338" s="879">
        <v>92.325999999999993</v>
      </c>
      <c r="J338" s="894">
        <v>33143282</v>
      </c>
      <c r="K338" s="880">
        <v>2.2690000000000001</v>
      </c>
      <c r="L338" s="881">
        <v>97.8</v>
      </c>
      <c r="M338" s="379"/>
      <c r="N338" s="1111">
        <v>265181</v>
      </c>
      <c r="O338" s="1112">
        <f t="shared" si="8"/>
        <v>92.325999999999993</v>
      </c>
      <c r="P338" s="1113">
        <v>97.8</v>
      </c>
      <c r="Q338" s="1112">
        <f t="shared" si="9"/>
        <v>97.8</v>
      </c>
      <c r="R338" s="376"/>
      <c r="Z338" s="633"/>
      <c r="AA338" s="634"/>
      <c r="AB338" s="635"/>
    </row>
    <row r="339" spans="1:28" hidden="1">
      <c r="B339" s="366"/>
      <c r="C339" s="472" t="s">
        <v>566</v>
      </c>
      <c r="D339" s="875">
        <v>103.34531563158451</v>
      </c>
      <c r="E339" s="876">
        <v>1661.2</v>
      </c>
      <c r="F339" s="898">
        <v>91.96933529561413</v>
      </c>
      <c r="G339" s="877">
        <v>93.2</v>
      </c>
      <c r="H339" s="894">
        <v>51584</v>
      </c>
      <c r="I339" s="879">
        <v>93.498000000000005</v>
      </c>
      <c r="J339" s="894">
        <v>7285298</v>
      </c>
      <c r="K339" s="880">
        <v>2.2730000000000001</v>
      </c>
      <c r="L339" s="881">
        <v>98.091999999999999</v>
      </c>
      <c r="M339" s="379"/>
      <c r="N339" s="1111">
        <v>271486</v>
      </c>
      <c r="O339" s="1112">
        <f t="shared" si="8"/>
        <v>93.498000000000005</v>
      </c>
      <c r="P339" s="1113">
        <v>97.7</v>
      </c>
      <c r="Q339" s="1112">
        <f t="shared" si="9"/>
        <v>98.091999999999999</v>
      </c>
      <c r="R339" s="376"/>
      <c r="Z339" s="633"/>
      <c r="AA339" s="634"/>
      <c r="AB339" s="635"/>
    </row>
    <row r="340" spans="1:28" hidden="1">
      <c r="B340" s="366"/>
      <c r="C340" s="472" t="s">
        <v>567</v>
      </c>
      <c r="D340" s="875">
        <v>103.34531563158451</v>
      </c>
      <c r="E340" s="876">
        <v>1621.9</v>
      </c>
      <c r="F340" s="898">
        <v>93.179458128451174</v>
      </c>
      <c r="G340" s="877">
        <v>93.4</v>
      </c>
      <c r="H340" s="894">
        <v>55320</v>
      </c>
      <c r="I340" s="879">
        <v>94.944999999999993</v>
      </c>
      <c r="J340" s="894">
        <v>2735453</v>
      </c>
      <c r="K340" s="880">
        <v>2.2690000000000001</v>
      </c>
      <c r="L340" s="881">
        <v>97.686000000000007</v>
      </c>
      <c r="M340" s="379"/>
      <c r="N340" s="1111">
        <v>330259</v>
      </c>
      <c r="O340" s="1112">
        <f t="shared" si="8"/>
        <v>94.944999999999993</v>
      </c>
      <c r="P340" s="1113">
        <v>97.1</v>
      </c>
      <c r="Q340" s="1112">
        <f t="shared" si="9"/>
        <v>97.686000000000007</v>
      </c>
      <c r="R340" s="376"/>
      <c r="Z340" s="633"/>
      <c r="AA340" s="634"/>
      <c r="AB340" s="635"/>
    </row>
    <row r="341" spans="1:28" hidden="1">
      <c r="B341" s="366"/>
      <c r="C341" s="472" t="s">
        <v>568</v>
      </c>
      <c r="D341" s="875">
        <v>103.13068361573491</v>
      </c>
      <c r="E341" s="876">
        <v>1571.5</v>
      </c>
      <c r="F341" s="898">
        <v>96.325777493827445</v>
      </c>
      <c r="G341" s="877">
        <v>92.8</v>
      </c>
      <c r="H341" s="894">
        <v>54514</v>
      </c>
      <c r="I341" s="879">
        <v>93.17</v>
      </c>
      <c r="J341" s="894">
        <v>6766896</v>
      </c>
      <c r="K341" s="880">
        <v>2.2629999999999999</v>
      </c>
      <c r="L341" s="881">
        <v>98.091999999999999</v>
      </c>
      <c r="M341" s="379"/>
      <c r="N341" s="1111">
        <v>284905</v>
      </c>
      <c r="O341" s="1112">
        <f t="shared" si="8"/>
        <v>93.17</v>
      </c>
      <c r="P341" s="1113">
        <v>97.7</v>
      </c>
      <c r="Q341" s="1112">
        <f t="shared" si="9"/>
        <v>98.091999999999999</v>
      </c>
      <c r="R341" s="376"/>
      <c r="Z341" s="633"/>
      <c r="AA341" s="634"/>
      <c r="AB341" s="635"/>
    </row>
    <row r="342" spans="1:28" hidden="1">
      <c r="B342" s="366"/>
      <c r="C342" s="472" t="s">
        <v>569</v>
      </c>
      <c r="D342" s="875">
        <v>103.45263163950932</v>
      </c>
      <c r="E342" s="876">
        <v>1606</v>
      </c>
      <c r="F342" s="898">
        <v>88.096942230535646</v>
      </c>
      <c r="G342" s="877">
        <v>92.8</v>
      </c>
      <c r="H342" s="894">
        <v>52583</v>
      </c>
      <c r="I342" s="879">
        <v>82.254000000000005</v>
      </c>
      <c r="J342" s="894">
        <v>2093558</v>
      </c>
      <c r="K342" s="880">
        <v>2.2370000000000001</v>
      </c>
      <c r="L342" s="881">
        <v>98.186999999999998</v>
      </c>
      <c r="M342" s="379"/>
      <c r="N342" s="1111">
        <v>273912</v>
      </c>
      <c r="O342" s="1112">
        <f>ROUND(N342/N330*100,3)</f>
        <v>82.254000000000005</v>
      </c>
      <c r="P342" s="1113">
        <v>97.5</v>
      </c>
      <c r="Q342" s="1112">
        <f t="shared" ref="Q342:Q366" si="10">ROUND(P342/P330*100,3)</f>
        <v>98.186999999999998</v>
      </c>
      <c r="R342" s="376"/>
      <c r="Z342" s="633"/>
      <c r="AA342" s="634"/>
      <c r="AB342" s="635"/>
    </row>
    <row r="343" spans="1:28" hidden="1">
      <c r="B343" s="366"/>
      <c r="C343" s="472" t="s">
        <v>67</v>
      </c>
      <c r="D343" s="875">
        <v>102.27215555233649</v>
      </c>
      <c r="E343" s="876">
        <v>1570.4</v>
      </c>
      <c r="F343" s="898">
        <v>110.72623920458807</v>
      </c>
      <c r="G343" s="877">
        <v>92.2</v>
      </c>
      <c r="H343" s="894">
        <v>53262</v>
      </c>
      <c r="I343" s="879">
        <v>90.7</v>
      </c>
      <c r="J343" s="894">
        <v>3798320</v>
      </c>
      <c r="K343" s="880">
        <v>2.2349999999999999</v>
      </c>
      <c r="L343" s="881">
        <v>98.185000000000002</v>
      </c>
      <c r="M343" s="379"/>
      <c r="N343" s="1111">
        <v>286915</v>
      </c>
      <c r="O343" s="1112">
        <f>ROUND(N343/N331*100,3)</f>
        <v>90.7</v>
      </c>
      <c r="P343" s="1113">
        <v>97.4</v>
      </c>
      <c r="Q343" s="1112">
        <f t="shared" si="10"/>
        <v>98.185000000000002</v>
      </c>
      <c r="R343" s="376"/>
      <c r="Z343" s="633"/>
      <c r="AA343" s="634"/>
      <c r="AB343" s="635"/>
    </row>
    <row r="344" spans="1:28" hidden="1">
      <c r="B344" s="366"/>
      <c r="C344" s="472" t="s">
        <v>68</v>
      </c>
      <c r="D344" s="875">
        <v>100.66241543346446</v>
      </c>
      <c r="E344" s="876">
        <v>1552.2</v>
      </c>
      <c r="F344" s="898">
        <v>105.76473558995627</v>
      </c>
      <c r="G344" s="877">
        <v>92.6</v>
      </c>
      <c r="H344" s="894">
        <v>48055</v>
      </c>
      <c r="I344" s="879">
        <v>107.952</v>
      </c>
      <c r="J344" s="894">
        <v>27824263</v>
      </c>
      <c r="K344" s="880">
        <v>2.2029999999999998</v>
      </c>
      <c r="L344" s="881">
        <v>98.784000000000006</v>
      </c>
      <c r="M344" s="379"/>
      <c r="N344" s="1111">
        <v>324915</v>
      </c>
      <c r="O344" s="1112">
        <f>ROUND(N344/N332*100,3)</f>
        <v>107.952</v>
      </c>
      <c r="P344" s="1113">
        <v>97.5</v>
      </c>
      <c r="Q344" s="1112">
        <f t="shared" si="10"/>
        <v>98.784000000000006</v>
      </c>
      <c r="R344" s="376"/>
      <c r="Z344" s="633"/>
      <c r="AA344" s="634"/>
      <c r="AB344" s="635"/>
    </row>
    <row r="345" spans="1:28" hidden="1">
      <c r="B345" s="366"/>
      <c r="C345" s="474" t="s">
        <v>69</v>
      </c>
      <c r="D345" s="900">
        <v>101.95020752856209</v>
      </c>
      <c r="E345" s="898">
        <v>1518.9</v>
      </c>
      <c r="F345" s="898">
        <v>115.4457182526525</v>
      </c>
      <c r="G345" s="877">
        <v>91.3</v>
      </c>
      <c r="H345" s="894">
        <v>46282</v>
      </c>
      <c r="I345" s="879">
        <v>109.94199999999999</v>
      </c>
      <c r="J345" s="894">
        <v>2459888</v>
      </c>
      <c r="K345" s="880">
        <v>2.2160000000000002</v>
      </c>
      <c r="L345" s="881">
        <v>98.882999999999996</v>
      </c>
      <c r="M345" s="379"/>
      <c r="N345" s="1111">
        <v>390147</v>
      </c>
      <c r="O345" s="1112">
        <f>ROUND(N345/N333*100,3)</f>
        <v>109.94199999999999</v>
      </c>
      <c r="P345" s="1113">
        <v>97.4</v>
      </c>
      <c r="Q345" s="1112">
        <f t="shared" si="10"/>
        <v>98.882999999999996</v>
      </c>
      <c r="R345" s="376"/>
      <c r="Z345" s="633"/>
      <c r="AA345" s="634"/>
      <c r="AB345" s="635"/>
    </row>
    <row r="346" spans="1:28" hidden="1">
      <c r="A346" s="359">
        <v>2003</v>
      </c>
      <c r="B346" s="938" t="s">
        <v>504</v>
      </c>
      <c r="C346" s="473" t="s">
        <v>561</v>
      </c>
      <c r="D346" s="868">
        <v>106.88674389310297</v>
      </c>
      <c r="E346" s="869">
        <v>1562.021</v>
      </c>
      <c r="F346" s="896">
        <v>111.573325187574</v>
      </c>
      <c r="G346" s="870">
        <v>91.8</v>
      </c>
      <c r="H346" s="897">
        <v>45706</v>
      </c>
      <c r="I346" s="872">
        <v>102.92100000000001</v>
      </c>
      <c r="J346" s="897">
        <v>1958312</v>
      </c>
      <c r="K346" s="873">
        <v>2.4300000000000002</v>
      </c>
      <c r="L346" s="874">
        <v>98.474000000000004</v>
      </c>
      <c r="M346" s="379"/>
      <c r="N346" s="1111">
        <v>295431</v>
      </c>
      <c r="O346" s="1112">
        <f>ROUND(N346/N334*100,3)</f>
        <v>102.92100000000001</v>
      </c>
      <c r="P346" s="1113">
        <v>96.8</v>
      </c>
      <c r="Q346" s="1112">
        <f t="shared" si="10"/>
        <v>98.474000000000004</v>
      </c>
      <c r="R346" s="376"/>
      <c r="Z346" s="633"/>
      <c r="AA346" s="634"/>
      <c r="AB346" s="635"/>
    </row>
    <row r="347" spans="1:28" hidden="1">
      <c r="B347" s="366"/>
      <c r="C347" s="472" t="s">
        <v>562</v>
      </c>
      <c r="D347" s="875">
        <v>107.10137590895258</v>
      </c>
      <c r="E347" s="876">
        <v>1509.752</v>
      </c>
      <c r="F347" s="898">
        <v>106.61182157294216</v>
      </c>
      <c r="G347" s="877">
        <v>91.6</v>
      </c>
      <c r="H347" s="894">
        <v>43467</v>
      </c>
      <c r="I347" s="879">
        <v>97</v>
      </c>
      <c r="J347" s="894">
        <v>6052791</v>
      </c>
      <c r="K347" s="880">
        <v>2.4380000000000002</v>
      </c>
      <c r="L347" s="881">
        <v>99.382999999999996</v>
      </c>
      <c r="M347" s="379"/>
      <c r="N347" s="1111">
        <v>264454</v>
      </c>
      <c r="O347" s="1112">
        <f t="shared" ref="O347:O370" si="11">ROUND(N347/N335*100,3)</f>
        <v>97</v>
      </c>
      <c r="P347" s="1113">
        <v>96.7</v>
      </c>
      <c r="Q347" s="1112">
        <f t="shared" si="10"/>
        <v>99.382999999999996</v>
      </c>
      <c r="R347" s="376"/>
      <c r="Z347" s="633"/>
      <c r="AA347" s="634"/>
      <c r="AB347" s="635"/>
    </row>
    <row r="348" spans="1:28" hidden="1">
      <c r="B348" s="366"/>
      <c r="C348" s="472" t="s">
        <v>563</v>
      </c>
      <c r="D348" s="875">
        <v>107.2086919168774</v>
      </c>
      <c r="E348" s="876">
        <v>1476.029</v>
      </c>
      <c r="F348" s="898">
        <v>109.39510408846735</v>
      </c>
      <c r="G348" s="877">
        <v>90.8</v>
      </c>
      <c r="H348" s="894">
        <v>42189</v>
      </c>
      <c r="I348" s="879">
        <v>111.81399999999999</v>
      </c>
      <c r="J348" s="894">
        <v>2175017</v>
      </c>
      <c r="K348" s="880">
        <v>2.427</v>
      </c>
      <c r="L348" s="881">
        <v>99.283000000000001</v>
      </c>
      <c r="M348" s="379"/>
      <c r="N348" s="1111">
        <v>310937</v>
      </c>
      <c r="O348" s="1112">
        <f t="shared" si="11"/>
        <v>111.81399999999999</v>
      </c>
      <c r="P348" s="1113">
        <v>96.9</v>
      </c>
      <c r="Q348" s="1112">
        <f t="shared" si="10"/>
        <v>99.283000000000001</v>
      </c>
      <c r="R348" s="376"/>
      <c r="Z348" s="633"/>
      <c r="AA348" s="634"/>
      <c r="AB348" s="635"/>
    </row>
    <row r="349" spans="1:28" hidden="1">
      <c r="B349" s="366"/>
      <c r="C349" s="472" t="s">
        <v>564</v>
      </c>
      <c r="D349" s="875">
        <v>106.13553183762939</v>
      </c>
      <c r="E349" s="876">
        <v>1496.6469999999999</v>
      </c>
      <c r="F349" s="898">
        <v>102.98145307443109</v>
      </c>
      <c r="G349" s="877">
        <v>91.9</v>
      </c>
      <c r="H349" s="894">
        <v>41526</v>
      </c>
      <c r="I349" s="879">
        <v>110.10899999999999</v>
      </c>
      <c r="J349" s="894">
        <v>4922158</v>
      </c>
      <c r="K349" s="880">
        <v>2.4159999999999999</v>
      </c>
      <c r="L349" s="881">
        <v>99.185000000000002</v>
      </c>
      <c r="M349" s="379"/>
      <c r="N349" s="1111">
        <v>296836</v>
      </c>
      <c r="O349" s="1112">
        <f t="shared" si="11"/>
        <v>110.10899999999999</v>
      </c>
      <c r="P349" s="1113">
        <v>97.4</v>
      </c>
      <c r="Q349" s="1112">
        <f t="shared" si="10"/>
        <v>99.185000000000002</v>
      </c>
      <c r="R349" s="376"/>
      <c r="Z349" s="633"/>
      <c r="AA349" s="634"/>
      <c r="AB349" s="635"/>
    </row>
    <row r="350" spans="1:28" hidden="1">
      <c r="B350" s="366"/>
      <c r="C350" s="472" t="s">
        <v>565</v>
      </c>
      <c r="D350" s="875">
        <v>104.95505575045655</v>
      </c>
      <c r="E350" s="876">
        <v>1485.6030000000001</v>
      </c>
      <c r="F350" s="898">
        <v>108.66903038876512</v>
      </c>
      <c r="G350" s="877">
        <v>91.7</v>
      </c>
      <c r="H350" s="894">
        <v>44763</v>
      </c>
      <c r="I350" s="879">
        <v>116.89400000000001</v>
      </c>
      <c r="J350" s="894">
        <v>37725492</v>
      </c>
      <c r="K350" s="880">
        <v>2.41</v>
      </c>
      <c r="L350" s="881">
        <v>99.692999999999998</v>
      </c>
      <c r="M350" s="379"/>
      <c r="N350" s="1111">
        <v>309980</v>
      </c>
      <c r="O350" s="1112">
        <f t="shared" si="11"/>
        <v>116.89400000000001</v>
      </c>
      <c r="P350" s="1113">
        <v>97.5</v>
      </c>
      <c r="Q350" s="1112">
        <f t="shared" si="10"/>
        <v>99.692999999999998</v>
      </c>
      <c r="R350" s="376"/>
      <c r="Z350" s="633"/>
      <c r="AA350" s="634"/>
      <c r="AB350" s="635"/>
    </row>
    <row r="351" spans="1:28" hidden="1">
      <c r="B351" s="366"/>
      <c r="C351" s="472" t="s">
        <v>566</v>
      </c>
      <c r="D351" s="875">
        <v>105.49163579008055</v>
      </c>
      <c r="E351" s="876">
        <v>1530.91</v>
      </c>
      <c r="F351" s="898">
        <v>116.89786565205691</v>
      </c>
      <c r="G351" s="877">
        <v>90.8</v>
      </c>
      <c r="H351" s="894">
        <v>44800</v>
      </c>
      <c r="I351" s="879">
        <v>113.05200000000001</v>
      </c>
      <c r="J351" s="894">
        <v>3428135</v>
      </c>
      <c r="K351" s="880">
        <v>2.3980000000000001</v>
      </c>
      <c r="L351" s="881">
        <v>99.590999999999994</v>
      </c>
      <c r="M351" s="379"/>
      <c r="N351" s="1111">
        <v>306921</v>
      </c>
      <c r="O351" s="1112">
        <f t="shared" si="11"/>
        <v>113.05200000000001</v>
      </c>
      <c r="P351" s="1113">
        <v>97.3</v>
      </c>
      <c r="Q351" s="1112">
        <f t="shared" si="10"/>
        <v>99.590999999999994</v>
      </c>
      <c r="R351" s="376"/>
      <c r="Z351" s="633"/>
      <c r="AA351" s="634"/>
      <c r="AB351" s="635"/>
    </row>
    <row r="352" spans="1:28" hidden="1">
      <c r="B352" s="366"/>
      <c r="C352" s="472" t="s">
        <v>567</v>
      </c>
      <c r="D352" s="875">
        <v>104.95505575045655</v>
      </c>
      <c r="E352" s="876">
        <v>1556.4</v>
      </c>
      <c r="F352" s="898">
        <v>98.74602315950149</v>
      </c>
      <c r="G352" s="877">
        <v>91.4</v>
      </c>
      <c r="H352" s="894">
        <v>46567</v>
      </c>
      <c r="I352" s="879">
        <v>88.156999999999996</v>
      </c>
      <c r="J352" s="894">
        <v>3259261</v>
      </c>
      <c r="K352" s="880">
        <v>2.3919999999999999</v>
      </c>
      <c r="L352" s="881">
        <v>100.10299999999999</v>
      </c>
      <c r="M352" s="379"/>
      <c r="N352" s="1111">
        <v>291148</v>
      </c>
      <c r="O352" s="1112">
        <f t="shared" si="11"/>
        <v>88.156999999999996</v>
      </c>
      <c r="P352" s="1113">
        <v>97.2</v>
      </c>
      <c r="Q352" s="1112">
        <f t="shared" si="10"/>
        <v>100.10299999999999</v>
      </c>
      <c r="R352" s="376"/>
      <c r="Z352" s="633"/>
      <c r="AA352" s="634"/>
      <c r="AB352" s="635"/>
    </row>
    <row r="353" spans="1:28" hidden="1">
      <c r="B353" s="366"/>
      <c r="C353" s="472" t="s">
        <v>568</v>
      </c>
      <c r="D353" s="875">
        <v>105.06237175838135</v>
      </c>
      <c r="E353" s="876">
        <v>1548.8</v>
      </c>
      <c r="F353" s="898">
        <v>88.580991363670464</v>
      </c>
      <c r="G353" s="877">
        <v>89.4</v>
      </c>
      <c r="H353" s="894">
        <v>44732</v>
      </c>
      <c r="I353" s="879">
        <v>109.824</v>
      </c>
      <c r="J353" s="894">
        <v>5123426</v>
      </c>
      <c r="K353" s="880">
        <v>2.403</v>
      </c>
      <c r="L353" s="881">
        <v>99.488</v>
      </c>
      <c r="M353" s="379"/>
      <c r="N353" s="1111">
        <v>312894</v>
      </c>
      <c r="O353" s="1112">
        <f t="shared" si="11"/>
        <v>109.824</v>
      </c>
      <c r="P353" s="1113">
        <v>97.2</v>
      </c>
      <c r="Q353" s="1112">
        <f t="shared" si="10"/>
        <v>99.488</v>
      </c>
      <c r="R353" s="376"/>
      <c r="Z353" s="633"/>
      <c r="AA353" s="634"/>
      <c r="AB353" s="635"/>
    </row>
    <row r="354" spans="1:28" hidden="1">
      <c r="B354" s="366"/>
      <c r="C354" s="472" t="s">
        <v>569</v>
      </c>
      <c r="D354" s="875">
        <v>106.13553183762939</v>
      </c>
      <c r="E354" s="876">
        <v>1550.4</v>
      </c>
      <c r="F354" s="898">
        <v>87.733905380684547</v>
      </c>
      <c r="G354" s="877">
        <v>89.1</v>
      </c>
      <c r="H354" s="894">
        <v>43975</v>
      </c>
      <c r="I354" s="879">
        <v>94.405000000000001</v>
      </c>
      <c r="J354" s="894">
        <v>2073952</v>
      </c>
      <c r="K354" s="880">
        <v>2.3919999999999999</v>
      </c>
      <c r="L354" s="881">
        <v>100.205</v>
      </c>
      <c r="M354" s="379"/>
      <c r="N354" s="1111">
        <v>258587</v>
      </c>
      <c r="O354" s="1112">
        <f t="shared" si="11"/>
        <v>94.405000000000001</v>
      </c>
      <c r="P354" s="1113">
        <v>97.7</v>
      </c>
      <c r="Q354" s="1112">
        <f t="shared" si="10"/>
        <v>100.205</v>
      </c>
      <c r="R354" s="376"/>
      <c r="Z354" s="633"/>
      <c r="AA354" s="634"/>
      <c r="AB354" s="635"/>
    </row>
    <row r="355" spans="1:28" hidden="1">
      <c r="B355" s="366"/>
      <c r="C355" s="472" t="s">
        <v>67</v>
      </c>
      <c r="D355" s="875">
        <v>103.55994764743413</v>
      </c>
      <c r="E355" s="876">
        <v>1568.8</v>
      </c>
      <c r="F355" s="898">
        <v>99.95614599233852</v>
      </c>
      <c r="G355" s="877">
        <v>89.1</v>
      </c>
      <c r="H355" s="894">
        <v>41942</v>
      </c>
      <c r="I355" s="879">
        <v>96.825999999999993</v>
      </c>
      <c r="J355" s="894">
        <v>4241003</v>
      </c>
      <c r="K355" s="880">
        <v>2.4089999999999998</v>
      </c>
      <c r="L355" s="881">
        <v>100</v>
      </c>
      <c r="M355" s="379"/>
      <c r="N355" s="1111">
        <v>277809</v>
      </c>
      <c r="O355" s="1112">
        <f t="shared" si="11"/>
        <v>96.825999999999993</v>
      </c>
      <c r="P355" s="1113">
        <v>97.4</v>
      </c>
      <c r="Q355" s="1112">
        <f t="shared" si="10"/>
        <v>100</v>
      </c>
      <c r="R355" s="376"/>
      <c r="Z355" s="633"/>
      <c r="AA355" s="634"/>
      <c r="AB355" s="635"/>
    </row>
    <row r="356" spans="1:28" hidden="1">
      <c r="B356" s="366"/>
      <c r="C356" s="472" t="s">
        <v>68</v>
      </c>
      <c r="D356" s="875">
        <v>103.13068361573491</v>
      </c>
      <c r="E356" s="876">
        <v>1541.9</v>
      </c>
      <c r="F356" s="898">
        <v>93.421482695018582</v>
      </c>
      <c r="G356" s="877">
        <v>87.4</v>
      </c>
      <c r="H356" s="894">
        <v>37455</v>
      </c>
      <c r="I356" s="879">
        <v>88.373000000000005</v>
      </c>
      <c r="J356" s="894">
        <v>28299213</v>
      </c>
      <c r="K356" s="880">
        <v>2.403</v>
      </c>
      <c r="L356" s="881">
        <v>99.59</v>
      </c>
      <c r="M356" s="379"/>
      <c r="N356" s="1111">
        <v>287138</v>
      </c>
      <c r="O356" s="1112">
        <f t="shared" si="11"/>
        <v>88.373000000000005</v>
      </c>
      <c r="P356" s="1113">
        <v>97.1</v>
      </c>
      <c r="Q356" s="1112">
        <f t="shared" si="10"/>
        <v>99.59</v>
      </c>
      <c r="R356" s="376"/>
      <c r="Z356" s="633"/>
      <c r="AA356" s="634"/>
      <c r="AB356" s="635"/>
    </row>
    <row r="357" spans="1:28" hidden="1">
      <c r="A357" s="380"/>
      <c r="B357" s="392"/>
      <c r="C357" s="474" t="s">
        <v>69</v>
      </c>
      <c r="D357" s="882">
        <v>102.27215555233649</v>
      </c>
      <c r="E357" s="883">
        <v>1481.5</v>
      </c>
      <c r="F357" s="899">
        <v>93.542494978302273</v>
      </c>
      <c r="G357" s="884">
        <v>86.7</v>
      </c>
      <c r="H357" s="895">
        <v>36461</v>
      </c>
      <c r="I357" s="886">
        <v>86.447999999999993</v>
      </c>
      <c r="J357" s="895">
        <v>2194477</v>
      </c>
      <c r="K357" s="887">
        <v>2.3980000000000001</v>
      </c>
      <c r="L357" s="888">
        <v>100</v>
      </c>
      <c r="M357" s="379"/>
      <c r="N357" s="1111">
        <v>337276</v>
      </c>
      <c r="O357" s="1112">
        <f t="shared" si="11"/>
        <v>86.447999999999993</v>
      </c>
      <c r="P357" s="1113">
        <v>97.4</v>
      </c>
      <c r="Q357" s="1112">
        <f t="shared" si="10"/>
        <v>100</v>
      </c>
      <c r="R357" s="376"/>
      <c r="Z357" s="633"/>
      <c r="AA357" s="634"/>
      <c r="AB357" s="635"/>
    </row>
    <row r="358" spans="1:28" hidden="1">
      <c r="A358" s="353">
        <v>2004</v>
      </c>
      <c r="B358" s="365" t="s">
        <v>451</v>
      </c>
      <c r="C358" s="473" t="s">
        <v>561</v>
      </c>
      <c r="D358" s="901">
        <v>102.16483954441169</v>
      </c>
      <c r="E358" s="902">
        <v>1563.4</v>
      </c>
      <c r="F358" s="898">
        <v>98.261974026366701</v>
      </c>
      <c r="G358" s="877">
        <v>90.9</v>
      </c>
      <c r="H358" s="894">
        <v>34486</v>
      </c>
      <c r="I358" s="879">
        <v>106.65900000000001</v>
      </c>
      <c r="J358" s="894">
        <v>2497260</v>
      </c>
      <c r="K358" s="880">
        <v>2.395</v>
      </c>
      <c r="L358" s="881">
        <v>100.10299999999999</v>
      </c>
      <c r="M358" s="379"/>
      <c r="N358" s="1111">
        <v>315104</v>
      </c>
      <c r="O358" s="1112">
        <f t="shared" si="11"/>
        <v>106.65900000000001</v>
      </c>
      <c r="P358" s="1113">
        <v>96.9</v>
      </c>
      <c r="Q358" s="1112">
        <f>ROUND(P358/P346*100,3)</f>
        <v>100.10299999999999</v>
      </c>
      <c r="R358" s="376"/>
      <c r="Z358" s="633"/>
      <c r="AA358" s="634"/>
      <c r="AB358" s="635"/>
    </row>
    <row r="359" spans="1:28" hidden="1">
      <c r="B359" s="366"/>
      <c r="C359" s="472" t="s">
        <v>562</v>
      </c>
      <c r="D359" s="901">
        <v>102.91605159988531</v>
      </c>
      <c r="E359" s="902">
        <v>1540.1</v>
      </c>
      <c r="F359" s="898">
        <v>120.16519730071688</v>
      </c>
      <c r="G359" s="877">
        <v>90.8</v>
      </c>
      <c r="H359" s="894">
        <v>33037</v>
      </c>
      <c r="I359" s="879">
        <v>115.84399999999999</v>
      </c>
      <c r="J359" s="894">
        <v>7638959</v>
      </c>
      <c r="K359" s="880">
        <v>2.38</v>
      </c>
      <c r="L359" s="881">
        <v>100.31</v>
      </c>
      <c r="M359" s="379"/>
      <c r="N359" s="1111">
        <v>306354</v>
      </c>
      <c r="O359" s="1112">
        <f t="shared" si="11"/>
        <v>115.84399999999999</v>
      </c>
      <c r="P359" s="1113">
        <v>97</v>
      </c>
      <c r="Q359" s="1112">
        <f t="shared" si="10"/>
        <v>100.31</v>
      </c>
      <c r="R359" s="376"/>
      <c r="Z359" s="633"/>
      <c r="AA359" s="634"/>
      <c r="AB359" s="635"/>
    </row>
    <row r="360" spans="1:28" hidden="1">
      <c r="B360" s="366"/>
      <c r="C360" s="472" t="s">
        <v>563</v>
      </c>
      <c r="D360" s="901">
        <v>102.7014195840357</v>
      </c>
      <c r="E360" s="902">
        <v>1515.1</v>
      </c>
      <c r="F360" s="898">
        <v>96.567802060394854</v>
      </c>
      <c r="G360" s="877">
        <v>91.3</v>
      </c>
      <c r="H360" s="894">
        <v>32665</v>
      </c>
      <c r="I360" s="879">
        <v>106.41800000000001</v>
      </c>
      <c r="J360" s="894">
        <v>1218907</v>
      </c>
      <c r="K360" s="880">
        <v>2.363</v>
      </c>
      <c r="L360" s="881">
        <v>100.206</v>
      </c>
      <c r="M360" s="379"/>
      <c r="N360" s="1111">
        <v>330894</v>
      </c>
      <c r="O360" s="1112">
        <f t="shared" si="11"/>
        <v>106.41800000000001</v>
      </c>
      <c r="P360" s="1113">
        <v>97.1</v>
      </c>
      <c r="Q360" s="1112">
        <f>ROUND(P360/P348*100,3)</f>
        <v>100.206</v>
      </c>
      <c r="R360" s="376"/>
      <c r="Z360" s="633"/>
      <c r="AA360" s="634"/>
      <c r="AB360" s="635"/>
    </row>
    <row r="361" spans="1:28" hidden="1">
      <c r="B361" s="366"/>
      <c r="C361" s="472" t="s">
        <v>564</v>
      </c>
      <c r="D361" s="901">
        <v>102.16483954441169</v>
      </c>
      <c r="E361" s="902">
        <v>1657</v>
      </c>
      <c r="F361" s="898">
        <v>103.2234776409985</v>
      </c>
      <c r="G361" s="877">
        <v>90.7</v>
      </c>
      <c r="H361" s="894">
        <v>32302</v>
      </c>
      <c r="I361" s="879">
        <v>98.933999999999997</v>
      </c>
      <c r="J361" s="894">
        <v>5252015</v>
      </c>
      <c r="K361" s="880">
        <v>2.37</v>
      </c>
      <c r="L361" s="881">
        <v>99.691999999999993</v>
      </c>
      <c r="M361" s="379"/>
      <c r="N361" s="1111">
        <v>293671</v>
      </c>
      <c r="O361" s="1112">
        <f t="shared" si="11"/>
        <v>98.933999999999997</v>
      </c>
      <c r="P361" s="1113">
        <v>97.1</v>
      </c>
      <c r="Q361" s="1112">
        <f t="shared" si="10"/>
        <v>99.691999999999993</v>
      </c>
      <c r="R361" s="376"/>
      <c r="Z361" s="633"/>
      <c r="AA361" s="634"/>
      <c r="AB361" s="635"/>
    </row>
    <row r="362" spans="1:28" hidden="1">
      <c r="B362" s="366"/>
      <c r="C362" s="472" t="s">
        <v>565</v>
      </c>
      <c r="D362" s="901">
        <v>103.0233676078101</v>
      </c>
      <c r="E362" s="902">
        <v>1688</v>
      </c>
      <c r="F362" s="898">
        <v>99.472096859203731</v>
      </c>
      <c r="G362" s="877">
        <v>90.8</v>
      </c>
      <c r="H362" s="894">
        <v>32323</v>
      </c>
      <c r="I362" s="879">
        <v>79.822000000000003</v>
      </c>
      <c r="J362" s="894">
        <v>48136135</v>
      </c>
      <c r="K362" s="880">
        <v>2.38</v>
      </c>
      <c r="L362" s="881">
        <v>99.795000000000002</v>
      </c>
      <c r="M362" s="379"/>
      <c r="N362" s="1111">
        <v>247433</v>
      </c>
      <c r="O362" s="1112">
        <f t="shared" si="11"/>
        <v>79.822000000000003</v>
      </c>
      <c r="P362" s="1113">
        <v>97.3</v>
      </c>
      <c r="Q362" s="1112">
        <f t="shared" si="10"/>
        <v>99.795000000000002</v>
      </c>
      <c r="R362" s="376"/>
      <c r="Z362" s="633"/>
      <c r="AA362" s="634"/>
      <c r="AB362" s="635"/>
    </row>
    <row r="363" spans="1:28" hidden="1">
      <c r="B363" s="366"/>
      <c r="C363" s="472" t="s">
        <v>566</v>
      </c>
      <c r="D363" s="901">
        <v>101.62825950478768</v>
      </c>
      <c r="E363" s="902">
        <v>1701</v>
      </c>
      <c r="F363" s="898">
        <v>98.988047726068899</v>
      </c>
      <c r="G363" s="877">
        <v>90.2</v>
      </c>
      <c r="H363" s="894">
        <v>36100</v>
      </c>
      <c r="I363" s="879">
        <v>74.338999999999999</v>
      </c>
      <c r="J363" s="894">
        <v>4138694</v>
      </c>
      <c r="K363" s="880">
        <v>2.375</v>
      </c>
      <c r="L363" s="881">
        <v>100.30800000000001</v>
      </c>
      <c r="M363" s="379"/>
      <c r="N363" s="1111">
        <v>228162</v>
      </c>
      <c r="O363" s="1112">
        <f t="shared" si="11"/>
        <v>74.338999999999999</v>
      </c>
      <c r="P363" s="1113">
        <v>97.6</v>
      </c>
      <c r="Q363" s="1112">
        <f>ROUND(P363/P351*100,3)</f>
        <v>100.30800000000001</v>
      </c>
      <c r="R363" s="376"/>
      <c r="Z363" s="633"/>
      <c r="AA363" s="634"/>
      <c r="AB363" s="635"/>
    </row>
    <row r="364" spans="1:28" hidden="1">
      <c r="B364" s="366"/>
      <c r="C364" s="472" t="s">
        <v>567</v>
      </c>
      <c r="D364" s="901">
        <v>101.62825950478768</v>
      </c>
      <c r="E364" s="902">
        <v>1659</v>
      </c>
      <c r="F364" s="898">
        <v>114.71964455295027</v>
      </c>
      <c r="G364" s="877">
        <v>90.6</v>
      </c>
      <c r="H364" s="894">
        <v>36484</v>
      </c>
      <c r="I364" s="879">
        <v>92.867000000000004</v>
      </c>
      <c r="J364" s="894">
        <v>2903960</v>
      </c>
      <c r="K364" s="880">
        <v>2.379</v>
      </c>
      <c r="L364" s="881">
        <v>100.10299999999999</v>
      </c>
      <c r="M364" s="379"/>
      <c r="N364" s="1111">
        <v>270380</v>
      </c>
      <c r="O364" s="1112">
        <f t="shared" si="11"/>
        <v>92.867000000000004</v>
      </c>
      <c r="P364" s="1113">
        <v>97.3</v>
      </c>
      <c r="Q364" s="1112">
        <f t="shared" si="10"/>
        <v>100.10299999999999</v>
      </c>
      <c r="R364" s="376"/>
      <c r="Z364" s="633"/>
      <c r="AA364" s="634"/>
      <c r="AB364" s="635"/>
    </row>
    <row r="365" spans="1:28" hidden="1">
      <c r="B365" s="366"/>
      <c r="C365" s="472" t="s">
        <v>568</v>
      </c>
      <c r="D365" s="901">
        <v>102.05752353648688</v>
      </c>
      <c r="E365" s="902">
        <v>1599</v>
      </c>
      <c r="F365" s="898">
        <v>104.55461275711924</v>
      </c>
      <c r="G365" s="877">
        <v>90.2</v>
      </c>
      <c r="H365" s="894">
        <v>37270</v>
      </c>
      <c r="I365" s="879">
        <v>80.134</v>
      </c>
      <c r="J365" s="894">
        <v>7972673</v>
      </c>
      <c r="K365" s="880">
        <v>2.3769999999999998</v>
      </c>
      <c r="L365" s="881">
        <v>100.309</v>
      </c>
      <c r="M365" s="379"/>
      <c r="N365" s="1111">
        <v>250736</v>
      </c>
      <c r="O365" s="1112">
        <f>ROUND(N365/N353*100,3)</f>
        <v>80.134</v>
      </c>
      <c r="P365" s="1113">
        <v>97.5</v>
      </c>
      <c r="Q365" s="1112">
        <f t="shared" si="10"/>
        <v>100.309</v>
      </c>
      <c r="R365" s="376"/>
      <c r="Z365" s="633"/>
      <c r="AA365" s="634"/>
      <c r="AB365" s="635"/>
    </row>
    <row r="366" spans="1:28" hidden="1">
      <c r="B366" s="366"/>
      <c r="C366" s="472" t="s">
        <v>569</v>
      </c>
      <c r="D366" s="901">
        <v>101.09167946516366</v>
      </c>
      <c r="E366" s="902">
        <v>1671</v>
      </c>
      <c r="F366" s="898">
        <v>108.54801810548142</v>
      </c>
      <c r="G366" s="877">
        <v>89.1</v>
      </c>
      <c r="H366" s="894">
        <v>35781</v>
      </c>
      <c r="I366" s="879">
        <v>99.534999999999997</v>
      </c>
      <c r="J366" s="894">
        <v>2553960</v>
      </c>
      <c r="K366" s="880">
        <v>2.3519999999999999</v>
      </c>
      <c r="L366" s="881">
        <v>100.512</v>
      </c>
      <c r="M366" s="379"/>
      <c r="N366" s="1111">
        <v>257384</v>
      </c>
      <c r="O366" s="1112">
        <f t="shared" si="11"/>
        <v>99.534999999999997</v>
      </c>
      <c r="P366" s="1113">
        <v>98.2</v>
      </c>
      <c r="Q366" s="1112">
        <f t="shared" si="10"/>
        <v>100.512</v>
      </c>
      <c r="R366" s="376"/>
      <c r="Z366" s="633"/>
      <c r="AA366" s="634"/>
      <c r="AB366" s="635"/>
    </row>
    <row r="367" spans="1:28" hidden="1">
      <c r="B367" s="366"/>
      <c r="C367" s="472" t="s">
        <v>67</v>
      </c>
      <c r="D367" s="901">
        <v>101.41362748893808</v>
      </c>
      <c r="E367" s="902">
        <v>1727</v>
      </c>
      <c r="F367" s="898">
        <v>107.57991983921181</v>
      </c>
      <c r="G367" s="877">
        <v>89.6</v>
      </c>
      <c r="H367" s="894">
        <v>32982</v>
      </c>
      <c r="I367" s="879">
        <v>86.899000000000001</v>
      </c>
      <c r="J367" s="894">
        <v>5246238</v>
      </c>
      <c r="K367" s="880">
        <v>2.3460000000000001</v>
      </c>
      <c r="L367" s="881">
        <v>101.643</v>
      </c>
      <c r="M367" s="379"/>
      <c r="N367" s="1111">
        <v>241414</v>
      </c>
      <c r="O367" s="1112">
        <f>ROUND(N367/N355*100,3)</f>
        <v>86.899000000000001</v>
      </c>
      <c r="P367" s="1113">
        <v>99</v>
      </c>
      <c r="Q367" s="1112">
        <f>ROUND(P367/P355*100,3)</f>
        <v>101.643</v>
      </c>
      <c r="R367" s="376"/>
      <c r="Z367" s="633"/>
      <c r="AA367" s="634"/>
      <c r="AB367" s="635"/>
    </row>
    <row r="368" spans="1:28" hidden="1">
      <c r="B368" s="366"/>
      <c r="C368" s="472" t="s">
        <v>68</v>
      </c>
      <c r="D368" s="901">
        <v>102.37947156026131</v>
      </c>
      <c r="E368" s="902">
        <v>1731</v>
      </c>
      <c r="F368" s="898">
        <v>114.84065683623399</v>
      </c>
      <c r="G368" s="877">
        <v>90</v>
      </c>
      <c r="H368" s="894">
        <v>31771</v>
      </c>
      <c r="I368" s="879">
        <v>88.694999999999993</v>
      </c>
      <c r="J368" s="894">
        <v>34978533</v>
      </c>
      <c r="K368" s="880">
        <v>2.3380000000000001</v>
      </c>
      <c r="L368" s="881">
        <v>101.751</v>
      </c>
      <c r="M368" s="379"/>
      <c r="N368" s="1111">
        <v>254677</v>
      </c>
      <c r="O368" s="1112">
        <f>ROUND(N368/N356*100,3)</f>
        <v>88.694999999999993</v>
      </c>
      <c r="P368" s="1113">
        <v>98.8</v>
      </c>
      <c r="Q368" s="1112">
        <f>ROUND(P368/P356*100,3)</f>
        <v>101.751</v>
      </c>
      <c r="R368" s="376"/>
      <c r="Z368" s="633"/>
      <c r="AA368" s="634"/>
      <c r="AB368" s="635"/>
    </row>
    <row r="369" spans="1:28" hidden="1">
      <c r="B369" s="366"/>
      <c r="C369" s="474" t="s">
        <v>69</v>
      </c>
      <c r="D369" s="901">
        <v>103.34531563158451</v>
      </c>
      <c r="E369" s="902">
        <v>1665</v>
      </c>
      <c r="F369" s="898">
        <v>112.29939888727621</v>
      </c>
      <c r="G369" s="877">
        <v>90.2</v>
      </c>
      <c r="H369" s="894">
        <v>30074</v>
      </c>
      <c r="I369" s="879">
        <v>86.295000000000002</v>
      </c>
      <c r="J369" s="894">
        <v>2651551</v>
      </c>
      <c r="K369" s="880">
        <v>2.3180000000000001</v>
      </c>
      <c r="L369" s="881">
        <v>100.71899999999999</v>
      </c>
      <c r="M369" s="379"/>
      <c r="N369" s="1111">
        <v>291053</v>
      </c>
      <c r="O369" s="1112">
        <f t="shared" si="11"/>
        <v>86.295000000000002</v>
      </c>
      <c r="P369" s="1113">
        <v>98.1</v>
      </c>
      <c r="Q369" s="1112">
        <f>ROUND(P369/P357*100,3)</f>
        <v>100.71899999999999</v>
      </c>
      <c r="R369" s="376"/>
      <c r="Z369" s="633"/>
      <c r="AA369" s="634"/>
      <c r="AB369" s="635"/>
    </row>
    <row r="370" spans="1:28" hidden="1">
      <c r="A370" s="359">
        <v>2005</v>
      </c>
      <c r="B370" s="938" t="s">
        <v>505</v>
      </c>
      <c r="C370" s="473" t="s">
        <v>561</v>
      </c>
      <c r="D370" s="903">
        <v>104.95505575045655</v>
      </c>
      <c r="E370" s="904">
        <v>1677</v>
      </c>
      <c r="F370" s="896">
        <v>104.19157590726812</v>
      </c>
      <c r="G370" s="870">
        <v>89.3</v>
      </c>
      <c r="H370" s="897">
        <v>28408</v>
      </c>
      <c r="I370" s="872">
        <v>77.281999999999996</v>
      </c>
      <c r="J370" s="897">
        <v>2641751</v>
      </c>
      <c r="K370" s="873">
        <v>2.3199999999999998</v>
      </c>
      <c r="L370" s="874">
        <v>100.619</v>
      </c>
      <c r="M370" s="379"/>
      <c r="N370" s="1111">
        <v>243520</v>
      </c>
      <c r="O370" s="1112">
        <f t="shared" si="11"/>
        <v>77.281999999999996</v>
      </c>
      <c r="P370" s="1113">
        <v>97.5</v>
      </c>
      <c r="Q370" s="1112">
        <f>ROUND(P370/P358*100,3)</f>
        <v>100.619</v>
      </c>
      <c r="R370" s="376"/>
      <c r="Z370" s="633"/>
      <c r="AA370" s="634"/>
      <c r="AB370" s="635"/>
    </row>
    <row r="371" spans="1:28" hidden="1">
      <c r="B371" s="366"/>
      <c r="C371" s="472" t="s">
        <v>562</v>
      </c>
      <c r="D371" s="901">
        <v>104.95505575045655</v>
      </c>
      <c r="E371" s="902">
        <v>1725</v>
      </c>
      <c r="F371" s="898">
        <v>112.78344802041103</v>
      </c>
      <c r="G371" s="877">
        <v>89.7</v>
      </c>
      <c r="H371" s="894">
        <v>27725</v>
      </c>
      <c r="I371" s="879">
        <v>77.622</v>
      </c>
      <c r="J371" s="894">
        <v>8864267</v>
      </c>
      <c r="K371" s="880">
        <v>2.3079999999999998</v>
      </c>
      <c r="L371" s="881">
        <v>100.206</v>
      </c>
      <c r="M371" s="379"/>
      <c r="N371" s="1111">
        <v>237799</v>
      </c>
      <c r="O371" s="1112">
        <f>ROUND(N371/N359*100,3)</f>
        <v>77.622</v>
      </c>
      <c r="P371" s="1113">
        <v>97.2</v>
      </c>
      <c r="Q371" s="1112">
        <f>ROUND(P371/P359*100,3)</f>
        <v>100.206</v>
      </c>
      <c r="R371" s="376"/>
      <c r="Z371" s="633"/>
      <c r="AA371" s="634"/>
      <c r="AB371" s="635"/>
    </row>
    <row r="372" spans="1:28" hidden="1">
      <c r="B372" s="366"/>
      <c r="C372" s="472" t="s">
        <v>563</v>
      </c>
      <c r="D372" s="901">
        <v>105.92089982177977</v>
      </c>
      <c r="E372" s="902">
        <v>1745</v>
      </c>
      <c r="F372" s="898">
        <v>110.12117778816956</v>
      </c>
      <c r="G372" s="877">
        <v>89.8</v>
      </c>
      <c r="H372" s="894">
        <v>28090</v>
      </c>
      <c r="I372" s="879">
        <v>77.599000000000004</v>
      </c>
      <c r="J372" s="894">
        <v>2157507</v>
      </c>
      <c r="K372" s="880">
        <v>2.2730000000000001</v>
      </c>
      <c r="L372" s="881">
        <v>100.721</v>
      </c>
      <c r="M372" s="379"/>
      <c r="N372" s="1111">
        <v>256770</v>
      </c>
      <c r="O372" s="1112">
        <f t="shared" ref="O372:O405" si="12">ROUND(N372/N360*100,3)</f>
        <v>77.599000000000004</v>
      </c>
      <c r="P372" s="1113">
        <v>97.8</v>
      </c>
      <c r="Q372" s="1112">
        <f t="shared" ref="Q372:Q381" si="13">ROUND(P372/P360*100,3)</f>
        <v>100.721</v>
      </c>
      <c r="R372" s="376"/>
      <c r="Z372" s="633"/>
      <c r="AA372" s="634"/>
      <c r="AB372" s="635"/>
    </row>
    <row r="373" spans="1:28" hidden="1">
      <c r="B373" s="366"/>
      <c r="C373" s="472" t="s">
        <v>564</v>
      </c>
      <c r="D373" s="901">
        <v>107.53063994065181</v>
      </c>
      <c r="E373" s="902">
        <v>1793</v>
      </c>
      <c r="F373" s="898">
        <v>131.54035192938497</v>
      </c>
      <c r="G373" s="877">
        <v>90.7</v>
      </c>
      <c r="H373" s="894">
        <v>26725</v>
      </c>
      <c r="I373" s="879">
        <v>85.3</v>
      </c>
      <c r="J373" s="894">
        <v>5640298</v>
      </c>
      <c r="K373" s="880">
        <v>2.2719999999999998</v>
      </c>
      <c r="L373" s="881">
        <v>100.515</v>
      </c>
      <c r="M373" s="379"/>
      <c r="N373" s="1111">
        <v>250501</v>
      </c>
      <c r="O373" s="1112">
        <f t="shared" si="12"/>
        <v>85.3</v>
      </c>
      <c r="P373" s="1113">
        <v>97.6</v>
      </c>
      <c r="Q373" s="1112">
        <f t="shared" si="13"/>
        <v>100.515</v>
      </c>
      <c r="R373" s="376"/>
      <c r="Z373" s="633"/>
      <c r="AA373" s="634"/>
      <c r="AB373" s="635"/>
    </row>
    <row r="374" spans="1:28" hidden="1">
      <c r="B374" s="366"/>
      <c r="C374" s="472" t="s">
        <v>565</v>
      </c>
      <c r="D374" s="901">
        <v>108.06721998027581</v>
      </c>
      <c r="E374" s="902">
        <v>1787</v>
      </c>
      <c r="F374" s="898">
        <v>116.2928042356384</v>
      </c>
      <c r="G374" s="877">
        <v>93.4</v>
      </c>
      <c r="H374" s="894">
        <v>29787</v>
      </c>
      <c r="I374" s="879">
        <v>97.025000000000006</v>
      </c>
      <c r="J374" s="894">
        <v>59858833</v>
      </c>
      <c r="K374" s="880">
        <v>2.2730000000000001</v>
      </c>
      <c r="L374" s="881">
        <v>100.617</v>
      </c>
      <c r="M374" s="379"/>
      <c r="N374" s="1111">
        <v>240073</v>
      </c>
      <c r="O374" s="1112">
        <f>ROUND(N374/N362*100,3)</f>
        <v>97.025000000000006</v>
      </c>
      <c r="P374" s="1113">
        <v>97.9</v>
      </c>
      <c r="Q374" s="1112">
        <f t="shared" si="13"/>
        <v>100.617</v>
      </c>
      <c r="R374" s="376"/>
      <c r="Z374" s="633"/>
      <c r="AA374" s="634"/>
      <c r="AB374" s="635"/>
    </row>
    <row r="375" spans="1:28" hidden="1">
      <c r="B375" s="366"/>
      <c r="C375" s="472" t="s">
        <v>566</v>
      </c>
      <c r="D375" s="901">
        <v>106.9940599010278</v>
      </c>
      <c r="E375" s="902">
        <v>1830</v>
      </c>
      <c r="F375" s="898">
        <v>122.58544296639094</v>
      </c>
      <c r="G375" s="877">
        <v>90.4</v>
      </c>
      <c r="H375" s="894">
        <v>31601</v>
      </c>
      <c r="I375" s="879">
        <v>111.911</v>
      </c>
      <c r="J375" s="894">
        <v>6942509</v>
      </c>
      <c r="K375" s="880">
        <v>2.2629999999999999</v>
      </c>
      <c r="L375" s="881">
        <v>99.488</v>
      </c>
      <c r="M375" s="379"/>
      <c r="N375" s="1111">
        <v>255339</v>
      </c>
      <c r="O375" s="1112">
        <f t="shared" si="12"/>
        <v>111.911</v>
      </c>
      <c r="P375" s="1113">
        <v>97.1</v>
      </c>
      <c r="Q375" s="1112">
        <f t="shared" si="13"/>
        <v>99.488</v>
      </c>
      <c r="R375" s="376"/>
      <c r="Z375" s="633"/>
      <c r="AA375" s="634"/>
      <c r="AB375" s="635"/>
    </row>
    <row r="376" spans="1:28" hidden="1">
      <c r="B376" s="366"/>
      <c r="C376" s="472" t="s">
        <v>567</v>
      </c>
      <c r="D376" s="901">
        <v>106.9940599010278</v>
      </c>
      <c r="E376" s="902">
        <v>1818</v>
      </c>
      <c r="F376" s="898">
        <v>113.02547258697844</v>
      </c>
      <c r="G376" s="877">
        <v>90.3</v>
      </c>
      <c r="H376" s="894">
        <v>31595</v>
      </c>
      <c r="I376" s="879">
        <v>88.728999999999999</v>
      </c>
      <c r="J376" s="894">
        <v>3142423</v>
      </c>
      <c r="K376" s="880">
        <v>2.25</v>
      </c>
      <c r="L376" s="881">
        <v>99.793999999999997</v>
      </c>
      <c r="M376" s="379"/>
      <c r="N376" s="1111">
        <v>239905</v>
      </c>
      <c r="O376" s="1112">
        <f t="shared" si="12"/>
        <v>88.728999999999999</v>
      </c>
      <c r="P376" s="1113">
        <v>97.1</v>
      </c>
      <c r="Q376" s="1112">
        <f t="shared" si="13"/>
        <v>99.793999999999997</v>
      </c>
      <c r="R376" s="376"/>
      <c r="Z376" s="633"/>
      <c r="AA376" s="634"/>
      <c r="AB376" s="635"/>
    </row>
    <row r="377" spans="1:28" hidden="1">
      <c r="B377" s="366"/>
      <c r="C377" s="472" t="s">
        <v>568</v>
      </c>
      <c r="D377" s="901">
        <v>107.74527195650141</v>
      </c>
      <c r="E377" s="902">
        <v>1814</v>
      </c>
      <c r="F377" s="898">
        <v>146.66688733984782</v>
      </c>
      <c r="G377" s="877">
        <v>90.5</v>
      </c>
      <c r="H377" s="894">
        <v>33584</v>
      </c>
      <c r="I377" s="879">
        <v>114.917</v>
      </c>
      <c r="J377" s="894">
        <v>9153338</v>
      </c>
      <c r="K377" s="880">
        <v>2.2490000000000001</v>
      </c>
      <c r="L377" s="881">
        <v>99.691999999999993</v>
      </c>
      <c r="M377" s="379"/>
      <c r="N377" s="1111">
        <v>288138</v>
      </c>
      <c r="O377" s="1112">
        <f t="shared" si="12"/>
        <v>114.917</v>
      </c>
      <c r="P377" s="1113">
        <v>97.2</v>
      </c>
      <c r="Q377" s="1112">
        <f t="shared" si="13"/>
        <v>99.691999999999993</v>
      </c>
      <c r="R377" s="376"/>
      <c r="Z377" s="633"/>
      <c r="AA377" s="634"/>
      <c r="AB377" s="635"/>
    </row>
    <row r="378" spans="1:28" hidden="1">
      <c r="B378" s="366"/>
      <c r="C378" s="472" t="s">
        <v>569</v>
      </c>
      <c r="D378" s="901">
        <v>107.74527195650141</v>
      </c>
      <c r="E378" s="902">
        <v>1765</v>
      </c>
      <c r="F378" s="898">
        <v>125.48973776519982</v>
      </c>
      <c r="G378" s="877">
        <v>90.9</v>
      </c>
      <c r="H378" s="894">
        <v>31115</v>
      </c>
      <c r="I378" s="879">
        <v>92.759</v>
      </c>
      <c r="J378" s="894">
        <v>2163294</v>
      </c>
      <c r="K378" s="880">
        <v>2.2360000000000002</v>
      </c>
      <c r="L378" s="881">
        <v>99.388999999999996</v>
      </c>
      <c r="M378" s="379"/>
      <c r="N378" s="1111">
        <v>238746</v>
      </c>
      <c r="O378" s="1112">
        <f t="shared" si="12"/>
        <v>92.759</v>
      </c>
      <c r="P378" s="1113">
        <v>97.6</v>
      </c>
      <c r="Q378" s="1112">
        <f t="shared" si="13"/>
        <v>99.388999999999996</v>
      </c>
      <c r="R378" s="376"/>
      <c r="Z378" s="633"/>
      <c r="AA378" s="634"/>
      <c r="AB378" s="635"/>
    </row>
    <row r="379" spans="1:28" hidden="1">
      <c r="B379" s="366"/>
      <c r="C379" s="472" t="s">
        <v>67</v>
      </c>
      <c r="D379" s="901">
        <v>109.56964409122304</v>
      </c>
      <c r="E379" s="902">
        <v>1758</v>
      </c>
      <c r="F379" s="898">
        <v>121.98038154997242</v>
      </c>
      <c r="G379" s="877">
        <v>90.4</v>
      </c>
      <c r="H379" s="894">
        <v>29731</v>
      </c>
      <c r="I379" s="879">
        <v>119.40900000000001</v>
      </c>
      <c r="J379" s="894">
        <v>5031134</v>
      </c>
      <c r="K379" s="880">
        <v>2.2360000000000002</v>
      </c>
      <c r="L379" s="881">
        <v>98.484999999999999</v>
      </c>
      <c r="M379" s="379"/>
      <c r="N379" s="1111">
        <v>288270</v>
      </c>
      <c r="O379" s="1112">
        <f>ROUND(N379/N367*100,3)</f>
        <v>119.40900000000001</v>
      </c>
      <c r="P379" s="1113">
        <v>97.5</v>
      </c>
      <c r="Q379" s="1112">
        <f t="shared" si="13"/>
        <v>98.484999999999999</v>
      </c>
      <c r="R379" s="376"/>
      <c r="Z379" s="633"/>
      <c r="AA379" s="634"/>
      <c r="AB379" s="635"/>
    </row>
    <row r="380" spans="1:28" hidden="1">
      <c r="B380" s="366"/>
      <c r="C380" s="472" t="s">
        <v>68</v>
      </c>
      <c r="D380" s="901">
        <v>109.35501207537345</v>
      </c>
      <c r="E380" s="902">
        <v>1701</v>
      </c>
      <c r="F380" s="898">
        <v>127.54694658102278</v>
      </c>
      <c r="G380" s="877">
        <v>90.4</v>
      </c>
      <c r="H380" s="894">
        <v>28568</v>
      </c>
      <c r="I380" s="879">
        <v>104.17700000000001</v>
      </c>
      <c r="J380" s="894">
        <v>42665041</v>
      </c>
      <c r="K380" s="880">
        <v>2.2410000000000001</v>
      </c>
      <c r="L380" s="881">
        <v>98.381</v>
      </c>
      <c r="M380" s="379"/>
      <c r="N380" s="1111">
        <v>265315</v>
      </c>
      <c r="O380" s="1112">
        <f t="shared" si="12"/>
        <v>104.17700000000001</v>
      </c>
      <c r="P380" s="1113">
        <v>97.2</v>
      </c>
      <c r="Q380" s="1112">
        <f t="shared" si="13"/>
        <v>98.381</v>
      </c>
      <c r="R380" s="376"/>
      <c r="Z380" s="633"/>
      <c r="AA380" s="634"/>
      <c r="AB380" s="635"/>
    </row>
    <row r="381" spans="1:28" hidden="1">
      <c r="A381" s="380"/>
      <c r="B381" s="392"/>
      <c r="C381" s="474" t="s">
        <v>69</v>
      </c>
      <c r="D381" s="905">
        <v>107.959903972351</v>
      </c>
      <c r="E381" s="906">
        <v>1663</v>
      </c>
      <c r="F381" s="899">
        <v>128.75706941385982</v>
      </c>
      <c r="G381" s="884">
        <v>90.2</v>
      </c>
      <c r="H381" s="895">
        <v>27305</v>
      </c>
      <c r="I381" s="886">
        <v>108.012</v>
      </c>
      <c r="J381" s="895">
        <v>2597652</v>
      </c>
      <c r="K381" s="887">
        <v>2.2280000000000002</v>
      </c>
      <c r="L381" s="888">
        <v>99.082999999999998</v>
      </c>
      <c r="M381" s="379"/>
      <c r="N381" s="1111">
        <v>314372</v>
      </c>
      <c r="O381" s="1112">
        <f t="shared" si="12"/>
        <v>108.012</v>
      </c>
      <c r="P381" s="1113">
        <v>97.2</v>
      </c>
      <c r="Q381" s="1112">
        <f t="shared" si="13"/>
        <v>99.082999999999998</v>
      </c>
      <c r="R381" s="376"/>
      <c r="Z381" s="633"/>
      <c r="AA381" s="634"/>
      <c r="AB381" s="635"/>
    </row>
    <row r="382" spans="1:28" hidden="1">
      <c r="A382" s="353">
        <v>2006</v>
      </c>
      <c r="B382" s="365" t="s">
        <v>506</v>
      </c>
      <c r="C382" s="473" t="s">
        <v>561</v>
      </c>
      <c r="D382" s="901">
        <v>106.56479586932858</v>
      </c>
      <c r="E382" s="902">
        <v>1465</v>
      </c>
      <c r="F382" s="898">
        <v>140.01121175924416</v>
      </c>
      <c r="G382" s="877">
        <v>90.1</v>
      </c>
      <c r="H382" s="894">
        <v>27057</v>
      </c>
      <c r="I382" s="879">
        <v>113.137</v>
      </c>
      <c r="J382" s="894">
        <v>2641912</v>
      </c>
      <c r="K382" s="880">
        <v>2.2210000000000001</v>
      </c>
      <c r="L382" s="881">
        <v>99.691999999999993</v>
      </c>
      <c r="M382" s="379"/>
      <c r="N382" s="1111">
        <v>275511</v>
      </c>
      <c r="O382" s="1112">
        <f t="shared" si="12"/>
        <v>113.137</v>
      </c>
      <c r="P382" s="1113">
        <v>97.2</v>
      </c>
      <c r="Q382" s="1112">
        <f>ROUND(P382/P370*100,3)</f>
        <v>99.691999999999993</v>
      </c>
      <c r="R382" s="376"/>
      <c r="W382" s="356">
        <v>99.8</v>
      </c>
      <c r="Z382" s="633"/>
      <c r="AA382" s="634"/>
      <c r="AB382" s="635"/>
    </row>
    <row r="383" spans="1:28" hidden="1">
      <c r="B383" s="366"/>
      <c r="C383" s="472" t="s">
        <v>562</v>
      </c>
      <c r="D383" s="901">
        <v>106.56479586932858</v>
      </c>
      <c r="E383" s="902">
        <v>1557</v>
      </c>
      <c r="F383" s="898">
        <v>145.33575222372707</v>
      </c>
      <c r="G383" s="877">
        <v>89.6</v>
      </c>
      <c r="H383" s="894">
        <v>26197</v>
      </c>
      <c r="I383" s="879">
        <v>87.703000000000003</v>
      </c>
      <c r="J383" s="894">
        <v>10998472</v>
      </c>
      <c r="K383" s="880">
        <v>2.2200000000000002</v>
      </c>
      <c r="L383" s="881">
        <v>99.486000000000004</v>
      </c>
      <c r="M383" s="379"/>
      <c r="N383" s="1111">
        <v>208556</v>
      </c>
      <c r="O383" s="1112">
        <f t="shared" si="12"/>
        <v>87.703000000000003</v>
      </c>
      <c r="P383" s="1113">
        <v>96.7</v>
      </c>
      <c r="Q383" s="1112">
        <f>ROUND(P383/P371*100,3)</f>
        <v>99.486000000000004</v>
      </c>
      <c r="R383" s="376"/>
      <c r="W383" s="356">
        <v>99.3</v>
      </c>
      <c r="Z383" s="633"/>
      <c r="AA383" s="634"/>
      <c r="AB383" s="635"/>
    </row>
    <row r="384" spans="1:28" hidden="1">
      <c r="B384" s="366"/>
      <c r="C384" s="472" t="s">
        <v>563</v>
      </c>
      <c r="D384" s="901">
        <v>106.77942788517818</v>
      </c>
      <c r="E384" s="902">
        <v>1464</v>
      </c>
      <c r="F384" s="898">
        <v>143.15753112462042</v>
      </c>
      <c r="G384" s="877">
        <v>89.7</v>
      </c>
      <c r="H384" s="894">
        <v>25436</v>
      </c>
      <c r="I384" s="879">
        <v>96.66</v>
      </c>
      <c r="J384" s="894">
        <v>3251336</v>
      </c>
      <c r="K384" s="880">
        <v>2.2029999999999998</v>
      </c>
      <c r="L384" s="881">
        <v>99.08</v>
      </c>
      <c r="M384" s="379"/>
      <c r="N384" s="1111">
        <v>248195</v>
      </c>
      <c r="O384" s="1112">
        <f t="shared" si="12"/>
        <v>96.66</v>
      </c>
      <c r="P384" s="1113">
        <v>96.9</v>
      </c>
      <c r="Q384" s="1112">
        <f>ROUND(P384/P372*100,3)</f>
        <v>99.08</v>
      </c>
      <c r="R384" s="376"/>
      <c r="W384" s="356">
        <v>99.5</v>
      </c>
      <c r="Z384" s="633"/>
      <c r="AA384" s="634"/>
      <c r="AB384" s="635"/>
    </row>
    <row r="385" spans="1:28" hidden="1">
      <c r="B385" s="366"/>
      <c r="C385" s="472" t="s">
        <v>564</v>
      </c>
      <c r="D385" s="901">
        <v>108.06721998027581</v>
      </c>
      <c r="E385" s="902">
        <v>1583</v>
      </c>
      <c r="F385" s="898">
        <v>148.72409615567076</v>
      </c>
      <c r="G385" s="877">
        <v>90.7</v>
      </c>
      <c r="H385" s="894">
        <v>23826</v>
      </c>
      <c r="I385" s="879">
        <v>113.416</v>
      </c>
      <c r="J385" s="894">
        <v>7323942</v>
      </c>
      <c r="K385" s="880">
        <v>2.2229999999999999</v>
      </c>
      <c r="L385" s="881">
        <v>99.488</v>
      </c>
      <c r="M385" s="379"/>
      <c r="N385" s="1111">
        <v>284107</v>
      </c>
      <c r="O385" s="1112">
        <f>ROUND(N385/N373*100,3)</f>
        <v>113.416</v>
      </c>
      <c r="P385" s="1113">
        <v>97.1</v>
      </c>
      <c r="Q385" s="1112">
        <f t="shared" ref="Q385:Q405" si="14">ROUND(P385/P373*100,3)</f>
        <v>99.488</v>
      </c>
      <c r="R385" s="376"/>
      <c r="W385" s="356">
        <v>99.7</v>
      </c>
      <c r="Z385" s="633"/>
      <c r="AA385" s="634"/>
      <c r="AB385" s="635"/>
    </row>
    <row r="386" spans="1:28" hidden="1">
      <c r="B386" s="366"/>
      <c r="C386" s="472" t="s">
        <v>565</v>
      </c>
      <c r="D386" s="901">
        <v>109.46232808329823</v>
      </c>
      <c r="E386" s="902">
        <v>1641</v>
      </c>
      <c r="F386" s="898">
        <v>140.85829774223009</v>
      </c>
      <c r="G386" s="877">
        <v>90.8</v>
      </c>
      <c r="H386" s="894">
        <v>28185</v>
      </c>
      <c r="I386" s="879">
        <v>99.85</v>
      </c>
      <c r="J386" s="894">
        <v>72090488</v>
      </c>
      <c r="K386" s="880">
        <v>2.25</v>
      </c>
      <c r="L386" s="881">
        <v>99.694000000000003</v>
      </c>
      <c r="M386" s="379"/>
      <c r="N386" s="1111">
        <v>239712</v>
      </c>
      <c r="O386" s="1112">
        <f t="shared" si="12"/>
        <v>99.85</v>
      </c>
      <c r="P386" s="1113">
        <v>97.6</v>
      </c>
      <c r="Q386" s="1112">
        <f t="shared" si="14"/>
        <v>99.694000000000003</v>
      </c>
      <c r="R386" s="376"/>
      <c r="W386" s="356">
        <v>100.2</v>
      </c>
      <c r="Z386" s="633"/>
      <c r="AA386" s="634"/>
      <c r="AB386" s="635"/>
    </row>
    <row r="387" spans="1:28" hidden="1">
      <c r="B387" s="366"/>
      <c r="C387" s="472" t="s">
        <v>566</v>
      </c>
      <c r="D387" s="901">
        <v>109.14038005952384</v>
      </c>
      <c r="E387" s="902">
        <v>1575</v>
      </c>
      <c r="F387" s="898">
        <v>155.62179630284183</v>
      </c>
      <c r="G387" s="877">
        <v>91</v>
      </c>
      <c r="H387" s="894">
        <v>28539</v>
      </c>
      <c r="I387" s="879">
        <v>97.174999999999997</v>
      </c>
      <c r="J387" s="894">
        <v>8040384</v>
      </c>
      <c r="K387" s="880">
        <v>2.2400000000000002</v>
      </c>
      <c r="L387" s="881">
        <v>100.61799999999999</v>
      </c>
      <c r="M387" s="379"/>
      <c r="N387" s="1111">
        <v>248125</v>
      </c>
      <c r="O387" s="1112">
        <f t="shared" si="12"/>
        <v>97.174999999999997</v>
      </c>
      <c r="P387" s="1113">
        <v>97.7</v>
      </c>
      <c r="Q387" s="1112">
        <f t="shared" si="14"/>
        <v>100.61799999999999</v>
      </c>
      <c r="R387" s="376"/>
      <c r="W387" s="356">
        <v>100.3</v>
      </c>
      <c r="Z387" s="633"/>
      <c r="AA387" s="634"/>
      <c r="AB387" s="635"/>
    </row>
    <row r="388" spans="1:28" hidden="1">
      <c r="B388" s="366"/>
      <c r="C388" s="472" t="s">
        <v>567</v>
      </c>
      <c r="D388" s="901">
        <v>110.75012017839587</v>
      </c>
      <c r="E388" s="902">
        <v>1579</v>
      </c>
      <c r="F388" s="898">
        <v>145.45676450701077</v>
      </c>
      <c r="G388" s="877">
        <v>90.5</v>
      </c>
      <c r="H388" s="894">
        <v>28806</v>
      </c>
      <c r="I388" s="879">
        <v>105.75700000000001</v>
      </c>
      <c r="J388" s="894">
        <v>3821075</v>
      </c>
      <c r="K388" s="880">
        <v>2.2480000000000002</v>
      </c>
      <c r="L388" s="881">
        <v>100.10299999999999</v>
      </c>
      <c r="M388" s="379"/>
      <c r="N388" s="1111">
        <v>253717</v>
      </c>
      <c r="O388" s="1112">
        <f t="shared" si="12"/>
        <v>105.75700000000001</v>
      </c>
      <c r="P388" s="1113">
        <v>97.2</v>
      </c>
      <c r="Q388" s="1112">
        <f t="shared" si="14"/>
        <v>100.10299999999999</v>
      </c>
      <c r="R388" s="376"/>
      <c r="W388" s="356">
        <v>99.8</v>
      </c>
      <c r="Z388" s="633"/>
      <c r="AA388" s="634"/>
      <c r="AB388" s="635"/>
    </row>
    <row r="389" spans="1:28" hidden="1">
      <c r="B389" s="366"/>
      <c r="C389" s="472" t="s">
        <v>568</v>
      </c>
      <c r="D389" s="901">
        <v>109.56964409122304</v>
      </c>
      <c r="E389" s="902">
        <v>1671</v>
      </c>
      <c r="F389" s="898">
        <v>150.78130497149371</v>
      </c>
      <c r="G389" s="877">
        <v>91.1</v>
      </c>
      <c r="H389" s="894">
        <v>31298</v>
      </c>
      <c r="I389" s="879">
        <v>92.381</v>
      </c>
      <c r="J389" s="894">
        <v>11243814</v>
      </c>
      <c r="K389" s="880">
        <v>2.262</v>
      </c>
      <c r="L389" s="881">
        <v>100.82299999999999</v>
      </c>
      <c r="M389" s="379"/>
      <c r="N389" s="1111">
        <v>266185</v>
      </c>
      <c r="O389" s="1112">
        <f t="shared" si="12"/>
        <v>92.381</v>
      </c>
      <c r="P389" s="1113">
        <v>98</v>
      </c>
      <c r="Q389" s="1112">
        <f t="shared" si="14"/>
        <v>100.82299999999999</v>
      </c>
      <c r="R389" s="376"/>
      <c r="W389" s="356">
        <v>100.6</v>
      </c>
      <c r="Z389" s="633"/>
      <c r="AA389" s="634"/>
      <c r="AB389" s="635"/>
    </row>
    <row r="390" spans="1:28" hidden="1">
      <c r="B390" s="366"/>
      <c r="C390" s="472" t="s">
        <v>569</v>
      </c>
      <c r="D390" s="901">
        <v>109.78427610707264</v>
      </c>
      <c r="E390" s="902">
        <v>1679</v>
      </c>
      <c r="F390" s="898">
        <v>141.46335915864861</v>
      </c>
      <c r="G390" s="877">
        <v>90.6</v>
      </c>
      <c r="H390" s="894">
        <v>28474</v>
      </c>
      <c r="I390" s="879">
        <v>120.602</v>
      </c>
      <c r="J390" s="894">
        <v>2983584</v>
      </c>
      <c r="K390" s="880">
        <v>2.2839999999999998</v>
      </c>
      <c r="L390" s="881">
        <v>100.307</v>
      </c>
      <c r="M390" s="379"/>
      <c r="N390" s="1111">
        <v>287933</v>
      </c>
      <c r="O390" s="1112">
        <f t="shared" si="12"/>
        <v>120.602</v>
      </c>
      <c r="P390" s="1113">
        <v>97.9</v>
      </c>
      <c r="Q390" s="1112">
        <f t="shared" si="14"/>
        <v>100.307</v>
      </c>
      <c r="R390" s="376"/>
      <c r="S390" s="391">
        <v>282679</v>
      </c>
      <c r="W390" s="356">
        <v>100.5</v>
      </c>
      <c r="Z390" s="633"/>
      <c r="AA390" s="634"/>
      <c r="AB390" s="635"/>
    </row>
    <row r="391" spans="1:28" hidden="1">
      <c r="B391" s="366"/>
      <c r="C391" s="472" t="s">
        <v>67</v>
      </c>
      <c r="D391" s="901">
        <v>108.92574804367423</v>
      </c>
      <c r="E391" s="902">
        <v>1689</v>
      </c>
      <c r="F391" s="898">
        <v>142.79449427476933</v>
      </c>
      <c r="G391" s="877">
        <v>90.7</v>
      </c>
      <c r="H391" s="894">
        <v>28125</v>
      </c>
      <c r="I391" s="879">
        <v>110.75</v>
      </c>
      <c r="J391" s="894">
        <v>6480625</v>
      </c>
      <c r="K391" s="880">
        <v>2.29</v>
      </c>
      <c r="L391" s="881">
        <v>100.205</v>
      </c>
      <c r="M391" s="379"/>
      <c r="N391" s="1111">
        <v>319259</v>
      </c>
      <c r="O391" s="1112">
        <f t="shared" si="12"/>
        <v>110.75</v>
      </c>
      <c r="P391" s="1113">
        <v>97.7</v>
      </c>
      <c r="Q391" s="1112">
        <f t="shared" si="14"/>
        <v>100.205</v>
      </c>
      <c r="R391" s="376"/>
      <c r="S391" s="391">
        <v>320831</v>
      </c>
      <c r="W391" s="356">
        <v>100.3</v>
      </c>
      <c r="Z391" s="633"/>
      <c r="AA391" s="634"/>
      <c r="AB391" s="635"/>
    </row>
    <row r="392" spans="1:28" hidden="1">
      <c r="B392" s="366"/>
      <c r="C392" s="472" t="s">
        <v>68</v>
      </c>
      <c r="D392" s="901">
        <v>109.14038005952384</v>
      </c>
      <c r="E392" s="902">
        <v>1656</v>
      </c>
      <c r="F392" s="898">
        <v>138.55906435983974</v>
      </c>
      <c r="G392" s="877">
        <v>90.7</v>
      </c>
      <c r="H392" s="894">
        <v>27243</v>
      </c>
      <c r="I392" s="879">
        <v>93.647999999999996</v>
      </c>
      <c r="J392" s="894">
        <v>51451293</v>
      </c>
      <c r="K392" s="880">
        <v>2.2869999999999999</v>
      </c>
      <c r="L392" s="881">
        <v>100.206</v>
      </c>
      <c r="M392" s="379"/>
      <c r="N392" s="1111">
        <v>248462</v>
      </c>
      <c r="O392" s="1112">
        <f t="shared" si="12"/>
        <v>93.647999999999996</v>
      </c>
      <c r="P392" s="1113">
        <v>97.4</v>
      </c>
      <c r="Q392" s="1112">
        <f t="shared" si="14"/>
        <v>100.206</v>
      </c>
      <c r="R392" s="376"/>
      <c r="S392" s="391">
        <v>245916</v>
      </c>
      <c r="W392" s="356">
        <v>100</v>
      </c>
      <c r="Z392" s="633"/>
      <c r="AA392" s="634"/>
      <c r="AB392" s="635"/>
    </row>
    <row r="393" spans="1:28" hidden="1">
      <c r="B393" s="366"/>
      <c r="C393" s="474" t="s">
        <v>69</v>
      </c>
      <c r="D393" s="901">
        <v>111.39401622594468</v>
      </c>
      <c r="E393" s="902">
        <v>1633</v>
      </c>
      <c r="F393" s="898">
        <v>140.73728545894636</v>
      </c>
      <c r="G393" s="877">
        <v>90.6</v>
      </c>
      <c r="H393" s="894">
        <v>25335</v>
      </c>
      <c r="I393" s="879">
        <v>95.266000000000005</v>
      </c>
      <c r="J393" s="894">
        <v>3036583</v>
      </c>
      <c r="K393" s="880">
        <v>2.298</v>
      </c>
      <c r="L393" s="881">
        <v>100.10299999999999</v>
      </c>
      <c r="M393" s="379"/>
      <c r="N393" s="1111">
        <v>299491</v>
      </c>
      <c r="O393" s="1112">
        <f t="shared" si="12"/>
        <v>95.266000000000005</v>
      </c>
      <c r="P393" s="1113">
        <v>97.3</v>
      </c>
      <c r="Q393" s="1112">
        <f t="shared" si="14"/>
        <v>100.10299999999999</v>
      </c>
      <c r="R393" s="376"/>
      <c r="S393" s="391">
        <v>297552</v>
      </c>
      <c r="W393" s="356">
        <v>99.9</v>
      </c>
      <c r="Z393" s="633"/>
      <c r="AA393" s="634"/>
      <c r="AB393" s="635"/>
    </row>
    <row r="394" spans="1:28" hidden="1">
      <c r="A394" s="359">
        <v>2007</v>
      </c>
      <c r="B394" s="938" t="s">
        <v>507</v>
      </c>
      <c r="C394" s="473" t="s">
        <v>561</v>
      </c>
      <c r="D394" s="903">
        <v>110.85743618632065</v>
      </c>
      <c r="E394" s="904">
        <v>1575</v>
      </c>
      <c r="F394" s="896">
        <v>150.4182681216426</v>
      </c>
      <c r="G394" s="870">
        <v>91.3</v>
      </c>
      <c r="H394" s="897">
        <v>25180</v>
      </c>
      <c r="I394" s="872">
        <v>88.427000000000007</v>
      </c>
      <c r="J394" s="897">
        <v>3257527</v>
      </c>
      <c r="K394" s="873">
        <v>2.3250000000000002</v>
      </c>
      <c r="L394" s="874">
        <v>99.691000000000003</v>
      </c>
      <c r="M394" s="379"/>
      <c r="N394" s="1111">
        <v>243626</v>
      </c>
      <c r="O394" s="1112">
        <f>ROUND(N394/N382*100,3)</f>
        <v>88.427000000000007</v>
      </c>
      <c r="P394" s="1113">
        <v>96.9</v>
      </c>
      <c r="Q394" s="1112">
        <f>ROUND(P394/P382*100,3)</f>
        <v>99.691000000000003</v>
      </c>
      <c r="R394" s="376"/>
      <c r="S394" s="391">
        <v>241059</v>
      </c>
      <c r="T394" s="356">
        <f t="shared" ref="T394:T405" si="15">ROUND(N394/S394,4)</f>
        <v>1.0105999999999999</v>
      </c>
      <c r="U394" s="379"/>
      <c r="W394" s="356">
        <v>99.5</v>
      </c>
      <c r="X394" s="376">
        <f>ROUND(W394/W382*100,3)</f>
        <v>99.698999999999998</v>
      </c>
      <c r="Z394" s="633"/>
      <c r="AA394" s="634"/>
      <c r="AB394" s="635"/>
    </row>
    <row r="395" spans="1:28" hidden="1">
      <c r="B395" s="366"/>
      <c r="C395" s="472" t="s">
        <v>562</v>
      </c>
      <c r="D395" s="901">
        <v>111.28670021801987</v>
      </c>
      <c r="E395" s="902">
        <v>1637</v>
      </c>
      <c r="F395" s="898">
        <v>165.54480353210548</v>
      </c>
      <c r="G395" s="877">
        <v>91.3</v>
      </c>
      <c r="H395" s="894">
        <v>24430</v>
      </c>
      <c r="I395" s="879">
        <v>107.985</v>
      </c>
      <c r="J395" s="894">
        <v>11000948</v>
      </c>
      <c r="K395" s="880">
        <v>2.3079999999999998</v>
      </c>
      <c r="L395" s="881">
        <v>99.69</v>
      </c>
      <c r="M395" s="379"/>
      <c r="N395" s="1111">
        <v>225210</v>
      </c>
      <c r="O395" s="1112">
        <f t="shared" si="12"/>
        <v>107.985</v>
      </c>
      <c r="P395" s="1113">
        <v>96.4</v>
      </c>
      <c r="Q395" s="1112">
        <f t="shared" si="14"/>
        <v>99.69</v>
      </c>
      <c r="R395" s="376"/>
      <c r="S395" s="391">
        <v>224571</v>
      </c>
      <c r="T395" s="356">
        <f t="shared" si="15"/>
        <v>1.0027999999999999</v>
      </c>
      <c r="U395" s="379"/>
      <c r="W395" s="356">
        <v>99</v>
      </c>
      <c r="X395" s="376">
        <f t="shared" ref="X395:X409" si="16">ROUND(W395/W383*100,3)</f>
        <v>99.697999999999993</v>
      </c>
      <c r="Z395" s="633"/>
      <c r="AA395" s="634"/>
      <c r="AB395" s="635"/>
    </row>
    <row r="396" spans="1:28" hidden="1">
      <c r="B396" s="366"/>
      <c r="C396" s="472" t="s">
        <v>563</v>
      </c>
      <c r="D396" s="901">
        <v>112.78912432896711</v>
      </c>
      <c r="E396" s="902">
        <v>1597</v>
      </c>
      <c r="F396" s="898">
        <v>132.75047476222201</v>
      </c>
      <c r="G396" s="877">
        <v>91.1</v>
      </c>
      <c r="H396" s="894">
        <v>23970</v>
      </c>
      <c r="I396" s="879">
        <v>102.319</v>
      </c>
      <c r="J396" s="894">
        <v>3046100</v>
      </c>
      <c r="K396" s="880">
        <v>2.3119999999999998</v>
      </c>
      <c r="L396" s="881">
        <v>100.10299999999999</v>
      </c>
      <c r="M396" s="379"/>
      <c r="N396" s="1111">
        <v>253951</v>
      </c>
      <c r="O396" s="1112">
        <f t="shared" si="12"/>
        <v>102.319</v>
      </c>
      <c r="P396" s="1113">
        <v>97</v>
      </c>
      <c r="Q396" s="1112">
        <f t="shared" si="14"/>
        <v>100.10299999999999</v>
      </c>
      <c r="R396" s="376"/>
      <c r="S396" s="393">
        <v>254221</v>
      </c>
      <c r="T396" s="356">
        <f t="shared" si="15"/>
        <v>0.99890000000000001</v>
      </c>
      <c r="U396" s="379"/>
      <c r="W396" s="356">
        <v>99.6</v>
      </c>
      <c r="X396" s="376">
        <f t="shared" si="16"/>
        <v>100.101</v>
      </c>
      <c r="Z396" s="633"/>
      <c r="AA396" s="634"/>
      <c r="AB396" s="635"/>
    </row>
    <row r="397" spans="1:28" hidden="1">
      <c r="B397" s="366"/>
      <c r="C397" s="472" t="s">
        <v>564</v>
      </c>
      <c r="D397" s="901">
        <v>114.61349646368875</v>
      </c>
      <c r="E397" s="902">
        <v>1711</v>
      </c>
      <c r="F397" s="898">
        <v>157.31596826881366</v>
      </c>
      <c r="G397" s="877">
        <v>92.9</v>
      </c>
      <c r="H397" s="894">
        <v>22853</v>
      </c>
      <c r="I397" s="879">
        <v>85.94</v>
      </c>
      <c r="J397" s="894">
        <v>6713556</v>
      </c>
      <c r="K397" s="880">
        <v>2.339</v>
      </c>
      <c r="L397" s="881">
        <v>100.10299999999999</v>
      </c>
      <c r="M397" s="379"/>
      <c r="N397" s="1111">
        <v>244161</v>
      </c>
      <c r="O397" s="1112">
        <f t="shared" si="12"/>
        <v>85.94</v>
      </c>
      <c r="P397" s="1113">
        <v>97.2</v>
      </c>
      <c r="Q397" s="1112">
        <f t="shared" si="14"/>
        <v>100.10299999999999</v>
      </c>
      <c r="R397" s="376"/>
      <c r="S397" s="393">
        <v>249327</v>
      </c>
      <c r="T397" s="356">
        <f t="shared" si="15"/>
        <v>0.97929999999999995</v>
      </c>
      <c r="U397" s="379"/>
      <c r="W397" s="356">
        <v>99.8</v>
      </c>
      <c r="X397" s="376">
        <f t="shared" si="16"/>
        <v>100.1</v>
      </c>
      <c r="Z397" s="633"/>
      <c r="AA397" s="634"/>
      <c r="AB397" s="635"/>
    </row>
    <row r="398" spans="1:28" hidden="1">
      <c r="B398" s="366"/>
      <c r="C398" s="472" t="s">
        <v>565</v>
      </c>
      <c r="D398" s="901">
        <v>115.47202452708716</v>
      </c>
      <c r="E398" s="902">
        <v>1809</v>
      </c>
      <c r="F398" s="898">
        <v>147.87701017268483</v>
      </c>
      <c r="G398" s="877">
        <v>93.5</v>
      </c>
      <c r="H398" s="894">
        <v>27735</v>
      </c>
      <c r="I398" s="879">
        <v>110.334</v>
      </c>
      <c r="J398" s="894">
        <v>73368461</v>
      </c>
      <c r="K398" s="880">
        <v>2.3679999999999999</v>
      </c>
      <c r="L398" s="881">
        <v>99.897999999999996</v>
      </c>
      <c r="M398" s="379"/>
      <c r="N398" s="1111">
        <v>264484</v>
      </c>
      <c r="O398" s="1112">
        <f t="shared" si="12"/>
        <v>110.334</v>
      </c>
      <c r="P398" s="1113">
        <v>97.5</v>
      </c>
      <c r="Q398" s="1112">
        <f t="shared" si="14"/>
        <v>99.897999999999996</v>
      </c>
      <c r="R398" s="376"/>
      <c r="S398" s="393">
        <v>268234</v>
      </c>
      <c r="T398" s="356">
        <f t="shared" si="15"/>
        <v>0.98599999999999999</v>
      </c>
      <c r="U398" s="379"/>
      <c r="W398" s="356">
        <v>100.1</v>
      </c>
      <c r="X398" s="376">
        <f t="shared" si="16"/>
        <v>99.9</v>
      </c>
      <c r="Z398" s="633"/>
      <c r="AA398" s="634"/>
      <c r="AB398" s="635"/>
    </row>
    <row r="399" spans="1:28" hidden="1">
      <c r="B399" s="366"/>
      <c r="C399" s="472" t="s">
        <v>566</v>
      </c>
      <c r="D399" s="901">
        <v>113.86228440821512</v>
      </c>
      <c r="E399" s="902">
        <v>1799</v>
      </c>
      <c r="F399" s="898">
        <v>115.92976738578729</v>
      </c>
      <c r="G399" s="877">
        <v>93.9</v>
      </c>
      <c r="H399" s="894">
        <v>26765</v>
      </c>
      <c r="I399" s="879">
        <v>87.396000000000001</v>
      </c>
      <c r="J399" s="894">
        <v>3621069</v>
      </c>
      <c r="K399" s="880">
        <v>2.383</v>
      </c>
      <c r="L399" s="881">
        <v>99.488</v>
      </c>
      <c r="M399" s="379"/>
      <c r="N399" s="1111">
        <v>216851</v>
      </c>
      <c r="O399" s="1112">
        <f t="shared" si="12"/>
        <v>87.396000000000001</v>
      </c>
      <c r="P399" s="1113">
        <v>97.2</v>
      </c>
      <c r="Q399" s="1112">
        <f t="shared" si="14"/>
        <v>99.488</v>
      </c>
      <c r="R399" s="376"/>
      <c r="S399" s="393">
        <v>218186</v>
      </c>
      <c r="T399" s="356">
        <f t="shared" si="15"/>
        <v>0.99390000000000001</v>
      </c>
      <c r="U399" s="379"/>
      <c r="W399" s="356">
        <v>99.8</v>
      </c>
      <c r="X399" s="376">
        <f t="shared" si="16"/>
        <v>99.501000000000005</v>
      </c>
      <c r="Z399" s="633"/>
      <c r="AA399" s="634"/>
      <c r="AB399" s="635"/>
    </row>
    <row r="400" spans="1:28" hidden="1">
      <c r="B400" s="366"/>
      <c r="C400" s="472" t="s">
        <v>567</v>
      </c>
      <c r="D400" s="901">
        <v>114.18423243198954</v>
      </c>
      <c r="E400" s="902">
        <v>1731</v>
      </c>
      <c r="F400" s="898">
        <v>146.90891190641523</v>
      </c>
      <c r="G400" s="877">
        <v>94.1</v>
      </c>
      <c r="H400" s="894">
        <v>28202</v>
      </c>
      <c r="I400" s="879">
        <v>96.698999999999998</v>
      </c>
      <c r="J400" s="894">
        <v>4367675</v>
      </c>
      <c r="K400" s="880">
        <v>2.41</v>
      </c>
      <c r="L400" s="881">
        <v>99.793999999999997</v>
      </c>
      <c r="M400" s="379"/>
      <c r="N400" s="1111">
        <v>245343</v>
      </c>
      <c r="O400" s="1112">
        <f t="shared" si="12"/>
        <v>96.698999999999998</v>
      </c>
      <c r="P400" s="1113">
        <v>97</v>
      </c>
      <c r="Q400" s="1112">
        <f t="shared" si="14"/>
        <v>99.793999999999997</v>
      </c>
      <c r="R400" s="376"/>
      <c r="S400" s="393">
        <v>245548</v>
      </c>
      <c r="T400" s="356">
        <f t="shared" si="15"/>
        <v>0.99919999999999998</v>
      </c>
      <c r="U400" s="379"/>
      <c r="W400" s="356">
        <v>99.6</v>
      </c>
      <c r="X400" s="376">
        <f t="shared" si="16"/>
        <v>99.8</v>
      </c>
      <c r="Z400" s="633"/>
      <c r="AA400" s="634"/>
      <c r="AB400" s="635"/>
    </row>
    <row r="401" spans="1:28" hidden="1">
      <c r="B401" s="366"/>
      <c r="C401" s="472" t="s">
        <v>568</v>
      </c>
      <c r="D401" s="901">
        <v>113.96960041613994</v>
      </c>
      <c r="E401" s="902">
        <v>1755</v>
      </c>
      <c r="F401" s="898">
        <v>142.18943285835081</v>
      </c>
      <c r="G401" s="877">
        <v>94.3</v>
      </c>
      <c r="H401" s="894">
        <v>29459</v>
      </c>
      <c r="I401" s="879">
        <v>92.97</v>
      </c>
      <c r="J401" s="894">
        <v>10489263</v>
      </c>
      <c r="K401" s="880">
        <v>2.4220000000000002</v>
      </c>
      <c r="L401" s="881">
        <v>99.694000000000003</v>
      </c>
      <c r="M401" s="379"/>
      <c r="N401" s="1111">
        <v>247472</v>
      </c>
      <c r="O401" s="1112">
        <f t="shared" si="12"/>
        <v>92.97</v>
      </c>
      <c r="P401" s="1113">
        <v>97.7</v>
      </c>
      <c r="Q401" s="1112">
        <f t="shared" si="14"/>
        <v>99.694000000000003</v>
      </c>
      <c r="R401" s="376"/>
      <c r="S401" s="393">
        <v>246819</v>
      </c>
      <c r="T401" s="356">
        <f t="shared" si="15"/>
        <v>1.0025999999999999</v>
      </c>
      <c r="U401" s="379"/>
      <c r="W401" s="356">
        <v>100.3</v>
      </c>
      <c r="X401" s="376">
        <f t="shared" si="16"/>
        <v>99.701999999999998</v>
      </c>
      <c r="Z401" s="633"/>
      <c r="AA401" s="634"/>
      <c r="AB401" s="635"/>
    </row>
    <row r="402" spans="1:28" hidden="1">
      <c r="B402" s="366"/>
      <c r="C402" s="472" t="s">
        <v>569</v>
      </c>
      <c r="D402" s="901">
        <v>112.6818083210423</v>
      </c>
      <c r="E402" s="902">
        <v>1663</v>
      </c>
      <c r="F402" s="898">
        <v>131.29832736281756</v>
      </c>
      <c r="G402" s="877">
        <v>94.2</v>
      </c>
      <c r="H402" s="894">
        <v>27253</v>
      </c>
      <c r="I402" s="879">
        <v>79.102000000000004</v>
      </c>
      <c r="J402" s="894">
        <v>3654477</v>
      </c>
      <c r="K402" s="880">
        <v>2.4169999999999998</v>
      </c>
      <c r="L402" s="881">
        <v>99.694000000000003</v>
      </c>
      <c r="M402" s="379"/>
      <c r="N402" s="1111">
        <v>227761</v>
      </c>
      <c r="O402" s="1112">
        <f t="shared" si="12"/>
        <v>79.102000000000004</v>
      </c>
      <c r="P402" s="1113">
        <v>97.6</v>
      </c>
      <c r="Q402" s="1112">
        <f t="shared" si="14"/>
        <v>99.694000000000003</v>
      </c>
      <c r="R402" s="376"/>
      <c r="S402" s="393">
        <v>228109</v>
      </c>
      <c r="T402" s="356">
        <f t="shared" si="15"/>
        <v>0.99850000000000005</v>
      </c>
      <c r="U402" s="379">
        <f t="shared" ref="U402:U409" si="17">ROUND(S402/S390*100,3)</f>
        <v>80.694999999999993</v>
      </c>
      <c r="W402" s="356">
        <v>100.2</v>
      </c>
      <c r="X402" s="376">
        <f t="shared" si="16"/>
        <v>99.700999999999993</v>
      </c>
      <c r="Z402" s="633"/>
      <c r="AA402" s="634"/>
      <c r="AB402" s="635"/>
    </row>
    <row r="403" spans="1:28" hidden="1">
      <c r="B403" s="366"/>
      <c r="C403" s="472" t="s">
        <v>67</v>
      </c>
      <c r="D403" s="901">
        <v>113.86228440821512</v>
      </c>
      <c r="E403" s="902">
        <v>1654</v>
      </c>
      <c r="F403" s="898">
        <v>126.57884831475315</v>
      </c>
      <c r="G403" s="877">
        <v>94.6</v>
      </c>
      <c r="H403" s="894">
        <v>27547</v>
      </c>
      <c r="I403" s="879">
        <v>91.033000000000001</v>
      </c>
      <c r="J403" s="894">
        <v>6602180</v>
      </c>
      <c r="K403" s="880">
        <v>2.411</v>
      </c>
      <c r="L403" s="881">
        <v>100.307</v>
      </c>
      <c r="M403" s="379"/>
      <c r="N403" s="1111">
        <v>290631</v>
      </c>
      <c r="O403" s="1112">
        <f>ROUND(N403/N391*100,3)</f>
        <v>91.033000000000001</v>
      </c>
      <c r="P403" s="1113">
        <v>98</v>
      </c>
      <c r="Q403" s="1112">
        <f t="shared" si="14"/>
        <v>100.307</v>
      </c>
      <c r="R403" s="376"/>
      <c r="S403" s="393">
        <v>288329</v>
      </c>
      <c r="T403" s="356">
        <f t="shared" si="15"/>
        <v>1.008</v>
      </c>
      <c r="U403" s="379">
        <f t="shared" si="17"/>
        <v>89.869</v>
      </c>
      <c r="W403" s="356">
        <v>100.6</v>
      </c>
      <c r="X403" s="376">
        <f t="shared" si="16"/>
        <v>100.29900000000001</v>
      </c>
      <c r="Z403" s="633"/>
      <c r="AA403" s="634"/>
      <c r="AB403" s="635"/>
    </row>
    <row r="404" spans="1:28" hidden="1">
      <c r="B404" s="366"/>
      <c r="C404" s="472" t="s">
        <v>68</v>
      </c>
      <c r="D404" s="901">
        <v>111.9305962655687</v>
      </c>
      <c r="E404" s="902">
        <v>1582</v>
      </c>
      <c r="F404" s="898">
        <v>134.20262216162644</v>
      </c>
      <c r="G404" s="877">
        <v>93.7</v>
      </c>
      <c r="H404" s="894">
        <v>26345</v>
      </c>
      <c r="I404" s="879">
        <v>113.803</v>
      </c>
      <c r="J404" s="894">
        <v>55549431</v>
      </c>
      <c r="K404" s="880">
        <v>2.41</v>
      </c>
      <c r="L404" s="881">
        <v>100.411</v>
      </c>
      <c r="M404" s="379"/>
      <c r="N404" s="1111">
        <v>282756</v>
      </c>
      <c r="O404" s="1112">
        <f t="shared" si="12"/>
        <v>113.803</v>
      </c>
      <c r="P404" s="1113">
        <v>97.8</v>
      </c>
      <c r="Q404" s="1112">
        <f t="shared" si="14"/>
        <v>100.411</v>
      </c>
      <c r="R404" s="376"/>
      <c r="S404" s="393">
        <v>282163</v>
      </c>
      <c r="T404" s="356">
        <f t="shared" si="15"/>
        <v>1.0021</v>
      </c>
      <c r="U404" s="379">
        <f t="shared" si="17"/>
        <v>114.74</v>
      </c>
      <c r="W404" s="356">
        <v>100.4</v>
      </c>
      <c r="X404" s="376">
        <f t="shared" si="16"/>
        <v>100.4</v>
      </c>
      <c r="Z404" s="633"/>
      <c r="AA404" s="634"/>
      <c r="AB404" s="635"/>
    </row>
    <row r="405" spans="1:28" hidden="1">
      <c r="A405" s="380"/>
      <c r="B405" s="392"/>
      <c r="C405" s="474" t="s">
        <v>69</v>
      </c>
      <c r="D405" s="905">
        <v>111.9305962655687</v>
      </c>
      <c r="E405" s="906">
        <v>1592</v>
      </c>
      <c r="F405" s="899">
        <v>124.27961493236279</v>
      </c>
      <c r="G405" s="884">
        <v>94.8</v>
      </c>
      <c r="H405" s="895">
        <v>25135</v>
      </c>
      <c r="I405" s="886">
        <v>104.039</v>
      </c>
      <c r="J405" s="895">
        <v>2679443</v>
      </c>
      <c r="K405" s="887">
        <v>2.399</v>
      </c>
      <c r="L405" s="888">
        <v>100.514</v>
      </c>
      <c r="M405" s="379"/>
      <c r="N405" s="1111">
        <v>311588</v>
      </c>
      <c r="O405" s="1112">
        <f t="shared" si="12"/>
        <v>104.039</v>
      </c>
      <c r="P405" s="1113">
        <v>97.8</v>
      </c>
      <c r="Q405" s="1112">
        <f t="shared" si="14"/>
        <v>100.514</v>
      </c>
      <c r="R405" s="376"/>
      <c r="S405" s="393">
        <v>308776</v>
      </c>
      <c r="T405" s="356">
        <f t="shared" si="15"/>
        <v>1.0091000000000001</v>
      </c>
      <c r="U405" s="379">
        <f t="shared" si="17"/>
        <v>103.77200000000001</v>
      </c>
      <c r="W405" s="356">
        <v>100.4</v>
      </c>
      <c r="X405" s="376">
        <f t="shared" si="16"/>
        <v>100.501</v>
      </c>
      <c r="Z405" s="633"/>
      <c r="AA405" s="634"/>
      <c r="AB405" s="635"/>
    </row>
    <row r="406" spans="1:28" hidden="1">
      <c r="A406" s="353">
        <v>2008</v>
      </c>
      <c r="B406" s="365" t="s">
        <v>457</v>
      </c>
      <c r="C406" s="473" t="s">
        <v>561</v>
      </c>
      <c r="D406" s="901">
        <v>111.65984625295249</v>
      </c>
      <c r="E406" s="902">
        <v>1554</v>
      </c>
      <c r="F406" s="898">
        <v>131.27293317610062</v>
      </c>
      <c r="G406" s="877">
        <v>94.8</v>
      </c>
      <c r="H406" s="894">
        <v>25195</v>
      </c>
      <c r="I406" s="879">
        <v>116.182</v>
      </c>
      <c r="J406" s="894">
        <v>3594462</v>
      </c>
      <c r="K406" s="880">
        <v>2.399</v>
      </c>
      <c r="L406" s="881">
        <v>100.51600000000001</v>
      </c>
      <c r="M406" s="394" t="str">
        <f>IF((N406-N403)&gt;0,"+","-")</f>
        <v>-</v>
      </c>
      <c r="N406" s="1114">
        <v>280066</v>
      </c>
      <c r="O406" s="1112">
        <f t="shared" ref="O406:O414" si="18">ROUND(N406/S394*100,3)</f>
        <v>116.182</v>
      </c>
      <c r="P406" s="1113">
        <v>97.4</v>
      </c>
      <c r="Q406" s="1112">
        <f>ROUND(P406/P394*100,3)</f>
        <v>100.51600000000001</v>
      </c>
      <c r="R406" s="394" t="str">
        <f>IF((S406-S403)&gt;0,"+","-")</f>
        <v>-</v>
      </c>
      <c r="S406" s="393">
        <v>280066</v>
      </c>
      <c r="U406" s="379">
        <f t="shared" si="17"/>
        <v>116.182</v>
      </c>
      <c r="W406" s="356">
        <v>100</v>
      </c>
      <c r="X406" s="376">
        <f t="shared" si="16"/>
        <v>100.503</v>
      </c>
      <c r="Z406" s="633"/>
      <c r="AA406" s="634"/>
      <c r="AB406" s="635"/>
    </row>
    <row r="407" spans="1:28" hidden="1">
      <c r="B407" s="366"/>
      <c r="C407" s="472" t="s">
        <v>562</v>
      </c>
      <c r="D407" s="901">
        <v>112.95752544556576</v>
      </c>
      <c r="E407" s="902">
        <v>1593</v>
      </c>
      <c r="F407" s="898">
        <v>119.30735534591194</v>
      </c>
      <c r="G407" s="877">
        <v>94.6</v>
      </c>
      <c r="H407" s="894">
        <v>23873</v>
      </c>
      <c r="I407" s="879">
        <v>116.82</v>
      </c>
      <c r="J407" s="894">
        <v>10819360</v>
      </c>
      <c r="K407" s="880">
        <v>2.383</v>
      </c>
      <c r="L407" s="881">
        <v>100.622</v>
      </c>
      <c r="M407" s="394" t="str">
        <f>IF((N407-N404)&gt;0,"+","-")</f>
        <v>-</v>
      </c>
      <c r="N407" s="1111">
        <v>262344</v>
      </c>
      <c r="O407" s="1112">
        <f t="shared" si="18"/>
        <v>116.82</v>
      </c>
      <c r="P407" s="1113">
        <v>97</v>
      </c>
      <c r="Q407" s="1112">
        <f>ROUND(P407/P395*100,3)</f>
        <v>100.622</v>
      </c>
      <c r="R407" s="394" t="str">
        <f>IF((S407-S404)&gt;0,"+","-")</f>
        <v>-</v>
      </c>
      <c r="S407" s="356">
        <v>262344</v>
      </c>
      <c r="U407" s="379">
        <f t="shared" si="17"/>
        <v>116.82</v>
      </c>
      <c r="W407" s="356">
        <v>99.6</v>
      </c>
      <c r="X407" s="376">
        <f t="shared" si="16"/>
        <v>100.60599999999999</v>
      </c>
      <c r="Z407" s="633"/>
      <c r="AA407" s="634"/>
      <c r="AB407" s="635"/>
    </row>
    <row r="408" spans="1:28" hidden="1">
      <c r="B408" s="366"/>
      <c r="C408" s="472" t="s">
        <v>563</v>
      </c>
      <c r="D408" s="901">
        <v>113.75000128838302</v>
      </c>
      <c r="E408" s="902">
        <v>1626</v>
      </c>
      <c r="F408" s="898">
        <v>114.39275786163522</v>
      </c>
      <c r="G408" s="877">
        <v>94.8</v>
      </c>
      <c r="H408" s="894">
        <v>22594</v>
      </c>
      <c r="I408" s="879">
        <v>143.65100000000001</v>
      </c>
      <c r="J408" s="894">
        <v>4258058</v>
      </c>
      <c r="K408" s="880">
        <v>2.3559999999999999</v>
      </c>
      <c r="L408" s="881">
        <v>100.619</v>
      </c>
      <c r="M408" s="394" t="str">
        <f>IF((N408-N405)&gt;0,"+","-")</f>
        <v>+</v>
      </c>
      <c r="N408" s="1111">
        <v>365191</v>
      </c>
      <c r="O408" s="1112">
        <f t="shared" si="18"/>
        <v>143.65100000000001</v>
      </c>
      <c r="P408" s="1113">
        <v>97.6</v>
      </c>
      <c r="Q408" s="1112">
        <f>ROUND(P408/P396*100,3)</f>
        <v>100.619</v>
      </c>
      <c r="R408" s="394" t="str">
        <f>IF((S408-S405)&gt;0,"+","-")</f>
        <v>+</v>
      </c>
      <c r="S408" s="356">
        <v>365191</v>
      </c>
      <c r="U408" s="379">
        <f t="shared" si="17"/>
        <v>143.65100000000001</v>
      </c>
      <c r="W408" s="356">
        <v>100.2</v>
      </c>
      <c r="X408" s="376">
        <f t="shared" si="16"/>
        <v>100.602</v>
      </c>
      <c r="Y408" s="376"/>
      <c r="Z408" s="633"/>
      <c r="AA408" s="634"/>
      <c r="AB408" s="635"/>
    </row>
    <row r="409" spans="1:28" hidden="1">
      <c r="B409" s="366"/>
      <c r="C409" s="472" t="s">
        <v>564</v>
      </c>
      <c r="D409" s="901">
        <v>114.14623920979166</v>
      </c>
      <c r="E409" s="902">
        <v>1735</v>
      </c>
      <c r="F409" s="898">
        <v>115.93315408805032</v>
      </c>
      <c r="G409" s="877">
        <v>96.7</v>
      </c>
      <c r="H409" s="894">
        <v>22397</v>
      </c>
      <c r="I409" s="879">
        <v>118.633</v>
      </c>
      <c r="J409" s="894">
        <v>7068209</v>
      </c>
      <c r="K409" s="880">
        <v>2.3519999999999999</v>
      </c>
      <c r="L409" s="881">
        <v>100.617</v>
      </c>
      <c r="M409" s="394" t="str">
        <f>IF((N409-N406)&gt;0,"+","-")</f>
        <v>+</v>
      </c>
      <c r="N409" s="1111">
        <v>295785</v>
      </c>
      <c r="O409" s="1112">
        <f t="shared" si="18"/>
        <v>118.633</v>
      </c>
      <c r="P409" s="1113">
        <v>97.8</v>
      </c>
      <c r="Q409" s="1112">
        <f t="shared" ref="Q409:Q419" si="19">ROUND(P409/P397*100,3)</f>
        <v>100.617</v>
      </c>
      <c r="R409" s="394" t="str">
        <f>IF((S409-S406)&gt;0,"+","-")</f>
        <v>+</v>
      </c>
      <c r="S409" s="356">
        <v>295785</v>
      </c>
      <c r="U409" s="379">
        <f t="shared" si="17"/>
        <v>118.633</v>
      </c>
      <c r="W409" s="356">
        <v>100.4</v>
      </c>
      <c r="X409" s="376">
        <f t="shared" si="16"/>
        <v>100.601</v>
      </c>
      <c r="Y409" s="376"/>
      <c r="Z409" s="633"/>
      <c r="AA409" s="634"/>
      <c r="AB409" s="635"/>
    </row>
    <row r="410" spans="1:28" hidden="1">
      <c r="B410" s="366"/>
      <c r="C410" s="472" t="s">
        <v>565</v>
      </c>
      <c r="D410" s="901">
        <v>113.30423362679831</v>
      </c>
      <c r="E410" s="902">
        <v>1733</v>
      </c>
      <c r="F410" s="898">
        <v>113.77843317610063</v>
      </c>
      <c r="G410" s="877">
        <v>97.1</v>
      </c>
      <c r="H410" s="894">
        <v>25685</v>
      </c>
      <c r="I410" s="879">
        <v>102.91200000000001</v>
      </c>
      <c r="J410" s="894">
        <v>72286946</v>
      </c>
      <c r="K410" s="880">
        <v>2.3580000000000001</v>
      </c>
      <c r="L410" s="881">
        <v>100.923</v>
      </c>
      <c r="M410" s="394" t="str">
        <f>IF((N410-N407)&gt;0,"+","-")</f>
        <v>+</v>
      </c>
      <c r="N410" s="1111">
        <v>276046</v>
      </c>
      <c r="O410" s="1112">
        <f t="shared" si="18"/>
        <v>102.91200000000001</v>
      </c>
      <c r="P410" s="1113">
        <v>98.4</v>
      </c>
      <c r="Q410" s="1112">
        <f>ROUND(P410/P398*100,3)</f>
        <v>100.923</v>
      </c>
      <c r="R410" s="376"/>
      <c r="Y410" s="376"/>
      <c r="Z410" s="633"/>
      <c r="AA410" s="634"/>
      <c r="AB410" s="635"/>
    </row>
    <row r="411" spans="1:28" hidden="1">
      <c r="B411" s="366"/>
      <c r="C411" s="472" t="s">
        <v>566</v>
      </c>
      <c r="D411" s="901">
        <v>111.20417264333257</v>
      </c>
      <c r="E411" s="902">
        <v>1819</v>
      </c>
      <c r="F411" s="898">
        <v>107.29593238993711</v>
      </c>
      <c r="G411" s="877">
        <v>97</v>
      </c>
      <c r="H411" s="894">
        <v>26307</v>
      </c>
      <c r="I411" s="879">
        <v>129.89599999999999</v>
      </c>
      <c r="J411" s="894">
        <v>4043462</v>
      </c>
      <c r="K411" s="880">
        <v>2.3559999999999999</v>
      </c>
      <c r="L411" s="881">
        <v>101.44</v>
      </c>
      <c r="M411" s="364"/>
      <c r="N411" s="1111">
        <v>283414</v>
      </c>
      <c r="O411" s="1112">
        <f t="shared" si="18"/>
        <v>129.89599999999999</v>
      </c>
      <c r="P411" s="1113">
        <v>98.6</v>
      </c>
      <c r="Q411" s="1112">
        <f t="shared" si="19"/>
        <v>101.44</v>
      </c>
      <c r="R411" s="376"/>
      <c r="Y411" s="376"/>
      <c r="Z411" s="633"/>
      <c r="AA411" s="634"/>
      <c r="AB411" s="635"/>
    </row>
    <row r="412" spans="1:28" hidden="1">
      <c r="B412" s="366"/>
      <c r="C412" s="472" t="s">
        <v>567</v>
      </c>
      <c r="D412" s="901">
        <v>111.53106892849469</v>
      </c>
      <c r="E412" s="902">
        <v>1769</v>
      </c>
      <c r="F412" s="898">
        <v>116.87756367924528</v>
      </c>
      <c r="G412" s="877">
        <v>97.2</v>
      </c>
      <c r="H412" s="894">
        <v>28634</v>
      </c>
      <c r="I412" s="879">
        <v>108.792</v>
      </c>
      <c r="J412" s="894">
        <v>3791435</v>
      </c>
      <c r="K412" s="880">
        <v>2.3580000000000001</v>
      </c>
      <c r="L412" s="881">
        <v>101.649</v>
      </c>
      <c r="M412" s="364"/>
      <c r="N412" s="1111">
        <v>267136</v>
      </c>
      <c r="O412" s="1112">
        <f t="shared" si="18"/>
        <v>108.792</v>
      </c>
      <c r="P412" s="1113">
        <v>98.6</v>
      </c>
      <c r="Q412" s="1112">
        <f t="shared" si="19"/>
        <v>101.649</v>
      </c>
      <c r="R412" s="376"/>
      <c r="Y412" s="376"/>
      <c r="Z412" s="633"/>
      <c r="AA412" s="634"/>
      <c r="AB412" s="635"/>
    </row>
    <row r="413" spans="1:28" hidden="1">
      <c r="B413" s="366"/>
      <c r="C413" s="472" t="s">
        <v>568</v>
      </c>
      <c r="D413" s="901">
        <v>112.05608417436112</v>
      </c>
      <c r="E413" s="902">
        <v>1825</v>
      </c>
      <c r="F413" s="898">
        <v>112.76984040880502</v>
      </c>
      <c r="G413" s="877">
        <v>97.6</v>
      </c>
      <c r="H413" s="894">
        <v>28030</v>
      </c>
      <c r="I413" s="879">
        <v>110.521</v>
      </c>
      <c r="J413" s="894">
        <v>9948689</v>
      </c>
      <c r="K413" s="880">
        <v>2.35</v>
      </c>
      <c r="L413" s="881">
        <v>101.22799999999999</v>
      </c>
      <c r="M413" s="364"/>
      <c r="N413" s="1111">
        <v>272786</v>
      </c>
      <c r="O413" s="1112">
        <f t="shared" si="18"/>
        <v>110.521</v>
      </c>
      <c r="P413" s="1113">
        <v>98.9</v>
      </c>
      <c r="Q413" s="1112">
        <f t="shared" si="19"/>
        <v>101.22799999999999</v>
      </c>
      <c r="R413" s="376"/>
      <c r="Y413" s="376"/>
      <c r="Z413" s="633"/>
      <c r="AA413" s="634"/>
      <c r="AB413" s="635"/>
    </row>
    <row r="414" spans="1:28" hidden="1">
      <c r="B414" s="366"/>
      <c r="C414" s="472" t="s">
        <v>569</v>
      </c>
      <c r="D414" s="901">
        <v>112.84856001717839</v>
      </c>
      <c r="E414" s="902">
        <v>1752</v>
      </c>
      <c r="F414" s="898">
        <v>108.13948270440251</v>
      </c>
      <c r="G414" s="877">
        <v>97.6</v>
      </c>
      <c r="H414" s="894">
        <v>28204</v>
      </c>
      <c r="I414" s="879">
        <v>124.227</v>
      </c>
      <c r="J414" s="894">
        <v>3551178</v>
      </c>
      <c r="K414" s="880">
        <v>2.34</v>
      </c>
      <c r="L414" s="881">
        <v>101.53700000000001</v>
      </c>
      <c r="M414" s="364"/>
      <c r="N414" s="1111">
        <v>283374</v>
      </c>
      <c r="O414" s="1112">
        <f t="shared" si="18"/>
        <v>124.227</v>
      </c>
      <c r="P414" s="1113">
        <v>99.1</v>
      </c>
      <c r="Q414" s="1112">
        <f t="shared" si="19"/>
        <v>101.53700000000001</v>
      </c>
      <c r="R414" s="376"/>
      <c r="Y414" s="376"/>
      <c r="Z414" s="633"/>
      <c r="AA414" s="634"/>
      <c r="AB414" s="635"/>
    </row>
    <row r="415" spans="1:28" hidden="1">
      <c r="B415" s="366"/>
      <c r="C415" s="472" t="s">
        <v>67</v>
      </c>
      <c r="D415" s="901">
        <v>113.12592656216442</v>
      </c>
      <c r="E415" s="902">
        <v>1743</v>
      </c>
      <c r="F415" s="898">
        <v>119.66494732704402</v>
      </c>
      <c r="G415" s="877">
        <v>96.9</v>
      </c>
      <c r="H415" s="894">
        <v>27227</v>
      </c>
      <c r="I415" s="879">
        <v>99.575000000000003</v>
      </c>
      <c r="J415" s="894">
        <v>6367037</v>
      </c>
      <c r="K415" s="880">
        <v>2.3420000000000001</v>
      </c>
      <c r="L415" s="881">
        <v>101.122</v>
      </c>
      <c r="M415" s="364"/>
      <c r="N415" s="1111">
        <v>287105</v>
      </c>
      <c r="O415" s="1112">
        <f>ROUND(N415/S403*100,3)</f>
        <v>99.575000000000003</v>
      </c>
      <c r="P415" s="1113">
        <v>99.1</v>
      </c>
      <c r="Q415" s="1112">
        <f t="shared" si="19"/>
        <v>101.122</v>
      </c>
      <c r="R415" s="376"/>
      <c r="Y415" s="376"/>
      <c r="Z415" s="628">
        <v>6367037</v>
      </c>
      <c r="AA415" s="396">
        <v>0</v>
      </c>
      <c r="AB415" s="627">
        <f>Z415+AA415</f>
        <v>6367037</v>
      </c>
    </row>
    <row r="416" spans="1:28" hidden="1">
      <c r="B416" s="366"/>
      <c r="C416" s="472" t="s">
        <v>68</v>
      </c>
      <c r="D416" s="901">
        <v>117.06849388018033</v>
      </c>
      <c r="E416" s="902">
        <v>1692</v>
      </c>
      <c r="F416" s="898">
        <v>97.219173742138366</v>
      </c>
      <c r="G416" s="877">
        <v>96.9</v>
      </c>
      <c r="H416" s="894">
        <v>25390</v>
      </c>
      <c r="I416" s="879">
        <v>99.914000000000001</v>
      </c>
      <c r="J416" s="894">
        <v>56484967</v>
      </c>
      <c r="K416" s="880">
        <v>2.3370000000000002</v>
      </c>
      <c r="L416" s="881">
        <v>100.92</v>
      </c>
      <c r="M416" s="364"/>
      <c r="N416" s="1111">
        <v>281919</v>
      </c>
      <c r="O416" s="1112">
        <f>ROUND(N416/S404*100,3)</f>
        <v>99.914000000000001</v>
      </c>
      <c r="P416" s="1113">
        <v>98.7</v>
      </c>
      <c r="Q416" s="1112">
        <f t="shared" si="19"/>
        <v>100.92</v>
      </c>
      <c r="R416" s="376"/>
      <c r="Y416" s="376"/>
      <c r="Z416" s="628">
        <v>56484967</v>
      </c>
      <c r="AA416" s="396">
        <v>0</v>
      </c>
      <c r="AB416" s="627">
        <f t="shared" ref="AB416:AB440" si="20">Z416+AA416</f>
        <v>56484967</v>
      </c>
    </row>
    <row r="417" spans="1:28" hidden="1">
      <c r="B417" s="366"/>
      <c r="C417" s="474" t="s">
        <v>69</v>
      </c>
      <c r="D417" s="901">
        <v>117.59350912604674</v>
      </c>
      <c r="E417" s="902">
        <v>1703</v>
      </c>
      <c r="F417" s="898">
        <v>96.063876572327032</v>
      </c>
      <c r="G417" s="877">
        <v>97.4</v>
      </c>
      <c r="H417" s="894">
        <v>25988</v>
      </c>
      <c r="I417" s="879">
        <v>106.242</v>
      </c>
      <c r="J417" s="894">
        <v>2232431</v>
      </c>
      <c r="K417" s="880">
        <v>2.3050000000000002</v>
      </c>
      <c r="L417" s="881">
        <v>100.613</v>
      </c>
      <c r="M417" s="364"/>
      <c r="N417" s="1111">
        <v>328049</v>
      </c>
      <c r="O417" s="1112">
        <f>ROUND(N417/S405*100,3)</f>
        <v>106.242</v>
      </c>
      <c r="P417" s="1113">
        <v>98.4</v>
      </c>
      <c r="Q417" s="1112">
        <f t="shared" si="19"/>
        <v>100.613</v>
      </c>
      <c r="R417" s="376"/>
      <c r="Y417" s="376"/>
      <c r="Z417" s="628">
        <v>2232431</v>
      </c>
      <c r="AA417" s="396">
        <v>0</v>
      </c>
      <c r="AB417" s="627">
        <f t="shared" si="20"/>
        <v>2232431</v>
      </c>
    </row>
    <row r="418" spans="1:28" hidden="1">
      <c r="A418" s="359">
        <v>2009</v>
      </c>
      <c r="B418" s="938" t="s">
        <v>458</v>
      </c>
      <c r="C418" s="473" t="s">
        <v>561</v>
      </c>
      <c r="D418" s="903">
        <v>113.48254069143219</v>
      </c>
      <c r="E418" s="904">
        <v>1603</v>
      </c>
      <c r="F418" s="896">
        <v>87.197429245283018</v>
      </c>
      <c r="G418" s="870">
        <v>97.6</v>
      </c>
      <c r="H418" s="897">
        <v>26428</v>
      </c>
      <c r="I418" s="872">
        <v>109.797</v>
      </c>
      <c r="J418" s="897">
        <v>3091571</v>
      </c>
      <c r="K418" s="873">
        <v>2.2829999999999999</v>
      </c>
      <c r="L418" s="874">
        <v>100.205</v>
      </c>
      <c r="M418" s="394"/>
      <c r="N418" s="1115">
        <v>307504</v>
      </c>
      <c r="O418" s="1116">
        <f t="shared" ref="O418:O437" si="21">ROUND(N418/N406*100,3)</f>
        <v>109.797</v>
      </c>
      <c r="P418" s="1117">
        <v>97.6</v>
      </c>
      <c r="Q418" s="1116">
        <f t="shared" si="19"/>
        <v>100.205</v>
      </c>
      <c r="R418" s="372"/>
      <c r="S418" s="359"/>
      <c r="T418" s="359"/>
      <c r="U418" s="359"/>
      <c r="V418" s="359"/>
      <c r="W418" s="359"/>
      <c r="X418" s="359"/>
      <c r="Y418" s="372"/>
      <c r="Z418" s="629">
        <v>3091281</v>
      </c>
      <c r="AA418" s="395">
        <v>290</v>
      </c>
      <c r="AB418" s="630">
        <f t="shared" si="20"/>
        <v>3091571</v>
      </c>
    </row>
    <row r="419" spans="1:28" hidden="1">
      <c r="B419" s="366"/>
      <c r="C419" s="472" t="s">
        <v>562</v>
      </c>
      <c r="D419" s="901">
        <v>112.40279235559368</v>
      </c>
      <c r="E419" s="902">
        <v>1610</v>
      </c>
      <c r="F419" s="898">
        <v>89.728080188679243</v>
      </c>
      <c r="G419" s="877">
        <v>97.7</v>
      </c>
      <c r="H419" s="894">
        <v>28041</v>
      </c>
      <c r="I419" s="879">
        <v>123.048</v>
      </c>
      <c r="J419" s="894">
        <v>8778809</v>
      </c>
      <c r="K419" s="880">
        <v>2.2440000000000002</v>
      </c>
      <c r="L419" s="881">
        <v>100.10299999999999</v>
      </c>
      <c r="M419" s="394"/>
      <c r="N419" s="1111">
        <v>322808</v>
      </c>
      <c r="O419" s="1112">
        <f t="shared" si="21"/>
        <v>123.048</v>
      </c>
      <c r="P419" s="1113">
        <v>97.1</v>
      </c>
      <c r="Q419" s="1112">
        <f t="shared" si="19"/>
        <v>100.10299999999999</v>
      </c>
      <c r="R419" s="376"/>
      <c r="S419" s="353"/>
      <c r="T419" s="353"/>
      <c r="U419" s="353"/>
      <c r="V419" s="353"/>
      <c r="W419" s="353"/>
      <c r="X419" s="353"/>
      <c r="Y419" s="376"/>
      <c r="Z419" s="628">
        <v>8777571</v>
      </c>
      <c r="AA419" s="396">
        <v>1238</v>
      </c>
      <c r="AB419" s="627">
        <f t="shared" si="20"/>
        <v>8778809</v>
      </c>
    </row>
    <row r="420" spans="1:28" hidden="1">
      <c r="B420" s="366"/>
      <c r="C420" s="472" t="s">
        <v>563</v>
      </c>
      <c r="D420" s="901">
        <v>108.46022503757779</v>
      </c>
      <c r="E420" s="902">
        <v>1623</v>
      </c>
      <c r="F420" s="898">
        <v>92.203716981132075</v>
      </c>
      <c r="G420" s="877">
        <v>97.2</v>
      </c>
      <c r="H420" s="894">
        <v>30878</v>
      </c>
      <c r="I420" s="879">
        <v>77.516000000000005</v>
      </c>
      <c r="J420" s="894">
        <v>2287224</v>
      </c>
      <c r="K420" s="880">
        <v>2.2069999999999999</v>
      </c>
      <c r="L420" s="881">
        <v>99.897999999999996</v>
      </c>
      <c r="M420" s="394"/>
      <c r="N420" s="1111">
        <v>283081</v>
      </c>
      <c r="O420" s="1112">
        <f t="shared" si="21"/>
        <v>77.516000000000005</v>
      </c>
      <c r="P420" s="1113">
        <v>97.5</v>
      </c>
      <c r="Q420" s="1112">
        <f>ROUND(P420/P408*100,3)</f>
        <v>99.897999999999996</v>
      </c>
      <c r="R420" s="376"/>
      <c r="S420" s="353"/>
      <c r="T420" s="353"/>
      <c r="U420" s="353"/>
      <c r="V420" s="353"/>
      <c r="W420" s="353"/>
      <c r="X420" s="353"/>
      <c r="Y420" s="376"/>
      <c r="Z420" s="628">
        <v>2285978</v>
      </c>
      <c r="AA420" s="396">
        <v>1246</v>
      </c>
      <c r="AB420" s="627">
        <f t="shared" si="20"/>
        <v>2287224</v>
      </c>
    </row>
    <row r="421" spans="1:28" hidden="1">
      <c r="B421" s="366"/>
      <c r="C421" s="472" t="s">
        <v>564</v>
      </c>
      <c r="D421" s="901">
        <v>106.39978784625289</v>
      </c>
      <c r="E421" s="902">
        <v>1724</v>
      </c>
      <c r="F421" s="898">
        <v>91.690251572327043</v>
      </c>
      <c r="G421" s="877">
        <v>98.5</v>
      </c>
      <c r="H421" s="894">
        <v>33398</v>
      </c>
      <c r="I421" s="879">
        <v>91.936000000000007</v>
      </c>
      <c r="J421" s="894">
        <v>4885048</v>
      </c>
      <c r="K421" s="880">
        <v>2.19</v>
      </c>
      <c r="L421" s="881">
        <v>100.20399999999999</v>
      </c>
      <c r="M421" s="394"/>
      <c r="N421" s="1111">
        <v>271933</v>
      </c>
      <c r="O421" s="1112">
        <f t="shared" si="21"/>
        <v>91.936000000000007</v>
      </c>
      <c r="P421" s="1113">
        <v>98</v>
      </c>
      <c r="Q421" s="1112">
        <f t="shared" ref="Q421:Q465" si="22">ROUND(P421/P409*100,3)</f>
        <v>100.20399999999999</v>
      </c>
      <c r="R421" s="376"/>
      <c r="S421" s="353"/>
      <c r="T421" s="353"/>
      <c r="U421" s="353"/>
      <c r="V421" s="353"/>
      <c r="W421" s="353"/>
      <c r="X421" s="353"/>
      <c r="Y421" s="376"/>
      <c r="Z421" s="628">
        <v>4883145</v>
      </c>
      <c r="AA421" s="396">
        <v>1903</v>
      </c>
      <c r="AB421" s="627">
        <f t="shared" si="20"/>
        <v>4885048</v>
      </c>
    </row>
    <row r="422" spans="1:28" hidden="1">
      <c r="B422" s="366"/>
      <c r="C422" s="472" t="s">
        <v>565</v>
      </c>
      <c r="D422" s="901">
        <v>103.69546403263899</v>
      </c>
      <c r="E422" s="902">
        <v>1784</v>
      </c>
      <c r="F422" s="898">
        <v>88.792839622641509</v>
      </c>
      <c r="G422" s="877">
        <v>99.2</v>
      </c>
      <c r="H422" s="894">
        <v>36856</v>
      </c>
      <c r="I422" s="879">
        <v>103.652</v>
      </c>
      <c r="J422" s="894">
        <v>43963193</v>
      </c>
      <c r="K422" s="880">
        <v>2.1739999999999999</v>
      </c>
      <c r="L422" s="881">
        <v>99.39</v>
      </c>
      <c r="M422" s="364"/>
      <c r="N422" s="1111">
        <v>286126</v>
      </c>
      <c r="O422" s="1112">
        <f t="shared" si="21"/>
        <v>103.652</v>
      </c>
      <c r="P422" s="1113">
        <v>97.8</v>
      </c>
      <c r="Q422" s="1112">
        <f t="shared" si="22"/>
        <v>99.39</v>
      </c>
      <c r="R422" s="376"/>
      <c r="S422" s="353"/>
      <c r="T422" s="353"/>
      <c r="U422" s="353"/>
      <c r="V422" s="353"/>
      <c r="W422" s="353"/>
      <c r="X422" s="353"/>
      <c r="Y422" s="376"/>
      <c r="Z422" s="628">
        <v>42845463</v>
      </c>
      <c r="AA422" s="396">
        <v>1117730</v>
      </c>
      <c r="AB422" s="627">
        <f t="shared" si="20"/>
        <v>43963193</v>
      </c>
    </row>
    <row r="423" spans="1:28" hidden="1">
      <c r="B423" s="366"/>
      <c r="C423" s="472" t="s">
        <v>566</v>
      </c>
      <c r="D423" s="901">
        <v>103.70536998067421</v>
      </c>
      <c r="E423" s="902">
        <v>1805</v>
      </c>
      <c r="F423" s="898">
        <v>91.497702044025161</v>
      </c>
      <c r="G423" s="877">
        <v>99.1</v>
      </c>
      <c r="H423" s="894">
        <v>39749</v>
      </c>
      <c r="I423" s="879">
        <v>99.266000000000005</v>
      </c>
      <c r="J423" s="894">
        <v>3383378</v>
      </c>
      <c r="K423" s="880">
        <v>2.1339999999999999</v>
      </c>
      <c r="L423" s="881">
        <v>98.682000000000002</v>
      </c>
      <c r="M423" s="364"/>
      <c r="N423" s="1111">
        <v>281333</v>
      </c>
      <c r="O423" s="1112">
        <f t="shared" si="21"/>
        <v>99.266000000000005</v>
      </c>
      <c r="P423" s="1113">
        <v>97.3</v>
      </c>
      <c r="Q423" s="1112">
        <f t="shared" si="22"/>
        <v>98.682000000000002</v>
      </c>
      <c r="R423" s="376"/>
      <c r="S423" s="353"/>
      <c r="T423" s="353"/>
      <c r="U423" s="353"/>
      <c r="V423" s="353"/>
      <c r="W423" s="353"/>
      <c r="X423" s="353"/>
      <c r="Y423" s="376"/>
      <c r="Z423" s="628">
        <v>3071690</v>
      </c>
      <c r="AA423" s="396">
        <v>311688</v>
      </c>
      <c r="AB423" s="627">
        <f>Z423+AA423</f>
        <v>3383378</v>
      </c>
    </row>
    <row r="424" spans="1:28" hidden="1">
      <c r="B424" s="366"/>
      <c r="C424" s="472" t="s">
        <v>567</v>
      </c>
      <c r="D424" s="901">
        <v>102.03126476272273</v>
      </c>
      <c r="E424" s="902">
        <v>1576</v>
      </c>
      <c r="F424" s="898">
        <v>72.682862421383646</v>
      </c>
      <c r="G424" s="877">
        <v>98.7</v>
      </c>
      <c r="H424" s="894">
        <v>40319</v>
      </c>
      <c r="I424" s="879">
        <v>97.509</v>
      </c>
      <c r="J424" s="894">
        <v>4329446</v>
      </c>
      <c r="K424" s="880">
        <v>2.0979999999999999</v>
      </c>
      <c r="L424" s="881">
        <v>98.275999999999996</v>
      </c>
      <c r="M424" s="364"/>
      <c r="N424" s="1111">
        <v>260482</v>
      </c>
      <c r="O424" s="1112">
        <f t="shared" si="21"/>
        <v>97.509</v>
      </c>
      <c r="P424" s="1113">
        <v>96.9</v>
      </c>
      <c r="Q424" s="1112">
        <f t="shared" si="22"/>
        <v>98.275999999999996</v>
      </c>
      <c r="R424" s="376"/>
      <c r="S424" s="353"/>
      <c r="T424" s="353"/>
      <c r="U424" s="353"/>
      <c r="V424" s="353"/>
      <c r="W424" s="353"/>
      <c r="X424" s="353"/>
      <c r="Y424" s="376"/>
      <c r="Z424" s="628">
        <v>3873697</v>
      </c>
      <c r="AA424" s="396">
        <v>455749</v>
      </c>
      <c r="AB424" s="627">
        <f>Z424+AA424</f>
        <v>4329446</v>
      </c>
    </row>
    <row r="425" spans="1:28" hidden="1">
      <c r="B425" s="366"/>
      <c r="C425" s="472" t="s">
        <v>568</v>
      </c>
      <c r="D425" s="901">
        <v>100.68405582993338</v>
      </c>
      <c r="E425" s="902">
        <v>1539</v>
      </c>
      <c r="F425" s="898">
        <v>80.916647012578608</v>
      </c>
      <c r="G425" s="877">
        <v>98.6</v>
      </c>
      <c r="H425" s="894">
        <v>39419</v>
      </c>
      <c r="I425" s="879">
        <v>97.382999999999996</v>
      </c>
      <c r="J425" s="894">
        <v>9181826</v>
      </c>
      <c r="K425" s="880">
        <v>2.101</v>
      </c>
      <c r="L425" s="881">
        <v>98.18</v>
      </c>
      <c r="M425" s="364"/>
      <c r="N425" s="1111">
        <v>265646</v>
      </c>
      <c r="O425" s="1112">
        <f t="shared" si="21"/>
        <v>97.382999999999996</v>
      </c>
      <c r="P425" s="1113">
        <v>97.1</v>
      </c>
      <c r="Q425" s="1112">
        <f t="shared" si="22"/>
        <v>98.18</v>
      </c>
      <c r="R425" s="376"/>
      <c r="S425" s="353"/>
      <c r="T425" s="353"/>
      <c r="U425" s="353"/>
      <c r="V425" s="353"/>
      <c r="W425" s="353"/>
      <c r="X425" s="353"/>
      <c r="Y425" s="376"/>
      <c r="Z425" s="628">
        <v>6586519</v>
      </c>
      <c r="AA425" s="396">
        <v>2595307</v>
      </c>
      <c r="AB425" s="627">
        <f>Z425+AA425</f>
        <v>9181826</v>
      </c>
    </row>
    <row r="426" spans="1:28" hidden="1">
      <c r="B426" s="366"/>
      <c r="C426" s="472" t="s">
        <v>569</v>
      </c>
      <c r="D426" s="901">
        <v>99.019856560017118</v>
      </c>
      <c r="E426" s="902">
        <v>1494</v>
      </c>
      <c r="F426" s="898">
        <v>83.254748427672951</v>
      </c>
      <c r="G426" s="877">
        <v>98.7</v>
      </c>
      <c r="H426" s="894">
        <v>37919</v>
      </c>
      <c r="I426" s="879">
        <v>90.778999999999996</v>
      </c>
      <c r="J426" s="894">
        <v>2173138</v>
      </c>
      <c r="K426" s="880">
        <v>2.0840000000000001</v>
      </c>
      <c r="L426" s="881">
        <v>98.284999999999997</v>
      </c>
      <c r="M426" s="364"/>
      <c r="N426" s="1111">
        <v>257244</v>
      </c>
      <c r="O426" s="1112">
        <f t="shared" si="21"/>
        <v>90.778999999999996</v>
      </c>
      <c r="P426" s="1113">
        <v>97.4</v>
      </c>
      <c r="Q426" s="1112">
        <f t="shared" si="22"/>
        <v>98.284999999999997</v>
      </c>
      <c r="R426" s="376"/>
      <c r="S426" s="353"/>
      <c r="T426" s="353"/>
      <c r="U426" s="353"/>
      <c r="V426" s="353"/>
      <c r="W426" s="353"/>
      <c r="X426" s="353"/>
      <c r="Y426" s="376"/>
      <c r="Z426" s="628">
        <v>1708987</v>
      </c>
      <c r="AA426" s="396">
        <v>464151</v>
      </c>
      <c r="AB426" s="627">
        <f>Z426+AA426</f>
        <v>2173138</v>
      </c>
    </row>
    <row r="427" spans="1:28" hidden="1">
      <c r="B427" s="366"/>
      <c r="C427" s="472" t="s">
        <v>67</v>
      </c>
      <c r="D427" s="901">
        <v>98.841549495383248</v>
      </c>
      <c r="E427" s="902">
        <v>1696</v>
      </c>
      <c r="F427" s="898">
        <v>78.257629716981128</v>
      </c>
      <c r="G427" s="877">
        <v>98.4</v>
      </c>
      <c r="H427" s="894">
        <v>35403</v>
      </c>
      <c r="I427" s="879">
        <v>97.73</v>
      </c>
      <c r="J427" s="894">
        <v>5000837</v>
      </c>
      <c r="K427" s="880">
        <v>2.077</v>
      </c>
      <c r="L427" s="881">
        <v>97.881</v>
      </c>
      <c r="M427" s="364"/>
      <c r="N427" s="1111">
        <v>280588</v>
      </c>
      <c r="O427" s="1112">
        <f t="shared" si="21"/>
        <v>97.73</v>
      </c>
      <c r="P427" s="1113">
        <v>97</v>
      </c>
      <c r="Q427" s="1112">
        <f t="shared" si="22"/>
        <v>97.881</v>
      </c>
      <c r="R427" s="376"/>
      <c r="S427" s="353"/>
      <c r="T427" s="353"/>
      <c r="U427" s="353"/>
      <c r="V427" s="353"/>
      <c r="W427" s="353"/>
      <c r="X427" s="353"/>
      <c r="Y427" s="376"/>
      <c r="Z427" s="628">
        <v>3629812</v>
      </c>
      <c r="AA427" s="396">
        <v>1371025</v>
      </c>
      <c r="AB427" s="627">
        <f t="shared" si="20"/>
        <v>5000837</v>
      </c>
    </row>
    <row r="428" spans="1:28" hidden="1">
      <c r="B428" s="366"/>
      <c r="C428" s="472" t="s">
        <v>68</v>
      </c>
      <c r="D428" s="901">
        <v>97.464622718488243</v>
      </c>
      <c r="E428" s="902">
        <v>1599</v>
      </c>
      <c r="F428" s="898">
        <v>82.548733490566036</v>
      </c>
      <c r="G428" s="877">
        <v>98.4</v>
      </c>
      <c r="H428" s="894">
        <v>33598</v>
      </c>
      <c r="I428" s="879">
        <v>99.234999999999999</v>
      </c>
      <c r="J428" s="894">
        <v>38652341</v>
      </c>
      <c r="K428" s="880">
        <v>2.0870000000000002</v>
      </c>
      <c r="L428" s="881">
        <v>97.771000000000001</v>
      </c>
      <c r="M428" s="364"/>
      <c r="N428" s="1111">
        <v>279762</v>
      </c>
      <c r="O428" s="1112">
        <f t="shared" si="21"/>
        <v>99.234999999999999</v>
      </c>
      <c r="P428" s="1113">
        <v>96.5</v>
      </c>
      <c r="Q428" s="1112">
        <f t="shared" si="22"/>
        <v>97.771000000000001</v>
      </c>
      <c r="R428" s="376"/>
      <c r="S428" s="353"/>
      <c r="T428" s="353"/>
      <c r="U428" s="353"/>
      <c r="V428" s="353"/>
      <c r="W428" s="353"/>
      <c r="X428" s="353"/>
      <c r="Y428" s="376"/>
      <c r="Z428" s="628">
        <v>21810731</v>
      </c>
      <c r="AA428" s="396">
        <v>16841610</v>
      </c>
      <c r="AB428" s="627">
        <f t="shared" si="20"/>
        <v>38652341</v>
      </c>
    </row>
    <row r="429" spans="1:28" hidden="1">
      <c r="A429" s="380"/>
      <c r="B429" s="392"/>
      <c r="C429" s="474" t="s">
        <v>69</v>
      </c>
      <c r="D429" s="905">
        <v>97.603305990981269</v>
      </c>
      <c r="E429" s="906">
        <v>1579</v>
      </c>
      <c r="F429" s="899">
        <v>91.103433962264148</v>
      </c>
      <c r="G429" s="884">
        <v>98.6</v>
      </c>
      <c r="H429" s="895">
        <v>32378</v>
      </c>
      <c r="I429" s="886">
        <v>94.197000000000003</v>
      </c>
      <c r="J429" s="895">
        <v>1844414</v>
      </c>
      <c r="K429" s="887">
        <v>2.0640000000000001</v>
      </c>
      <c r="L429" s="888">
        <v>97.966999999999999</v>
      </c>
      <c r="M429" s="364"/>
      <c r="N429" s="1118">
        <v>309013</v>
      </c>
      <c r="O429" s="1119">
        <f t="shared" si="21"/>
        <v>94.197000000000003</v>
      </c>
      <c r="P429" s="1120">
        <v>96.4</v>
      </c>
      <c r="Q429" s="1112">
        <f t="shared" si="22"/>
        <v>97.966999999999999</v>
      </c>
      <c r="R429" s="390"/>
      <c r="S429" s="380"/>
      <c r="T429" s="380"/>
      <c r="U429" s="380"/>
      <c r="V429" s="380"/>
      <c r="W429" s="380"/>
      <c r="X429" s="380"/>
      <c r="Y429" s="380"/>
      <c r="Z429" s="631">
        <v>1240701</v>
      </c>
      <c r="AA429" s="397">
        <v>603713</v>
      </c>
      <c r="AB429" s="632">
        <f t="shared" si="20"/>
        <v>1844414</v>
      </c>
    </row>
    <row r="430" spans="1:28" hidden="1">
      <c r="A430" s="353">
        <v>2010</v>
      </c>
      <c r="B430" s="365" t="s">
        <v>459</v>
      </c>
      <c r="C430" s="473" t="s">
        <v>561</v>
      </c>
      <c r="D430" s="901">
        <v>98.17785097702378</v>
      </c>
      <c r="E430" s="902">
        <v>1593</v>
      </c>
      <c r="F430" s="898">
        <v>91.369335691823906</v>
      </c>
      <c r="G430" s="877">
        <v>98.2</v>
      </c>
      <c r="H430" s="894">
        <v>30817</v>
      </c>
      <c r="I430" s="879">
        <v>88.191999999999993</v>
      </c>
      <c r="J430" s="894">
        <v>2724877</v>
      </c>
      <c r="K430" s="880">
        <v>2.044</v>
      </c>
      <c r="L430" s="874">
        <v>98.873000000000005</v>
      </c>
      <c r="M430" s="394"/>
      <c r="N430" s="1115">
        <v>271195</v>
      </c>
      <c r="O430" s="1116">
        <f t="shared" si="21"/>
        <v>88.191999999999993</v>
      </c>
      <c r="P430" s="1117">
        <v>96.5</v>
      </c>
      <c r="Q430" s="1116">
        <f t="shared" si="22"/>
        <v>98.873000000000005</v>
      </c>
      <c r="R430" s="372"/>
      <c r="S430" s="359"/>
      <c r="T430" s="359"/>
      <c r="U430" s="359"/>
      <c r="V430" s="359"/>
      <c r="W430" s="359"/>
      <c r="X430" s="359"/>
      <c r="Y430" s="372"/>
      <c r="Z430" s="629">
        <v>1552901</v>
      </c>
      <c r="AA430" s="395">
        <v>1171976</v>
      </c>
      <c r="AB430" s="630">
        <f t="shared" si="20"/>
        <v>2724877</v>
      </c>
    </row>
    <row r="431" spans="1:28" hidden="1">
      <c r="B431" s="366"/>
      <c r="C431" s="472" t="s">
        <v>562</v>
      </c>
      <c r="D431" s="901">
        <v>99.039668456087568</v>
      </c>
      <c r="E431" s="902">
        <v>1552</v>
      </c>
      <c r="F431" s="898">
        <v>90.305728773584903</v>
      </c>
      <c r="G431" s="877">
        <v>98.1</v>
      </c>
      <c r="H431" s="894">
        <v>29864</v>
      </c>
      <c r="I431" s="879">
        <v>70.864000000000004</v>
      </c>
      <c r="J431" s="894">
        <v>9773218</v>
      </c>
      <c r="K431" s="880">
        <v>2.0299999999999998</v>
      </c>
      <c r="L431" s="881">
        <v>99.382000000000005</v>
      </c>
      <c r="M431" s="394"/>
      <c r="N431" s="1111">
        <v>228755</v>
      </c>
      <c r="O431" s="1112">
        <f t="shared" si="21"/>
        <v>70.864000000000004</v>
      </c>
      <c r="P431" s="1113">
        <v>96.5</v>
      </c>
      <c r="Q431" s="1112">
        <f t="shared" si="22"/>
        <v>99.382000000000005</v>
      </c>
      <c r="R431" s="376"/>
      <c r="S431" s="353"/>
      <c r="T431" s="353"/>
      <c r="U431" s="353"/>
      <c r="V431" s="353"/>
      <c r="W431" s="353"/>
      <c r="X431" s="353"/>
      <c r="Y431" s="376"/>
      <c r="Z431" s="628">
        <v>5725116</v>
      </c>
      <c r="AA431" s="396">
        <v>4048102</v>
      </c>
      <c r="AB431" s="627">
        <f t="shared" si="20"/>
        <v>9773218</v>
      </c>
    </row>
    <row r="432" spans="1:28" hidden="1">
      <c r="B432" s="366"/>
      <c r="C432" s="472" t="s">
        <v>563</v>
      </c>
      <c r="D432" s="901">
        <v>99.970827571397848</v>
      </c>
      <c r="E432" s="902">
        <v>1551</v>
      </c>
      <c r="F432" s="898">
        <v>83.465636006289301</v>
      </c>
      <c r="G432" s="877">
        <v>97.5</v>
      </c>
      <c r="H432" s="894">
        <v>29593</v>
      </c>
      <c r="I432" s="879">
        <v>102.53100000000001</v>
      </c>
      <c r="J432" s="894">
        <v>2015453</v>
      </c>
      <c r="K432" s="880">
        <v>2.024</v>
      </c>
      <c r="L432" s="881">
        <v>99.179000000000002</v>
      </c>
      <c r="M432" s="394"/>
      <c r="N432" s="1111">
        <v>290247</v>
      </c>
      <c r="O432" s="1112">
        <f t="shared" si="21"/>
        <v>102.53100000000001</v>
      </c>
      <c r="P432" s="1113">
        <v>96.7</v>
      </c>
      <c r="Q432" s="1112">
        <f t="shared" si="22"/>
        <v>99.179000000000002</v>
      </c>
      <c r="R432" s="376"/>
      <c r="S432" s="353"/>
      <c r="T432" s="353"/>
      <c r="U432" s="353"/>
      <c r="V432" s="353"/>
      <c r="W432" s="353"/>
      <c r="X432" s="353"/>
      <c r="Y432" s="376"/>
      <c r="Z432" s="628">
        <v>1206937</v>
      </c>
      <c r="AA432" s="396">
        <v>808516</v>
      </c>
      <c r="AB432" s="627">
        <f t="shared" si="20"/>
        <v>2015453</v>
      </c>
    </row>
    <row r="433" spans="1:28" hidden="1">
      <c r="B433" s="366"/>
      <c r="C433" s="472" t="s">
        <v>564</v>
      </c>
      <c r="D433" s="901">
        <v>97.474528666523469</v>
      </c>
      <c r="E433" s="902">
        <v>1530</v>
      </c>
      <c r="F433" s="898">
        <v>83.089705974842772</v>
      </c>
      <c r="G433" s="877">
        <v>98.4</v>
      </c>
      <c r="H433" s="894">
        <v>28667</v>
      </c>
      <c r="I433" s="879">
        <v>99.9</v>
      </c>
      <c r="J433" s="894">
        <v>4827464</v>
      </c>
      <c r="K433" s="880">
        <v>2.0099999999999998</v>
      </c>
      <c r="L433" s="881">
        <v>99.183999999999997</v>
      </c>
      <c r="M433" s="394"/>
      <c r="N433" s="1111">
        <v>271660</v>
      </c>
      <c r="O433" s="1112">
        <f t="shared" si="21"/>
        <v>99.9</v>
      </c>
      <c r="P433" s="1113">
        <v>97.2</v>
      </c>
      <c r="Q433" s="1112">
        <f t="shared" si="22"/>
        <v>99.183999999999997</v>
      </c>
      <c r="R433" s="376"/>
      <c r="S433" s="353"/>
      <c r="T433" s="353"/>
      <c r="U433" s="353"/>
      <c r="V433" s="353"/>
      <c r="W433" s="353"/>
      <c r="X433" s="353"/>
      <c r="Y433" s="376"/>
      <c r="Z433" s="628">
        <v>2950714</v>
      </c>
      <c r="AA433" s="396">
        <v>1876750</v>
      </c>
      <c r="AB433" s="627">
        <f t="shared" si="20"/>
        <v>4827464</v>
      </c>
    </row>
    <row r="434" spans="1:28" hidden="1">
      <c r="B434" s="366"/>
      <c r="C434" s="472" t="s">
        <v>565</v>
      </c>
      <c r="D434" s="901">
        <v>98.346252093622454</v>
      </c>
      <c r="E434" s="902">
        <v>1620</v>
      </c>
      <c r="F434" s="898">
        <v>83.667354559748432</v>
      </c>
      <c r="G434" s="877">
        <v>98.7</v>
      </c>
      <c r="H434" s="894">
        <v>29936</v>
      </c>
      <c r="I434" s="879">
        <v>100.729</v>
      </c>
      <c r="J434" s="894">
        <v>47594155</v>
      </c>
      <c r="K434" s="880">
        <v>1.998</v>
      </c>
      <c r="L434" s="881">
        <v>99.182000000000002</v>
      </c>
      <c r="M434" s="364"/>
      <c r="N434" s="1111">
        <v>288212</v>
      </c>
      <c r="O434" s="1112">
        <f t="shared" si="21"/>
        <v>100.729</v>
      </c>
      <c r="P434" s="1113">
        <v>97</v>
      </c>
      <c r="Q434" s="1112">
        <f t="shared" si="22"/>
        <v>99.182000000000002</v>
      </c>
      <c r="R434" s="376"/>
      <c r="S434" s="353"/>
      <c r="T434" s="353"/>
      <c r="U434" s="353"/>
      <c r="V434" s="353"/>
      <c r="W434" s="353"/>
      <c r="X434" s="353"/>
      <c r="Y434" s="376"/>
      <c r="Z434" s="628">
        <v>29515404</v>
      </c>
      <c r="AA434" s="396">
        <v>18078751</v>
      </c>
      <c r="AB434" s="627">
        <f>Z434+AA434</f>
        <v>47594155</v>
      </c>
    </row>
    <row r="435" spans="1:28" hidden="1">
      <c r="B435" s="366"/>
      <c r="C435" s="472" t="s">
        <v>566</v>
      </c>
      <c r="D435" s="901">
        <v>97.920296328108165</v>
      </c>
      <c r="E435" s="902">
        <v>1636</v>
      </c>
      <c r="F435" s="898">
        <v>89.865615566037732</v>
      </c>
      <c r="G435" s="877">
        <v>98.6</v>
      </c>
      <c r="H435" s="894">
        <v>31379</v>
      </c>
      <c r="I435" s="879">
        <v>93.183999999999997</v>
      </c>
      <c r="J435" s="894">
        <v>2973709</v>
      </c>
      <c r="K435" s="880">
        <v>2.0219999999999998</v>
      </c>
      <c r="L435" s="881">
        <v>99.588999999999999</v>
      </c>
      <c r="M435" s="364"/>
      <c r="N435" s="1111">
        <v>262156</v>
      </c>
      <c r="O435" s="1112">
        <f t="shared" si="21"/>
        <v>93.183999999999997</v>
      </c>
      <c r="P435" s="1113">
        <v>96.9</v>
      </c>
      <c r="Q435" s="1112">
        <f t="shared" si="22"/>
        <v>99.588999999999999</v>
      </c>
      <c r="R435" s="376"/>
      <c r="S435" s="353"/>
      <c r="T435" s="353"/>
      <c r="U435" s="353"/>
      <c r="V435" s="353"/>
      <c r="W435" s="353"/>
      <c r="X435" s="353"/>
      <c r="Y435" s="376"/>
      <c r="Z435" s="628">
        <v>1942700</v>
      </c>
      <c r="AA435" s="396">
        <v>1031009</v>
      </c>
      <c r="AB435" s="627">
        <f t="shared" si="20"/>
        <v>2973709</v>
      </c>
    </row>
    <row r="436" spans="1:28" hidden="1">
      <c r="B436" s="366"/>
      <c r="C436" s="472" t="s">
        <v>567</v>
      </c>
      <c r="D436" s="901">
        <v>98.821737599312812</v>
      </c>
      <c r="E436" s="902">
        <v>1592</v>
      </c>
      <c r="F436" s="898">
        <v>78.981982704402512</v>
      </c>
      <c r="G436" s="877">
        <v>98.8</v>
      </c>
      <c r="H436" s="894">
        <v>31463</v>
      </c>
      <c r="I436" s="879">
        <v>100.119</v>
      </c>
      <c r="J436" s="894">
        <v>3197776</v>
      </c>
      <c r="K436" s="880">
        <v>2.0150000000000001</v>
      </c>
      <c r="L436" s="881">
        <v>99.483999999999995</v>
      </c>
      <c r="M436" s="364"/>
      <c r="N436" s="1111">
        <v>260793</v>
      </c>
      <c r="O436" s="1112">
        <f t="shared" si="21"/>
        <v>100.119</v>
      </c>
      <c r="P436" s="1113">
        <v>96.4</v>
      </c>
      <c r="Q436" s="1112">
        <f t="shared" si="22"/>
        <v>99.483999999999995</v>
      </c>
      <c r="R436" s="376"/>
      <c r="S436" s="353"/>
      <c r="T436" s="353"/>
      <c r="U436" s="353"/>
      <c r="V436" s="353"/>
      <c r="W436" s="353"/>
      <c r="X436" s="353"/>
      <c r="Y436" s="376"/>
      <c r="Z436" s="628">
        <v>1919803</v>
      </c>
      <c r="AA436" s="396">
        <v>1277973</v>
      </c>
      <c r="AB436" s="627">
        <f t="shared" si="20"/>
        <v>3197776</v>
      </c>
    </row>
    <row r="437" spans="1:28" hidden="1">
      <c r="B437" s="366"/>
      <c r="C437" s="472" t="s">
        <v>568</v>
      </c>
      <c r="D437" s="901">
        <v>97.613211939016495</v>
      </c>
      <c r="E437" s="902">
        <v>1657</v>
      </c>
      <c r="F437" s="898">
        <v>106.99335455974843</v>
      </c>
      <c r="G437" s="877">
        <v>98.7</v>
      </c>
      <c r="H437" s="894">
        <v>32269</v>
      </c>
      <c r="I437" s="879">
        <v>97.347999999999999</v>
      </c>
      <c r="J437" s="894">
        <v>9428640</v>
      </c>
      <c r="K437" s="880">
        <v>2.0169999999999999</v>
      </c>
      <c r="L437" s="881">
        <v>99.691000000000003</v>
      </c>
      <c r="M437" s="364"/>
      <c r="N437" s="1111">
        <v>258602</v>
      </c>
      <c r="O437" s="1112">
        <f t="shared" si="21"/>
        <v>97.347999999999999</v>
      </c>
      <c r="P437" s="1113">
        <v>96.8</v>
      </c>
      <c r="Q437" s="1112">
        <f t="shared" si="22"/>
        <v>99.691000000000003</v>
      </c>
      <c r="R437" s="376"/>
      <c r="S437" s="353"/>
      <c r="T437" s="353"/>
      <c r="U437" s="353"/>
      <c r="V437" s="353"/>
      <c r="W437" s="353"/>
      <c r="X437" s="353"/>
      <c r="Y437" s="376"/>
      <c r="Z437" s="628">
        <v>5341210</v>
      </c>
      <c r="AA437" s="396">
        <v>4087430</v>
      </c>
      <c r="AB437" s="627">
        <f>Z437+AA437</f>
        <v>9428640</v>
      </c>
    </row>
    <row r="438" spans="1:28" hidden="1">
      <c r="B438" s="366"/>
      <c r="C438" s="472" t="s">
        <v>569</v>
      </c>
      <c r="D438" s="901">
        <v>98.732584066995869</v>
      </c>
      <c r="E438" s="902">
        <v>1538</v>
      </c>
      <c r="F438" s="898">
        <v>95.412875786163525</v>
      </c>
      <c r="G438" s="877">
        <v>98.7</v>
      </c>
      <c r="H438" s="894">
        <v>30668</v>
      </c>
      <c r="I438" s="879">
        <v>114.38800000000001</v>
      </c>
      <c r="J438" s="894">
        <v>2465036</v>
      </c>
      <c r="K438" s="880">
        <v>1.996</v>
      </c>
      <c r="L438" s="881">
        <v>99.588999999999999</v>
      </c>
      <c r="M438" s="364"/>
      <c r="N438" s="1111">
        <v>294256</v>
      </c>
      <c r="O438" s="1112">
        <f>ROUND(N438/N426*100,3)</f>
        <v>114.38800000000001</v>
      </c>
      <c r="P438" s="1113">
        <v>97</v>
      </c>
      <c r="Q438" s="1112">
        <f t="shared" si="22"/>
        <v>99.588999999999999</v>
      </c>
      <c r="R438" s="376"/>
      <c r="S438" s="353"/>
      <c r="T438" s="353"/>
      <c r="U438" s="353"/>
      <c r="V438" s="353"/>
      <c r="W438" s="353"/>
      <c r="X438" s="353"/>
      <c r="Y438" s="376"/>
      <c r="Z438" s="628">
        <v>1532797</v>
      </c>
      <c r="AA438" s="396">
        <v>932239</v>
      </c>
      <c r="AB438" s="627">
        <f>Z438+AA438</f>
        <v>2465036</v>
      </c>
    </row>
    <row r="439" spans="1:28" hidden="1">
      <c r="B439" s="366"/>
      <c r="C439" s="472" t="s">
        <v>67</v>
      </c>
      <c r="D439" s="901">
        <v>99.891579987116117</v>
      </c>
      <c r="E439" s="902">
        <v>1570</v>
      </c>
      <c r="F439" s="898">
        <v>107.75438364779873</v>
      </c>
      <c r="G439" s="877">
        <v>99</v>
      </c>
      <c r="H439" s="894">
        <v>28739</v>
      </c>
      <c r="I439" s="879">
        <v>108.85</v>
      </c>
      <c r="J439" s="894">
        <v>9375099</v>
      </c>
      <c r="K439" s="880">
        <v>1.9830000000000001</v>
      </c>
      <c r="L439" s="881">
        <v>100.309</v>
      </c>
      <c r="M439" s="364"/>
      <c r="N439" s="1111">
        <v>305421</v>
      </c>
      <c r="O439" s="1112">
        <f>ROUND(N439/N427*100,3)</f>
        <v>108.85</v>
      </c>
      <c r="P439" s="1113">
        <v>97.3</v>
      </c>
      <c r="Q439" s="1112">
        <f t="shared" si="22"/>
        <v>100.309</v>
      </c>
      <c r="R439" s="376"/>
      <c r="S439" s="353"/>
      <c r="T439" s="353"/>
      <c r="U439" s="353"/>
      <c r="V439" s="353"/>
      <c r="W439" s="353"/>
      <c r="X439" s="353"/>
      <c r="Y439" s="376"/>
      <c r="Z439" s="628">
        <v>5066806</v>
      </c>
      <c r="AA439" s="396">
        <v>4308293</v>
      </c>
      <c r="AB439" s="627">
        <f>Z439+AA439</f>
        <v>9375099</v>
      </c>
    </row>
    <row r="440" spans="1:28" hidden="1">
      <c r="B440" s="366"/>
      <c r="C440" s="472" t="s">
        <v>68</v>
      </c>
      <c r="D440" s="901">
        <v>101.03076401116593</v>
      </c>
      <c r="E440" s="902">
        <v>1447</v>
      </c>
      <c r="F440" s="898">
        <v>99.208852201257855</v>
      </c>
      <c r="G440" s="877">
        <v>99.2</v>
      </c>
      <c r="H440" s="894">
        <v>28271</v>
      </c>
      <c r="I440" s="879">
        <v>98.85</v>
      </c>
      <c r="J440" s="894">
        <v>37038962</v>
      </c>
      <c r="K440" s="880">
        <v>1.9870000000000001</v>
      </c>
      <c r="L440" s="881">
        <v>100.518</v>
      </c>
      <c r="M440" s="364"/>
      <c r="N440" s="1111">
        <v>276546</v>
      </c>
      <c r="O440" s="1112">
        <f>ROUND(N440/N428*100,3)</f>
        <v>98.85</v>
      </c>
      <c r="P440" s="1113">
        <v>97</v>
      </c>
      <c r="Q440" s="1112">
        <f t="shared" si="22"/>
        <v>100.518</v>
      </c>
      <c r="R440" s="376"/>
      <c r="S440" s="353"/>
      <c r="T440" s="353"/>
      <c r="U440" s="353"/>
      <c r="V440" s="353"/>
      <c r="W440" s="353"/>
      <c r="X440" s="353"/>
      <c r="Y440" s="376"/>
      <c r="Z440" s="628">
        <v>23072089</v>
      </c>
      <c r="AA440" s="396">
        <v>13966873</v>
      </c>
      <c r="AB440" s="627">
        <f t="shared" si="20"/>
        <v>37038962</v>
      </c>
    </row>
    <row r="441" spans="1:28" hidden="1">
      <c r="B441" s="366"/>
      <c r="C441" s="474" t="s">
        <v>69</v>
      </c>
      <c r="D441" s="901">
        <v>100.83264505046162</v>
      </c>
      <c r="E441" s="902">
        <v>1393</v>
      </c>
      <c r="F441" s="898">
        <v>93.285661949685533</v>
      </c>
      <c r="G441" s="877">
        <v>99</v>
      </c>
      <c r="H441" s="894">
        <v>26575</v>
      </c>
      <c r="I441" s="879">
        <v>96.614999999999995</v>
      </c>
      <c r="J441" s="894">
        <v>2452836</v>
      </c>
      <c r="K441" s="880">
        <v>1.968</v>
      </c>
      <c r="L441" s="881">
        <v>100.20699999999999</v>
      </c>
      <c r="M441" s="364"/>
      <c r="N441" s="1118">
        <v>298554</v>
      </c>
      <c r="O441" s="1119">
        <f>ROUND(N441/N429*100,3)</f>
        <v>96.614999999999995</v>
      </c>
      <c r="P441" s="1120">
        <v>96.6</v>
      </c>
      <c r="Q441" s="1119">
        <f t="shared" si="22"/>
        <v>100.20699999999999</v>
      </c>
      <c r="R441" s="390"/>
      <c r="S441" s="380"/>
      <c r="T441" s="380"/>
      <c r="U441" s="380"/>
      <c r="V441" s="380"/>
      <c r="W441" s="380"/>
      <c r="X441" s="380"/>
      <c r="Y441" s="380"/>
      <c r="Z441" s="631">
        <v>1457619</v>
      </c>
      <c r="AA441" s="397">
        <v>995217</v>
      </c>
      <c r="AB441" s="632">
        <f>Z441+AA441</f>
        <v>2452836</v>
      </c>
    </row>
    <row r="442" spans="1:28" hidden="1">
      <c r="A442" s="359">
        <v>2011</v>
      </c>
      <c r="B442" s="938" t="s">
        <v>460</v>
      </c>
      <c r="C442" s="473" t="s">
        <v>561</v>
      </c>
      <c r="D442" s="903">
        <v>100.95151642688421</v>
      </c>
      <c r="E442" s="904">
        <v>1476</v>
      </c>
      <c r="F442" s="896">
        <v>93.010591194968555</v>
      </c>
      <c r="G442" s="870">
        <v>98.8</v>
      </c>
      <c r="H442" s="897">
        <v>25954</v>
      </c>
      <c r="I442" s="872">
        <v>101.429</v>
      </c>
      <c r="J442" s="897">
        <v>2817109</v>
      </c>
      <c r="K442" s="873">
        <v>1.958</v>
      </c>
      <c r="L442" s="874">
        <v>99.793000000000006</v>
      </c>
      <c r="M442" s="394"/>
      <c r="N442" s="1115">
        <v>275070</v>
      </c>
      <c r="O442" s="1116">
        <f>ROUND(N442/N430*100,3)</f>
        <v>101.429</v>
      </c>
      <c r="P442" s="1117">
        <v>96.3</v>
      </c>
      <c r="Q442" s="1116">
        <f t="shared" si="22"/>
        <v>99.793000000000006</v>
      </c>
      <c r="R442" s="372"/>
      <c r="S442" s="359"/>
      <c r="T442" s="359"/>
      <c r="U442" s="359"/>
      <c r="V442" s="359"/>
      <c r="W442" s="359"/>
      <c r="X442" s="359"/>
      <c r="Y442" s="372"/>
      <c r="Z442" s="629">
        <v>1633135</v>
      </c>
      <c r="AA442" s="395">
        <v>1183974</v>
      </c>
      <c r="AB442" s="630">
        <f>Z442+AA442</f>
        <v>2817109</v>
      </c>
    </row>
    <row r="443" spans="1:28" hidden="1">
      <c r="B443" s="366"/>
      <c r="C443" s="472" t="s">
        <v>562</v>
      </c>
      <c r="D443" s="901">
        <v>100.84255099849683</v>
      </c>
      <c r="E443" s="902">
        <v>1411</v>
      </c>
      <c r="F443" s="898">
        <v>132.88668160377358</v>
      </c>
      <c r="G443" s="877">
        <v>98.4</v>
      </c>
      <c r="H443" s="894">
        <v>24841</v>
      </c>
      <c r="I443" s="879">
        <v>114.771</v>
      </c>
      <c r="J443" s="894">
        <v>11935110</v>
      </c>
      <c r="K443" s="880">
        <v>1.9550000000000001</v>
      </c>
      <c r="L443" s="881">
        <v>99.793000000000006</v>
      </c>
      <c r="M443" s="394"/>
      <c r="N443" s="1111">
        <v>262545</v>
      </c>
      <c r="O443" s="1112">
        <f t="shared" ref="O443:O461" si="23">ROUND(N443/N431*100,3)</f>
        <v>114.771</v>
      </c>
      <c r="P443" s="1113">
        <v>96.3</v>
      </c>
      <c r="Q443" s="1112">
        <f t="shared" si="22"/>
        <v>99.793000000000006</v>
      </c>
      <c r="R443" s="376"/>
      <c r="S443" s="353"/>
      <c r="T443" s="353"/>
      <c r="U443" s="353"/>
      <c r="V443" s="353"/>
      <c r="W443" s="353"/>
      <c r="X443" s="353"/>
      <c r="Y443" s="376"/>
      <c r="Z443" s="628">
        <v>6624717</v>
      </c>
      <c r="AA443" s="396">
        <v>5310393</v>
      </c>
      <c r="AB443" s="627">
        <f t="shared" ref="AB443:AB453" si="24">Z443+AA443</f>
        <v>11935110</v>
      </c>
    </row>
    <row r="444" spans="1:28" hidden="1">
      <c r="B444" s="366"/>
      <c r="C444" s="472" t="s">
        <v>563</v>
      </c>
      <c r="D444" s="901">
        <v>101.6944625295254</v>
      </c>
      <c r="E444" s="902">
        <v>1398</v>
      </c>
      <c r="F444" s="898">
        <v>103.4541108490566</v>
      </c>
      <c r="G444" s="877">
        <v>98.2</v>
      </c>
      <c r="H444" s="894">
        <v>24857</v>
      </c>
      <c r="I444" s="879">
        <v>96.757000000000005</v>
      </c>
      <c r="J444" s="894">
        <v>2278437</v>
      </c>
      <c r="K444" s="880">
        <v>1.9419999999999999</v>
      </c>
      <c r="L444" s="881">
        <v>99.793000000000006</v>
      </c>
      <c r="M444" s="394"/>
      <c r="N444" s="1111">
        <v>280834</v>
      </c>
      <c r="O444" s="1112">
        <f t="shared" si="23"/>
        <v>96.757000000000005</v>
      </c>
      <c r="P444" s="1113">
        <v>96.5</v>
      </c>
      <c r="Q444" s="1112">
        <f t="shared" si="22"/>
        <v>99.793000000000006</v>
      </c>
      <c r="R444" s="376"/>
      <c r="S444" s="353"/>
      <c r="T444" s="353"/>
      <c r="U444" s="353"/>
      <c r="V444" s="353"/>
      <c r="W444" s="353"/>
      <c r="X444" s="353"/>
      <c r="Y444" s="376"/>
      <c r="Z444" s="628">
        <v>1243464</v>
      </c>
      <c r="AA444" s="396">
        <v>1034973</v>
      </c>
      <c r="AB444" s="627">
        <f t="shared" si="24"/>
        <v>2278437</v>
      </c>
    </row>
    <row r="445" spans="1:28" hidden="1">
      <c r="B445" s="366"/>
      <c r="C445" s="472" t="s">
        <v>564</v>
      </c>
      <c r="D445" s="901">
        <v>103.43790938372338</v>
      </c>
      <c r="E445" s="902">
        <v>1515</v>
      </c>
      <c r="F445" s="898">
        <v>100.80426257861635</v>
      </c>
      <c r="G445" s="877">
        <v>99.6</v>
      </c>
      <c r="H445" s="894">
        <v>23656</v>
      </c>
      <c r="I445" s="879">
        <v>108.621</v>
      </c>
      <c r="J445" s="894">
        <v>4723413</v>
      </c>
      <c r="K445" s="880">
        <v>1.952</v>
      </c>
      <c r="L445" s="881">
        <v>99.382999999999996</v>
      </c>
      <c r="M445" s="394"/>
      <c r="N445" s="1111">
        <v>295081</v>
      </c>
      <c r="O445" s="1112">
        <f t="shared" si="23"/>
        <v>108.621</v>
      </c>
      <c r="P445" s="1113">
        <v>96.6</v>
      </c>
      <c r="Q445" s="1112">
        <f t="shared" si="22"/>
        <v>99.382999999999996</v>
      </c>
      <c r="R445" s="376"/>
      <c r="S445" s="353"/>
      <c r="T445" s="353"/>
      <c r="U445" s="353"/>
      <c r="V445" s="353"/>
      <c r="W445" s="353"/>
      <c r="X445" s="353"/>
      <c r="Y445" s="376"/>
      <c r="Z445" s="628">
        <v>2815413</v>
      </c>
      <c r="AA445" s="396">
        <v>1908000</v>
      </c>
      <c r="AB445" s="627">
        <f t="shared" si="24"/>
        <v>4723413</v>
      </c>
    </row>
    <row r="446" spans="1:28" hidden="1">
      <c r="B446" s="366"/>
      <c r="C446" s="472" t="s">
        <v>565</v>
      </c>
      <c r="D446" s="901">
        <v>109.61922095769803</v>
      </c>
      <c r="E446" s="902">
        <v>1627</v>
      </c>
      <c r="F446" s="898">
        <v>114.93373034591194</v>
      </c>
      <c r="G446" s="877">
        <v>99.9</v>
      </c>
      <c r="H446" s="894">
        <v>26471</v>
      </c>
      <c r="I446" s="879">
        <v>92.605000000000004</v>
      </c>
      <c r="J446" s="894">
        <v>51704756</v>
      </c>
      <c r="K446" s="880">
        <v>1.9430000000000001</v>
      </c>
      <c r="L446" s="881">
        <v>99.691000000000003</v>
      </c>
      <c r="M446" s="364"/>
      <c r="N446" s="1111">
        <v>266898</v>
      </c>
      <c r="O446" s="1112">
        <f t="shared" si="23"/>
        <v>92.605000000000004</v>
      </c>
      <c r="P446" s="1113">
        <v>96.7</v>
      </c>
      <c r="Q446" s="1112">
        <f t="shared" si="22"/>
        <v>99.691000000000003</v>
      </c>
      <c r="R446" s="376"/>
      <c r="S446" s="353"/>
      <c r="T446" s="353"/>
      <c r="U446" s="353"/>
      <c r="V446" s="353"/>
      <c r="W446" s="353"/>
      <c r="X446" s="353"/>
      <c r="Y446" s="376"/>
      <c r="Z446" s="628">
        <v>31042124</v>
      </c>
      <c r="AA446" s="396">
        <v>20662632</v>
      </c>
      <c r="AB446" s="627">
        <f t="shared" si="24"/>
        <v>51704756</v>
      </c>
    </row>
    <row r="447" spans="1:28" hidden="1">
      <c r="B447" s="366"/>
      <c r="C447" s="472" t="s">
        <v>566</v>
      </c>
      <c r="D447" s="901">
        <v>110.33244921623357</v>
      </c>
      <c r="E447" s="902">
        <v>1654</v>
      </c>
      <c r="F447" s="898">
        <v>105.48963443396227</v>
      </c>
      <c r="G447" s="877">
        <v>100.1</v>
      </c>
      <c r="H447" s="894">
        <v>28041</v>
      </c>
      <c r="I447" s="879">
        <v>105.583</v>
      </c>
      <c r="J447" s="894">
        <v>3210090</v>
      </c>
      <c r="K447" s="880">
        <v>1.9370000000000001</v>
      </c>
      <c r="L447" s="881">
        <v>99.69</v>
      </c>
      <c r="M447" s="364"/>
      <c r="N447" s="1111">
        <v>276792</v>
      </c>
      <c r="O447" s="1112">
        <f t="shared" si="23"/>
        <v>105.583</v>
      </c>
      <c r="P447" s="1113">
        <v>96.6</v>
      </c>
      <c r="Q447" s="1112">
        <f t="shared" si="22"/>
        <v>99.69</v>
      </c>
      <c r="R447" s="376"/>
      <c r="S447" s="353"/>
      <c r="T447" s="353"/>
      <c r="U447" s="353"/>
      <c r="V447" s="353"/>
      <c r="W447" s="353"/>
      <c r="X447" s="353"/>
      <c r="Y447" s="376"/>
      <c r="Z447" s="628">
        <v>1761200</v>
      </c>
      <c r="AA447" s="396">
        <v>1448890</v>
      </c>
      <c r="AB447" s="627">
        <f t="shared" si="24"/>
        <v>3210090</v>
      </c>
    </row>
    <row r="448" spans="1:28" hidden="1">
      <c r="B448" s="366"/>
      <c r="C448" s="472" t="s">
        <v>567</v>
      </c>
      <c r="D448" s="901">
        <v>110.9763358385226</v>
      </c>
      <c r="E448" s="902">
        <v>1745</v>
      </c>
      <c r="F448" s="898">
        <v>101.59279874213836</v>
      </c>
      <c r="G448" s="877">
        <v>100.4</v>
      </c>
      <c r="H448" s="894">
        <v>27327</v>
      </c>
      <c r="I448" s="879">
        <v>99.712999999999994</v>
      </c>
      <c r="J448" s="894">
        <v>3036264</v>
      </c>
      <c r="K448" s="880">
        <v>1.931</v>
      </c>
      <c r="L448" s="881">
        <v>100.104</v>
      </c>
      <c r="M448" s="364"/>
      <c r="N448" s="1111">
        <v>260044</v>
      </c>
      <c r="O448" s="1112">
        <f t="shared" si="23"/>
        <v>99.712999999999994</v>
      </c>
      <c r="P448" s="1113">
        <v>96.5</v>
      </c>
      <c r="Q448" s="1112">
        <f t="shared" si="22"/>
        <v>100.104</v>
      </c>
      <c r="R448" s="376"/>
      <c r="S448" s="353"/>
      <c r="T448" s="353"/>
      <c r="U448" s="353"/>
      <c r="V448" s="353"/>
      <c r="W448" s="353"/>
      <c r="X448" s="353"/>
      <c r="Y448" s="376"/>
      <c r="Z448" s="628">
        <v>1816460</v>
      </c>
      <c r="AA448" s="396">
        <v>1219804</v>
      </c>
      <c r="AB448" s="627">
        <f t="shared" si="24"/>
        <v>3036264</v>
      </c>
    </row>
    <row r="449" spans="1:28" hidden="1">
      <c r="B449" s="366"/>
      <c r="C449" s="472" t="s">
        <v>568</v>
      </c>
      <c r="D449" s="901">
        <v>114.57219497530593</v>
      </c>
      <c r="E449" s="902">
        <v>1826</v>
      </c>
      <c r="F449" s="898">
        <v>100.37331839622641</v>
      </c>
      <c r="G449" s="877">
        <v>100</v>
      </c>
      <c r="H449" s="894">
        <v>29864</v>
      </c>
      <c r="I449" s="879">
        <v>103.30800000000001</v>
      </c>
      <c r="J449" s="894">
        <v>10721062</v>
      </c>
      <c r="K449" s="880">
        <v>1.9239999999999999</v>
      </c>
      <c r="L449" s="881">
        <v>100</v>
      </c>
      <c r="M449" s="364"/>
      <c r="N449" s="1111">
        <v>267157</v>
      </c>
      <c r="O449" s="1112">
        <f t="shared" si="23"/>
        <v>103.30800000000001</v>
      </c>
      <c r="P449" s="1113">
        <v>96.8</v>
      </c>
      <c r="Q449" s="1112">
        <f t="shared" si="22"/>
        <v>100</v>
      </c>
      <c r="R449" s="376"/>
      <c r="S449" s="353"/>
      <c r="T449" s="353"/>
      <c r="U449" s="353"/>
      <c r="V449" s="353"/>
      <c r="W449" s="353"/>
      <c r="X449" s="353"/>
      <c r="Y449" s="376"/>
      <c r="Z449" s="628">
        <v>5928130</v>
      </c>
      <c r="AA449" s="396">
        <v>4792932</v>
      </c>
      <c r="AB449" s="627">
        <f t="shared" si="24"/>
        <v>10721062</v>
      </c>
    </row>
    <row r="450" spans="1:28" hidden="1">
      <c r="B450" s="366"/>
      <c r="C450" s="472" t="s">
        <v>569</v>
      </c>
      <c r="D450" s="901">
        <v>112.4721339918402</v>
      </c>
      <c r="E450" s="902">
        <v>1785</v>
      </c>
      <c r="F450" s="898">
        <v>98.594527515723271</v>
      </c>
      <c r="G450" s="877">
        <v>99.7</v>
      </c>
      <c r="H450" s="894">
        <v>28126</v>
      </c>
      <c r="I450" s="879">
        <v>80.292000000000002</v>
      </c>
      <c r="J450" s="894">
        <v>2314643</v>
      </c>
      <c r="K450" s="880">
        <v>1.913</v>
      </c>
      <c r="L450" s="881">
        <v>100</v>
      </c>
      <c r="M450" s="364"/>
      <c r="N450" s="1111">
        <v>236265</v>
      </c>
      <c r="O450" s="1112">
        <f t="shared" si="23"/>
        <v>80.292000000000002</v>
      </c>
      <c r="P450" s="1113">
        <v>97</v>
      </c>
      <c r="Q450" s="1112">
        <f t="shared" si="22"/>
        <v>100</v>
      </c>
      <c r="R450" s="376"/>
      <c r="S450" s="353"/>
      <c r="T450" s="353"/>
      <c r="U450" s="353"/>
      <c r="V450" s="353"/>
      <c r="W450" s="353"/>
      <c r="X450" s="353"/>
      <c r="Y450" s="376"/>
      <c r="Z450" s="628">
        <v>1357207</v>
      </c>
      <c r="AA450" s="396">
        <v>957436</v>
      </c>
      <c r="AB450" s="627">
        <f t="shared" si="24"/>
        <v>2314643</v>
      </c>
    </row>
    <row r="451" spans="1:28" hidden="1">
      <c r="B451" s="366"/>
      <c r="C451" s="472" t="s">
        <v>67</v>
      </c>
      <c r="D451" s="901">
        <v>113.75000128838302</v>
      </c>
      <c r="E451" s="902">
        <v>1795</v>
      </c>
      <c r="F451" s="898">
        <v>106.16814229559749</v>
      </c>
      <c r="G451" s="877">
        <v>99.4</v>
      </c>
      <c r="H451" s="894">
        <v>26774</v>
      </c>
      <c r="I451" s="879">
        <v>91.358000000000004</v>
      </c>
      <c r="J451" s="894">
        <v>4868304</v>
      </c>
      <c r="K451" s="880">
        <v>1.911</v>
      </c>
      <c r="L451" s="881">
        <v>99.897000000000006</v>
      </c>
      <c r="M451" s="364"/>
      <c r="N451" s="1111">
        <v>279028</v>
      </c>
      <c r="O451" s="1112">
        <f t="shared" si="23"/>
        <v>91.358000000000004</v>
      </c>
      <c r="P451" s="1113">
        <v>97.2</v>
      </c>
      <c r="Q451" s="1112">
        <f t="shared" si="22"/>
        <v>99.897000000000006</v>
      </c>
      <c r="R451" s="376"/>
      <c r="S451" s="353"/>
      <c r="T451" s="353"/>
      <c r="U451" s="353"/>
      <c r="V451" s="353"/>
      <c r="W451" s="353"/>
      <c r="X451" s="353"/>
      <c r="Y451" s="376"/>
      <c r="Z451" s="628">
        <v>2879084</v>
      </c>
      <c r="AA451" s="396">
        <v>1989220</v>
      </c>
      <c r="AB451" s="627">
        <f t="shared" si="24"/>
        <v>4868304</v>
      </c>
    </row>
    <row r="452" spans="1:28" hidden="1">
      <c r="B452" s="366"/>
      <c r="C452" s="472" t="s">
        <v>68</v>
      </c>
      <c r="D452" s="901">
        <v>114.44341765084813</v>
      </c>
      <c r="E452" s="902">
        <v>1769</v>
      </c>
      <c r="F452" s="898">
        <v>105.4712963836478</v>
      </c>
      <c r="G452" s="877">
        <v>99.7</v>
      </c>
      <c r="H452" s="894">
        <v>26566</v>
      </c>
      <c r="I452" s="879">
        <v>91.594999999999999</v>
      </c>
      <c r="J452" s="894">
        <v>40448136</v>
      </c>
      <c r="K452" s="880">
        <v>1.903</v>
      </c>
      <c r="L452" s="881">
        <v>99.381</v>
      </c>
      <c r="M452" s="364"/>
      <c r="N452" s="1111">
        <v>253301</v>
      </c>
      <c r="O452" s="1112">
        <f t="shared" si="23"/>
        <v>91.594999999999999</v>
      </c>
      <c r="P452" s="1113">
        <v>96.4</v>
      </c>
      <c r="Q452" s="1112">
        <f t="shared" si="22"/>
        <v>99.381</v>
      </c>
      <c r="R452" s="376"/>
      <c r="S452" s="353"/>
      <c r="T452" s="353"/>
      <c r="U452" s="353"/>
      <c r="V452" s="353"/>
      <c r="W452" s="353"/>
      <c r="X452" s="353"/>
      <c r="Y452" s="376"/>
      <c r="Z452" s="628">
        <v>25041261</v>
      </c>
      <c r="AA452" s="396">
        <v>15406875</v>
      </c>
      <c r="AB452" s="627">
        <f t="shared" si="24"/>
        <v>40448136</v>
      </c>
    </row>
    <row r="453" spans="1:28" hidden="1">
      <c r="A453" s="380"/>
      <c r="B453" s="392"/>
      <c r="C453" s="474" t="s">
        <v>69</v>
      </c>
      <c r="D453" s="905">
        <v>115.25570538973582</v>
      </c>
      <c r="E453" s="906">
        <v>1634</v>
      </c>
      <c r="F453" s="899">
        <v>106.67243867924529</v>
      </c>
      <c r="G453" s="884">
        <v>99.7</v>
      </c>
      <c r="H453" s="895">
        <v>24913</v>
      </c>
      <c r="I453" s="886">
        <v>105.61</v>
      </c>
      <c r="J453" s="895">
        <v>2508138</v>
      </c>
      <c r="K453" s="887">
        <v>1.89</v>
      </c>
      <c r="L453" s="888">
        <v>99.688999999999993</v>
      </c>
      <c r="M453" s="364"/>
      <c r="N453" s="1118">
        <v>315303</v>
      </c>
      <c r="O453" s="1119">
        <f t="shared" si="23"/>
        <v>105.61</v>
      </c>
      <c r="P453" s="1120">
        <v>96.3</v>
      </c>
      <c r="Q453" s="1119">
        <f t="shared" si="22"/>
        <v>99.688999999999993</v>
      </c>
      <c r="R453" s="390"/>
      <c r="S453" s="380"/>
      <c r="T453" s="380"/>
      <c r="U453" s="380"/>
      <c r="V453" s="380"/>
      <c r="W453" s="380"/>
      <c r="X453" s="380"/>
      <c r="Y453" s="380"/>
      <c r="Z453" s="631">
        <v>1367512</v>
      </c>
      <c r="AA453" s="397">
        <v>1140626</v>
      </c>
      <c r="AB453" s="632">
        <f t="shared" si="24"/>
        <v>2508138</v>
      </c>
    </row>
    <row r="454" spans="1:28" hidden="1">
      <c r="A454" s="353">
        <v>2012</v>
      </c>
      <c r="B454" s="365" t="s">
        <v>461</v>
      </c>
      <c r="C454" s="473" t="s">
        <v>561</v>
      </c>
      <c r="D454" s="901">
        <v>116.38498346575042</v>
      </c>
      <c r="E454" s="902">
        <v>1789</v>
      </c>
      <c r="F454" s="898">
        <v>112.05465644654087</v>
      </c>
      <c r="G454" s="877">
        <v>99.1</v>
      </c>
      <c r="H454" s="894">
        <v>24700</v>
      </c>
      <c r="I454" s="879">
        <v>122.773</v>
      </c>
      <c r="J454" s="894">
        <v>2750199</v>
      </c>
      <c r="K454" s="880">
        <v>1.8859999999999999</v>
      </c>
      <c r="L454" s="881">
        <v>100.208</v>
      </c>
      <c r="M454" s="394"/>
      <c r="N454" s="1115">
        <v>337713</v>
      </c>
      <c r="O454" s="1116">
        <f t="shared" si="23"/>
        <v>122.773</v>
      </c>
      <c r="P454" s="1117">
        <v>96.5</v>
      </c>
      <c r="Q454" s="1116">
        <f t="shared" si="22"/>
        <v>100.208</v>
      </c>
      <c r="R454" s="372"/>
      <c r="S454" s="359"/>
      <c r="T454" s="359"/>
      <c r="U454" s="359"/>
      <c r="V454" s="359"/>
      <c r="W454" s="359"/>
      <c r="X454" s="359"/>
      <c r="Y454" s="372"/>
      <c r="Z454" s="629">
        <v>1599381</v>
      </c>
      <c r="AA454" s="395">
        <v>1150818</v>
      </c>
      <c r="AB454" s="630">
        <f>Z454+AA454</f>
        <v>2750199</v>
      </c>
    </row>
    <row r="455" spans="1:28" hidden="1">
      <c r="B455" s="366"/>
      <c r="C455" s="472" t="s">
        <v>562</v>
      </c>
      <c r="D455" s="901">
        <v>117.35576637320158</v>
      </c>
      <c r="E455" s="902">
        <v>1801</v>
      </c>
      <c r="F455" s="898">
        <v>111.34864150943396</v>
      </c>
      <c r="G455" s="877">
        <v>98.8</v>
      </c>
      <c r="H455" s="894">
        <v>24730</v>
      </c>
      <c r="I455" s="879">
        <v>109.82</v>
      </c>
      <c r="J455" s="894">
        <v>10305133</v>
      </c>
      <c r="K455" s="907">
        <v>1.881</v>
      </c>
      <c r="L455" s="881">
        <v>100.623</v>
      </c>
      <c r="M455" s="394"/>
      <c r="N455" s="1111">
        <v>288326</v>
      </c>
      <c r="O455" s="1112">
        <f t="shared" si="23"/>
        <v>109.82</v>
      </c>
      <c r="P455" s="1113">
        <v>96.9</v>
      </c>
      <c r="Q455" s="1112">
        <f t="shared" si="22"/>
        <v>100.623</v>
      </c>
      <c r="R455" s="376"/>
      <c r="S455" s="353"/>
      <c r="T455" s="353"/>
      <c r="U455" s="353"/>
      <c r="V455" s="353"/>
      <c r="W455" s="353"/>
      <c r="X455" s="353"/>
      <c r="Y455" s="376"/>
      <c r="Z455" s="628">
        <v>5803048</v>
      </c>
      <c r="AA455" s="396">
        <v>4502085</v>
      </c>
      <c r="AB455" s="627">
        <f t="shared" ref="AB455:AB465" si="25">Z455+AA455</f>
        <v>10305133</v>
      </c>
    </row>
    <row r="456" spans="1:28" hidden="1">
      <c r="B456" s="366"/>
      <c r="C456" s="472" t="s">
        <v>563</v>
      </c>
      <c r="D456" s="901">
        <v>118.95062400687131</v>
      </c>
      <c r="E456" s="902">
        <v>1692</v>
      </c>
      <c r="F456" s="898">
        <v>110.18417531446541</v>
      </c>
      <c r="G456" s="877">
        <v>98.3</v>
      </c>
      <c r="H456" s="894">
        <v>24052</v>
      </c>
      <c r="I456" s="879">
        <v>96.841999999999999</v>
      </c>
      <c r="J456" s="894">
        <v>1425849</v>
      </c>
      <c r="K456" s="880">
        <v>1.8680000000000001</v>
      </c>
      <c r="L456" s="881">
        <v>100.72499999999999</v>
      </c>
      <c r="M456" s="394"/>
      <c r="N456" s="1111">
        <v>271964</v>
      </c>
      <c r="O456" s="1112">
        <f t="shared" si="23"/>
        <v>96.841999999999999</v>
      </c>
      <c r="P456" s="1113">
        <v>97.2</v>
      </c>
      <c r="Q456" s="1112">
        <f t="shared" si="22"/>
        <v>100.72499999999999</v>
      </c>
      <c r="R456" s="376"/>
      <c r="S456" s="353"/>
      <c r="T456" s="353"/>
      <c r="U456" s="353"/>
      <c r="V456" s="353"/>
      <c r="W456" s="353"/>
      <c r="X456" s="353"/>
      <c r="Y456" s="376"/>
      <c r="Z456" s="628">
        <v>951965</v>
      </c>
      <c r="AA456" s="396">
        <v>473884</v>
      </c>
      <c r="AB456" s="627">
        <f t="shared" si="25"/>
        <v>1425849</v>
      </c>
    </row>
    <row r="457" spans="1:28" hidden="1">
      <c r="B457" s="366"/>
      <c r="C457" s="472" t="s">
        <v>564</v>
      </c>
      <c r="D457" s="901">
        <v>119.59451062916035</v>
      </c>
      <c r="E457" s="902">
        <v>1723</v>
      </c>
      <c r="F457" s="898">
        <v>113.62255974842768</v>
      </c>
      <c r="G457" s="877">
        <v>99.2</v>
      </c>
      <c r="H457" s="894">
        <v>23807</v>
      </c>
      <c r="I457" s="879">
        <v>82.236999999999995</v>
      </c>
      <c r="J457" s="894">
        <v>4996210</v>
      </c>
      <c r="K457" s="880">
        <v>1.859</v>
      </c>
      <c r="L457" s="881">
        <v>100.518</v>
      </c>
      <c r="M457" s="394"/>
      <c r="N457" s="1111">
        <v>242667</v>
      </c>
      <c r="O457" s="1112">
        <f t="shared" si="23"/>
        <v>82.236999999999995</v>
      </c>
      <c r="P457" s="1113">
        <v>97.1</v>
      </c>
      <c r="Q457" s="1112">
        <f t="shared" si="22"/>
        <v>100.518</v>
      </c>
      <c r="R457" s="376"/>
      <c r="S457" s="353"/>
      <c r="T457" s="353"/>
      <c r="U457" s="353"/>
      <c r="V457" s="353"/>
      <c r="W457" s="353"/>
      <c r="X457" s="353"/>
      <c r="Y457" s="376"/>
      <c r="Z457" s="628">
        <v>2967314</v>
      </c>
      <c r="AA457" s="396">
        <v>2028896</v>
      </c>
      <c r="AB457" s="627">
        <f t="shared" si="25"/>
        <v>4996210</v>
      </c>
    </row>
    <row r="458" spans="1:28" hidden="1">
      <c r="B458" s="366"/>
      <c r="C458" s="472" t="s">
        <v>565</v>
      </c>
      <c r="D458" s="901">
        <v>117.16755336053248</v>
      </c>
      <c r="E458" s="902">
        <v>1813</v>
      </c>
      <c r="F458" s="898">
        <v>115.30049135220125</v>
      </c>
      <c r="G458" s="877">
        <v>99.3</v>
      </c>
      <c r="H458" s="894">
        <v>28885</v>
      </c>
      <c r="I458" s="879">
        <v>90.861999999999995</v>
      </c>
      <c r="J458" s="894">
        <v>52970877</v>
      </c>
      <c r="K458" s="880">
        <v>1.857</v>
      </c>
      <c r="L458" s="881">
        <v>100.31</v>
      </c>
      <c r="M458" s="364"/>
      <c r="N458" s="1111">
        <v>242509</v>
      </c>
      <c r="O458" s="1112">
        <f t="shared" si="23"/>
        <v>90.861999999999995</v>
      </c>
      <c r="P458" s="1113">
        <v>97</v>
      </c>
      <c r="Q458" s="1112">
        <f>ROUND(P458/P446*100,3)</f>
        <v>100.31</v>
      </c>
      <c r="R458" s="376"/>
      <c r="S458" s="353"/>
      <c r="T458" s="353"/>
      <c r="U458" s="353"/>
      <c r="V458" s="353"/>
      <c r="W458" s="353"/>
      <c r="X458" s="353"/>
      <c r="Y458" s="376"/>
      <c r="Z458" s="628">
        <v>31150010</v>
      </c>
      <c r="AA458" s="396">
        <v>21820867</v>
      </c>
      <c r="AB458" s="627">
        <f t="shared" si="25"/>
        <v>52970877</v>
      </c>
    </row>
    <row r="459" spans="1:28" hidden="1">
      <c r="B459" s="366"/>
      <c r="C459" s="472" t="s">
        <v>566</v>
      </c>
      <c r="D459" s="901">
        <v>116.27601803736304</v>
      </c>
      <c r="E459" s="902">
        <v>1765</v>
      </c>
      <c r="F459" s="898">
        <v>107.25008726415093</v>
      </c>
      <c r="G459" s="877">
        <v>99.1</v>
      </c>
      <c r="H459" s="894">
        <v>27950</v>
      </c>
      <c r="I459" s="879">
        <v>109.173</v>
      </c>
      <c r="J459" s="894">
        <v>3261982</v>
      </c>
      <c r="K459" s="880">
        <v>1.8420000000000001</v>
      </c>
      <c r="L459" s="881">
        <v>100</v>
      </c>
      <c r="M459" s="364"/>
      <c r="N459" s="1111">
        <v>302182</v>
      </c>
      <c r="O459" s="1112">
        <f t="shared" si="23"/>
        <v>109.173</v>
      </c>
      <c r="P459" s="1113">
        <v>96.6</v>
      </c>
      <c r="Q459" s="1112">
        <f t="shared" si="22"/>
        <v>100</v>
      </c>
      <c r="R459" s="376"/>
      <c r="S459" s="353"/>
      <c r="T459" s="353"/>
      <c r="U459" s="353"/>
      <c r="V459" s="353"/>
      <c r="W459" s="353"/>
      <c r="X459" s="353"/>
      <c r="Y459" s="376"/>
      <c r="Z459" s="628">
        <v>1784905</v>
      </c>
      <c r="AA459" s="396">
        <v>1477077</v>
      </c>
      <c r="AB459" s="627">
        <f t="shared" si="25"/>
        <v>3261982</v>
      </c>
    </row>
    <row r="460" spans="1:28" hidden="1">
      <c r="B460" s="366"/>
      <c r="C460" s="472" t="s">
        <v>567</v>
      </c>
      <c r="D460" s="901">
        <v>115.03777453296107</v>
      </c>
      <c r="E460" s="902">
        <v>1799</v>
      </c>
      <c r="F460" s="898">
        <v>109.45065330188679</v>
      </c>
      <c r="G460" s="877">
        <v>99.6</v>
      </c>
      <c r="H460" s="894">
        <v>29389</v>
      </c>
      <c r="I460" s="879">
        <v>98.626000000000005</v>
      </c>
      <c r="J460" s="894">
        <v>3562553</v>
      </c>
      <c r="K460" s="880">
        <v>1.837</v>
      </c>
      <c r="L460" s="881">
        <v>100</v>
      </c>
      <c r="M460" s="364"/>
      <c r="N460" s="1111">
        <v>256472</v>
      </c>
      <c r="O460" s="1112">
        <f t="shared" si="23"/>
        <v>98.626000000000005</v>
      </c>
      <c r="P460" s="1113">
        <v>96.5</v>
      </c>
      <c r="Q460" s="1112">
        <f t="shared" si="22"/>
        <v>100</v>
      </c>
      <c r="R460" s="376"/>
      <c r="S460" s="353"/>
      <c r="T460" s="353"/>
      <c r="U460" s="353"/>
      <c r="V460" s="353"/>
      <c r="W460" s="353"/>
      <c r="X460" s="353"/>
      <c r="Y460" s="376"/>
      <c r="Z460" s="628">
        <v>2112515</v>
      </c>
      <c r="AA460" s="396">
        <v>1450038</v>
      </c>
      <c r="AB460" s="627">
        <f t="shared" si="25"/>
        <v>3562553</v>
      </c>
    </row>
    <row r="461" spans="1:28" hidden="1">
      <c r="B461" s="366"/>
      <c r="C461" s="472" t="s">
        <v>568</v>
      </c>
      <c r="D461" s="901">
        <v>116.10761692076437</v>
      </c>
      <c r="E461" s="902">
        <v>1819</v>
      </c>
      <c r="F461" s="898">
        <v>109.23976572327044</v>
      </c>
      <c r="G461" s="877">
        <v>99.3</v>
      </c>
      <c r="H461" s="908">
        <v>30076</v>
      </c>
      <c r="I461" s="879">
        <v>95.876000000000005</v>
      </c>
      <c r="J461" s="894">
        <v>9295170</v>
      </c>
      <c r="K461" s="880">
        <v>1.829</v>
      </c>
      <c r="L461" s="881">
        <v>99.897000000000006</v>
      </c>
      <c r="M461" s="364"/>
      <c r="N461" s="1111">
        <v>256140</v>
      </c>
      <c r="O461" s="1112">
        <f t="shared" si="23"/>
        <v>95.876000000000005</v>
      </c>
      <c r="P461" s="1113">
        <v>96.7</v>
      </c>
      <c r="Q461" s="1112">
        <f t="shared" si="22"/>
        <v>99.897000000000006</v>
      </c>
      <c r="R461" s="376"/>
      <c r="S461" s="353"/>
      <c r="T461" s="353"/>
      <c r="U461" s="353"/>
      <c r="V461" s="353"/>
      <c r="W461" s="353"/>
      <c r="X461" s="353"/>
      <c r="Y461" s="376"/>
      <c r="Z461" s="628">
        <v>5245635</v>
      </c>
      <c r="AA461" s="396">
        <v>4049535</v>
      </c>
      <c r="AB461" s="627">
        <f t="shared" si="25"/>
        <v>9295170</v>
      </c>
    </row>
    <row r="462" spans="1:28" hidden="1">
      <c r="B462" s="366"/>
      <c r="C462" s="472" t="s">
        <v>569</v>
      </c>
      <c r="D462" s="901">
        <v>116.65244406270125</v>
      </c>
      <c r="E462" s="902">
        <v>1775</v>
      </c>
      <c r="F462" s="898">
        <v>107.3509465408805</v>
      </c>
      <c r="G462" s="877">
        <v>99.3</v>
      </c>
      <c r="H462" s="894">
        <v>27616</v>
      </c>
      <c r="I462" s="879">
        <v>102.752</v>
      </c>
      <c r="J462" s="894">
        <v>2509796</v>
      </c>
      <c r="K462" s="880">
        <v>1.82</v>
      </c>
      <c r="L462" s="881">
        <v>99.587999999999994</v>
      </c>
      <c r="M462" s="364"/>
      <c r="N462" s="1111">
        <v>242768</v>
      </c>
      <c r="O462" s="1112">
        <f>ROUND(N462/N450*100,3)</f>
        <v>102.752</v>
      </c>
      <c r="P462" s="1113">
        <v>96.6</v>
      </c>
      <c r="Q462" s="1112">
        <f t="shared" si="22"/>
        <v>99.587999999999994</v>
      </c>
      <c r="R462" s="376"/>
      <c r="S462" s="353"/>
      <c r="T462" s="353"/>
      <c r="U462" s="353"/>
      <c r="V462" s="353"/>
      <c r="W462" s="353"/>
      <c r="X462" s="353"/>
      <c r="Y462" s="376"/>
      <c r="Z462" s="628">
        <v>1496110</v>
      </c>
      <c r="AA462" s="396">
        <v>1013686</v>
      </c>
      <c r="AB462" s="627">
        <f t="shared" si="25"/>
        <v>2509796</v>
      </c>
    </row>
    <row r="463" spans="1:28" hidden="1">
      <c r="B463" s="366"/>
      <c r="C463" s="472" t="s">
        <v>67</v>
      </c>
      <c r="D463" s="901">
        <v>114.86937341636241</v>
      </c>
      <c r="E463" s="902">
        <v>1868</v>
      </c>
      <c r="F463" s="898">
        <v>90.085672169811318</v>
      </c>
      <c r="G463" s="877">
        <v>99</v>
      </c>
      <c r="H463" s="894">
        <v>27993</v>
      </c>
      <c r="I463" s="879">
        <v>93.361000000000004</v>
      </c>
      <c r="J463" s="894">
        <v>5076211</v>
      </c>
      <c r="K463" s="880">
        <v>1.82</v>
      </c>
      <c r="L463" s="881">
        <v>99.073999999999998</v>
      </c>
      <c r="M463" s="364"/>
      <c r="N463" s="1111">
        <v>260504</v>
      </c>
      <c r="O463" s="1112">
        <f>ROUND(N463/N451*100,3)</f>
        <v>93.361000000000004</v>
      </c>
      <c r="P463" s="1113">
        <v>96.3</v>
      </c>
      <c r="Q463" s="1112">
        <f t="shared" si="22"/>
        <v>99.073999999999998</v>
      </c>
      <c r="R463" s="376"/>
      <c r="S463" s="353"/>
      <c r="T463" s="353"/>
      <c r="U463" s="353"/>
      <c r="V463" s="353"/>
      <c r="W463" s="353"/>
      <c r="X463" s="353"/>
      <c r="Y463" s="376"/>
      <c r="Z463" s="628">
        <v>2980640</v>
      </c>
      <c r="AA463" s="396">
        <v>2095571</v>
      </c>
      <c r="AB463" s="627">
        <f t="shared" si="25"/>
        <v>5076211</v>
      </c>
    </row>
    <row r="464" spans="1:28" hidden="1">
      <c r="B464" s="366"/>
      <c r="C464" s="472" t="s">
        <v>68</v>
      </c>
      <c r="D464" s="901">
        <v>115.76090873953183</v>
      </c>
      <c r="E464" s="902">
        <v>1773</v>
      </c>
      <c r="F464" s="898">
        <v>88.591121069182392</v>
      </c>
      <c r="G464" s="877">
        <v>99.1</v>
      </c>
      <c r="H464" s="894">
        <v>26317</v>
      </c>
      <c r="I464" s="879">
        <v>96.798000000000002</v>
      </c>
      <c r="J464" s="894">
        <v>41703152</v>
      </c>
      <c r="K464" s="880">
        <v>1.8180000000000001</v>
      </c>
      <c r="L464" s="881">
        <v>99.274000000000001</v>
      </c>
      <c r="M464" s="364"/>
      <c r="N464" s="1111">
        <v>245190</v>
      </c>
      <c r="O464" s="1112">
        <f>ROUND(N464/N452*100,3)</f>
        <v>96.798000000000002</v>
      </c>
      <c r="P464" s="1113">
        <v>95.7</v>
      </c>
      <c r="Q464" s="1112">
        <f t="shared" si="22"/>
        <v>99.274000000000001</v>
      </c>
      <c r="R464" s="376"/>
      <c r="S464" s="353"/>
      <c r="T464" s="353"/>
      <c r="U464" s="353"/>
      <c r="V464" s="353"/>
      <c r="W464" s="353"/>
      <c r="X464" s="353"/>
      <c r="Y464" s="376"/>
      <c r="Z464" s="628">
        <v>25451541</v>
      </c>
      <c r="AA464" s="396">
        <v>16251611</v>
      </c>
      <c r="AB464" s="627">
        <f t="shared" si="25"/>
        <v>41703152</v>
      </c>
    </row>
    <row r="465" spans="1:28" hidden="1">
      <c r="B465" s="366"/>
      <c r="C465" s="474" t="s">
        <v>69</v>
      </c>
      <c r="D465" s="901">
        <v>115.74109684346141</v>
      </c>
      <c r="E465" s="902">
        <v>1742</v>
      </c>
      <c r="F465" s="898">
        <v>102.18878537735849</v>
      </c>
      <c r="G465" s="877">
        <v>99.1</v>
      </c>
      <c r="H465" s="894">
        <v>24719</v>
      </c>
      <c r="I465" s="879">
        <v>92.637</v>
      </c>
      <c r="J465" s="894">
        <v>2631115</v>
      </c>
      <c r="K465" s="880">
        <v>1.806</v>
      </c>
      <c r="L465" s="881">
        <v>99.480999999999995</v>
      </c>
      <c r="M465" s="364"/>
      <c r="N465" s="1118">
        <v>292087</v>
      </c>
      <c r="O465" s="1119">
        <f>ROUND(N465/N453*100,3)</f>
        <v>92.637</v>
      </c>
      <c r="P465" s="1120">
        <v>95.8</v>
      </c>
      <c r="Q465" s="1119">
        <f t="shared" si="22"/>
        <v>99.480999999999995</v>
      </c>
      <c r="R465" s="390"/>
      <c r="S465" s="380"/>
      <c r="T465" s="380"/>
      <c r="U465" s="380"/>
      <c r="V465" s="380"/>
      <c r="W465" s="380"/>
      <c r="X465" s="380"/>
      <c r="Y465" s="380"/>
      <c r="Z465" s="631">
        <v>1509912</v>
      </c>
      <c r="AA465" s="397">
        <v>1121203</v>
      </c>
      <c r="AB465" s="632">
        <f t="shared" si="25"/>
        <v>2631115</v>
      </c>
    </row>
    <row r="466" spans="1:28" hidden="1">
      <c r="A466" s="359">
        <v>2013</v>
      </c>
      <c r="B466" s="938" t="s">
        <v>462</v>
      </c>
      <c r="C466" s="473" t="s">
        <v>561</v>
      </c>
      <c r="D466" s="903">
        <v>95.3</v>
      </c>
      <c r="E466" s="904">
        <v>1764</v>
      </c>
      <c r="F466" s="896">
        <v>107.6</v>
      </c>
      <c r="G466" s="870">
        <v>98.4</v>
      </c>
      <c r="H466" s="897">
        <v>25801</v>
      </c>
      <c r="I466" s="872">
        <v>78.183999999999997</v>
      </c>
      <c r="J466" s="897">
        <v>2797899</v>
      </c>
      <c r="K466" s="873">
        <v>1.804</v>
      </c>
      <c r="L466" s="874">
        <v>99.066999999999993</v>
      </c>
      <c r="M466" s="394"/>
      <c r="N466" s="1115">
        <v>264037</v>
      </c>
      <c r="O466" s="1116">
        <f t="shared" ref="O466:O473" si="26">ROUND(N466/N454*100,3)</f>
        <v>78.183999999999997</v>
      </c>
      <c r="P466" s="1117">
        <v>95.6</v>
      </c>
      <c r="Q466" s="1116">
        <f>ROUND(P466/P454*100,3)</f>
        <v>99.066999999999993</v>
      </c>
      <c r="R466" s="372"/>
      <c r="S466" s="359"/>
      <c r="T466" s="359"/>
      <c r="U466" s="359"/>
      <c r="V466" s="359"/>
      <c r="W466" s="359"/>
      <c r="X466" s="359"/>
      <c r="Y466" s="372"/>
      <c r="Z466" s="629">
        <v>1595731</v>
      </c>
      <c r="AA466" s="395">
        <v>1202168</v>
      </c>
      <c r="AB466" s="630">
        <f>Z466+AA466</f>
        <v>2797899</v>
      </c>
    </row>
    <row r="467" spans="1:28" hidden="1">
      <c r="B467" s="366"/>
      <c r="C467" s="472" t="s">
        <v>562</v>
      </c>
      <c r="D467" s="901">
        <v>96.1</v>
      </c>
      <c r="E467" s="902">
        <v>1767</v>
      </c>
      <c r="F467" s="898">
        <v>88.6</v>
      </c>
      <c r="G467" s="877">
        <v>98</v>
      </c>
      <c r="H467" s="894">
        <v>24292</v>
      </c>
      <c r="I467" s="879">
        <v>113.252</v>
      </c>
      <c r="J467" s="894">
        <v>10332659</v>
      </c>
      <c r="K467" s="880">
        <v>1.8029999999999999</v>
      </c>
      <c r="L467" s="881">
        <v>98.555000000000007</v>
      </c>
      <c r="M467" s="394"/>
      <c r="N467" s="1111">
        <v>326536</v>
      </c>
      <c r="O467" s="1112">
        <f t="shared" si="26"/>
        <v>113.252</v>
      </c>
      <c r="P467" s="1113">
        <v>95.5</v>
      </c>
      <c r="Q467" s="1112">
        <f>ROUND(P467/P455*100,3)</f>
        <v>98.555000000000007</v>
      </c>
      <c r="R467" s="376"/>
      <c r="S467" s="353"/>
      <c r="T467" s="353"/>
      <c r="U467" s="353"/>
      <c r="V467" s="353"/>
      <c r="W467" s="353"/>
      <c r="X467" s="353"/>
      <c r="Y467" s="376"/>
      <c r="Z467" s="628">
        <v>5796364</v>
      </c>
      <c r="AA467" s="396">
        <v>4536295</v>
      </c>
      <c r="AB467" s="627">
        <f t="shared" ref="AB467:AB530" si="27">Z467+AA467</f>
        <v>10332659</v>
      </c>
    </row>
    <row r="468" spans="1:28" hidden="1">
      <c r="B468" s="366"/>
      <c r="C468" s="472" t="s">
        <v>563</v>
      </c>
      <c r="D468" s="901">
        <v>94.2</v>
      </c>
      <c r="E468" s="902">
        <v>1717</v>
      </c>
      <c r="F468" s="898">
        <v>94.1</v>
      </c>
      <c r="G468" s="877">
        <v>97.8</v>
      </c>
      <c r="H468" s="894">
        <v>23618</v>
      </c>
      <c r="I468" s="879">
        <v>109.706</v>
      </c>
      <c r="J468" s="894">
        <v>3038199</v>
      </c>
      <c r="K468" s="880">
        <v>1.7749999999999999</v>
      </c>
      <c r="L468" s="881">
        <v>98.662999999999997</v>
      </c>
      <c r="M468" s="394"/>
      <c r="N468" s="1111">
        <v>298361</v>
      </c>
      <c r="O468" s="1112">
        <f t="shared" si="26"/>
        <v>109.706</v>
      </c>
      <c r="P468" s="1113">
        <v>95.9</v>
      </c>
      <c r="Q468" s="1112">
        <f>ROUND(P468/P456*100,3)</f>
        <v>98.662999999999997</v>
      </c>
      <c r="R468" s="376"/>
      <c r="S468" s="353"/>
      <c r="T468" s="353"/>
      <c r="U468" s="353"/>
      <c r="V468" s="353"/>
      <c r="W468" s="353"/>
      <c r="X468" s="353"/>
      <c r="Y468" s="376"/>
      <c r="Z468" s="628">
        <v>1692157</v>
      </c>
      <c r="AA468" s="396">
        <v>1346042</v>
      </c>
      <c r="AB468" s="627">
        <f t="shared" si="27"/>
        <v>3038199</v>
      </c>
    </row>
    <row r="469" spans="1:28" hidden="1">
      <c r="B469" s="366"/>
      <c r="C469" s="472" t="s">
        <v>564</v>
      </c>
      <c r="D469" s="901">
        <v>95.5</v>
      </c>
      <c r="E469" s="902">
        <v>1826</v>
      </c>
      <c r="F469" s="898">
        <v>87.7</v>
      </c>
      <c r="G469" s="877">
        <v>98.8</v>
      </c>
      <c r="H469" s="894">
        <v>23541</v>
      </c>
      <c r="I469" s="879">
        <v>98.099000000000004</v>
      </c>
      <c r="J469" s="894">
        <v>5031932</v>
      </c>
      <c r="K469" s="880">
        <v>1.77</v>
      </c>
      <c r="L469" s="881">
        <v>99.072999999999993</v>
      </c>
      <c r="M469" s="394"/>
      <c r="N469" s="1111">
        <v>238053</v>
      </c>
      <c r="O469" s="1112">
        <f t="shared" si="26"/>
        <v>98.099000000000004</v>
      </c>
      <c r="P469" s="1113">
        <v>96.2</v>
      </c>
      <c r="Q469" s="1112">
        <f>ROUND(P469/P457*100,3)</f>
        <v>99.072999999999993</v>
      </c>
      <c r="R469" s="376"/>
      <c r="S469" s="353"/>
      <c r="T469" s="353"/>
      <c r="U469" s="353"/>
      <c r="V469" s="353"/>
      <c r="W469" s="353"/>
      <c r="X469" s="353"/>
      <c r="Y469" s="376"/>
      <c r="Z469" s="628">
        <v>2899716</v>
      </c>
      <c r="AA469" s="396">
        <v>2132216</v>
      </c>
      <c r="AB469" s="627">
        <f t="shared" si="27"/>
        <v>5031932</v>
      </c>
    </row>
    <row r="470" spans="1:28" hidden="1">
      <c r="B470" s="366"/>
      <c r="C470" s="472" t="s">
        <v>565</v>
      </c>
      <c r="D470" s="901">
        <v>96</v>
      </c>
      <c r="E470" s="902">
        <v>1832</v>
      </c>
      <c r="F470" s="898">
        <v>88.6</v>
      </c>
      <c r="G470" s="877">
        <v>99.2</v>
      </c>
      <c r="H470" s="894">
        <v>26518</v>
      </c>
      <c r="I470" s="879">
        <v>93.347999999999999</v>
      </c>
      <c r="J470" s="894">
        <v>57622184</v>
      </c>
      <c r="K470" s="880">
        <v>1.7649999999999999</v>
      </c>
      <c r="L470" s="881">
        <v>99.691000000000003</v>
      </c>
      <c r="M470" s="364"/>
      <c r="N470" s="1111">
        <v>226378</v>
      </c>
      <c r="O470" s="1112">
        <f t="shared" si="26"/>
        <v>93.347999999999999</v>
      </c>
      <c r="P470" s="1113">
        <v>96.7</v>
      </c>
      <c r="Q470" s="1112">
        <f>ROUND(P470/P458*100,3)</f>
        <v>99.691000000000003</v>
      </c>
      <c r="R470" s="376"/>
      <c r="S470" s="353"/>
      <c r="T470" s="353"/>
      <c r="U470" s="353"/>
      <c r="V470" s="353"/>
      <c r="W470" s="353"/>
      <c r="X470" s="353"/>
      <c r="Y470" s="376"/>
      <c r="Z470" s="628">
        <v>33214179</v>
      </c>
      <c r="AA470" s="396">
        <v>24408005</v>
      </c>
      <c r="AB470" s="627">
        <f t="shared" si="27"/>
        <v>57622184</v>
      </c>
    </row>
    <row r="471" spans="1:28" hidden="1">
      <c r="B471" s="366"/>
      <c r="C471" s="472" t="s">
        <v>566</v>
      </c>
      <c r="D471" s="901">
        <v>95.7</v>
      </c>
      <c r="E471" s="902">
        <v>1776</v>
      </c>
      <c r="F471" s="898">
        <v>91.5</v>
      </c>
      <c r="G471" s="877">
        <v>99.7</v>
      </c>
      <c r="H471" s="894">
        <v>25686</v>
      </c>
      <c r="I471" s="879">
        <v>80.942999999999998</v>
      </c>
      <c r="J471" s="894">
        <v>3274897</v>
      </c>
      <c r="K471" s="880">
        <v>1.756</v>
      </c>
      <c r="L471" s="881">
        <v>100.20699999999999</v>
      </c>
      <c r="M471" s="364"/>
      <c r="N471" s="1111">
        <v>244596</v>
      </c>
      <c r="O471" s="1112">
        <f t="shared" si="26"/>
        <v>80.942999999999998</v>
      </c>
      <c r="P471" s="1113">
        <v>96.8</v>
      </c>
      <c r="Q471" s="1112">
        <f t="shared" ref="Q471:Q534" si="28">ROUND(P471/P459*100,3)</f>
        <v>100.20699999999999</v>
      </c>
      <c r="R471" s="376"/>
      <c r="S471" s="353"/>
      <c r="T471" s="353"/>
      <c r="U471" s="353"/>
      <c r="V471" s="353"/>
      <c r="W471" s="353"/>
      <c r="X471" s="353"/>
      <c r="Y471" s="376"/>
      <c r="Z471" s="628">
        <v>1757835</v>
      </c>
      <c r="AA471" s="396">
        <v>1517062</v>
      </c>
      <c r="AB471" s="627">
        <f t="shared" si="27"/>
        <v>3274897</v>
      </c>
    </row>
    <row r="472" spans="1:28" hidden="1">
      <c r="B472" s="366"/>
      <c r="C472" s="472" t="s">
        <v>567</v>
      </c>
      <c r="D472" s="901">
        <v>95.1</v>
      </c>
      <c r="E472" s="902">
        <v>1784</v>
      </c>
      <c r="F472" s="898">
        <v>95.8</v>
      </c>
      <c r="G472" s="877">
        <v>99.9</v>
      </c>
      <c r="H472" s="894">
        <v>27311</v>
      </c>
      <c r="I472" s="879">
        <v>88.132000000000005</v>
      </c>
      <c r="J472" s="894">
        <v>3487592</v>
      </c>
      <c r="K472" s="880">
        <v>1.752</v>
      </c>
      <c r="L472" s="881">
        <v>100.41500000000001</v>
      </c>
      <c r="M472" s="364"/>
      <c r="N472" s="1111">
        <v>226034</v>
      </c>
      <c r="O472" s="1112">
        <f t="shared" si="26"/>
        <v>88.132000000000005</v>
      </c>
      <c r="P472" s="1113">
        <v>96.9</v>
      </c>
      <c r="Q472" s="1112">
        <f t="shared" si="28"/>
        <v>100.41500000000001</v>
      </c>
      <c r="R472" s="376"/>
      <c r="S472" s="353"/>
      <c r="T472" s="353"/>
      <c r="U472" s="353"/>
      <c r="V472" s="353"/>
      <c r="W472" s="353"/>
      <c r="X472" s="353"/>
      <c r="Y472" s="376"/>
      <c r="Z472" s="628">
        <v>2037634</v>
      </c>
      <c r="AA472" s="396">
        <v>1449958</v>
      </c>
      <c r="AB472" s="627">
        <f t="shared" si="27"/>
        <v>3487592</v>
      </c>
    </row>
    <row r="473" spans="1:28" hidden="1">
      <c r="B473" s="366"/>
      <c r="C473" s="472" t="s">
        <v>568</v>
      </c>
      <c r="D473" s="901">
        <v>95.3</v>
      </c>
      <c r="E473" s="902">
        <v>1827</v>
      </c>
      <c r="F473" s="898">
        <v>98.4</v>
      </c>
      <c r="G473" s="877">
        <v>99.6</v>
      </c>
      <c r="H473" s="908">
        <v>26415</v>
      </c>
      <c r="I473" s="879">
        <v>102.80200000000001</v>
      </c>
      <c r="J473" s="894">
        <v>10643026</v>
      </c>
      <c r="K473" s="880">
        <v>1.746</v>
      </c>
      <c r="L473" s="881">
        <v>100.31</v>
      </c>
      <c r="M473" s="364"/>
      <c r="N473" s="1111">
        <v>263316</v>
      </c>
      <c r="O473" s="1112">
        <f t="shared" si="26"/>
        <v>102.80200000000001</v>
      </c>
      <c r="P473" s="1113">
        <v>97</v>
      </c>
      <c r="Q473" s="1112">
        <f t="shared" si="28"/>
        <v>100.31</v>
      </c>
      <c r="R473" s="376"/>
      <c r="S473" s="353"/>
      <c r="T473" s="353"/>
      <c r="U473" s="353"/>
      <c r="V473" s="353"/>
      <c r="W473" s="353"/>
      <c r="X473" s="353"/>
      <c r="Y473" s="376"/>
      <c r="Z473" s="628">
        <v>6045383</v>
      </c>
      <c r="AA473" s="396">
        <v>4597643</v>
      </c>
      <c r="AB473" s="627">
        <f t="shared" si="27"/>
        <v>10643026</v>
      </c>
    </row>
    <row r="474" spans="1:28" hidden="1">
      <c r="B474" s="366"/>
      <c r="C474" s="472" t="s">
        <v>569</v>
      </c>
      <c r="D474" s="901">
        <v>97.5</v>
      </c>
      <c r="E474" s="902">
        <v>1845</v>
      </c>
      <c r="F474" s="898">
        <v>101.6</v>
      </c>
      <c r="G474" s="877">
        <v>99.3</v>
      </c>
      <c r="H474" s="894">
        <v>25285</v>
      </c>
      <c r="I474" s="879">
        <v>106.804</v>
      </c>
      <c r="J474" s="894">
        <v>2666335</v>
      </c>
      <c r="K474" s="880">
        <v>1.7310000000000001</v>
      </c>
      <c r="L474" s="881">
        <v>100.72499999999999</v>
      </c>
      <c r="M474" s="364"/>
      <c r="N474" s="1111">
        <v>259285</v>
      </c>
      <c r="O474" s="1112">
        <f>ROUND(N474/N462*100,3)</f>
        <v>106.804</v>
      </c>
      <c r="P474" s="1113">
        <v>97.3</v>
      </c>
      <c r="Q474" s="1112">
        <f t="shared" si="28"/>
        <v>100.72499999999999</v>
      </c>
      <c r="R474" s="376"/>
      <c r="S474" s="353"/>
      <c r="T474" s="353"/>
      <c r="U474" s="353"/>
      <c r="V474" s="353"/>
      <c r="W474" s="353"/>
      <c r="X474" s="353"/>
      <c r="Y474" s="376"/>
      <c r="Z474" s="628">
        <v>1533438</v>
      </c>
      <c r="AA474" s="396">
        <v>1132897</v>
      </c>
      <c r="AB474" s="627">
        <f t="shared" si="27"/>
        <v>2666335</v>
      </c>
    </row>
    <row r="475" spans="1:28" hidden="1">
      <c r="B475" s="366"/>
      <c r="C475" s="472" t="s">
        <v>67</v>
      </c>
      <c r="D475" s="901">
        <v>98.3</v>
      </c>
      <c r="E475" s="902">
        <v>1877</v>
      </c>
      <c r="F475" s="898">
        <v>104.6</v>
      </c>
      <c r="G475" s="877">
        <v>99.5</v>
      </c>
      <c r="H475" s="894">
        <v>25279</v>
      </c>
      <c r="I475" s="879">
        <v>106.64700000000001</v>
      </c>
      <c r="J475" s="894">
        <v>5241733</v>
      </c>
      <c r="K475" s="880">
        <v>1.726</v>
      </c>
      <c r="L475" s="881">
        <v>101.246</v>
      </c>
      <c r="M475" s="364"/>
      <c r="N475" s="1111">
        <v>277819</v>
      </c>
      <c r="O475" s="1112">
        <f>ROUND(N475/N463*100,3)</f>
        <v>106.64700000000001</v>
      </c>
      <c r="P475" s="1113">
        <v>97.5</v>
      </c>
      <c r="Q475" s="1112">
        <f t="shared" si="28"/>
        <v>101.246</v>
      </c>
      <c r="R475" s="376"/>
      <c r="S475" s="353"/>
      <c r="T475" s="353"/>
      <c r="U475" s="353"/>
      <c r="V475" s="353"/>
      <c r="W475" s="353"/>
      <c r="X475" s="353"/>
      <c r="Y475" s="376"/>
      <c r="Z475" s="628">
        <v>3060582</v>
      </c>
      <c r="AA475" s="396">
        <v>2181151</v>
      </c>
      <c r="AB475" s="627">
        <f t="shared" si="27"/>
        <v>5241733</v>
      </c>
    </row>
    <row r="476" spans="1:28" hidden="1">
      <c r="B476" s="366"/>
      <c r="C476" s="472" t="s">
        <v>68</v>
      </c>
      <c r="D476" s="901">
        <v>96.7</v>
      </c>
      <c r="E476" s="902">
        <v>1821</v>
      </c>
      <c r="F476" s="898">
        <v>107.4</v>
      </c>
      <c r="G476" s="877">
        <v>99.8</v>
      </c>
      <c r="H476" s="894">
        <v>23122</v>
      </c>
      <c r="I476" s="879">
        <v>105.569</v>
      </c>
      <c r="J476" s="894">
        <v>44869083</v>
      </c>
      <c r="K476" s="880">
        <v>1.718</v>
      </c>
      <c r="L476" s="881">
        <v>101.776</v>
      </c>
      <c r="M476" s="364"/>
      <c r="N476" s="1111">
        <v>258844</v>
      </c>
      <c r="O476" s="1112">
        <f>ROUND(N476/N464*100,3)</f>
        <v>105.569</v>
      </c>
      <c r="P476" s="1113">
        <v>97.4</v>
      </c>
      <c r="Q476" s="1112">
        <f t="shared" si="28"/>
        <v>101.776</v>
      </c>
      <c r="R476" s="376"/>
      <c r="S476" s="353"/>
      <c r="T476" s="353"/>
      <c r="U476" s="353"/>
      <c r="V476" s="353"/>
      <c r="W476" s="353"/>
      <c r="X476" s="353"/>
      <c r="Y476" s="376"/>
      <c r="Z476" s="628">
        <v>26904956</v>
      </c>
      <c r="AA476" s="396">
        <v>17964127</v>
      </c>
      <c r="AB476" s="627">
        <f t="shared" si="27"/>
        <v>44869083</v>
      </c>
    </row>
    <row r="477" spans="1:28" hidden="1">
      <c r="A477" s="380"/>
      <c r="B477" s="392"/>
      <c r="C477" s="474" t="s">
        <v>69</v>
      </c>
      <c r="D477" s="905">
        <v>97.6</v>
      </c>
      <c r="E477" s="906">
        <v>1711</v>
      </c>
      <c r="F477" s="899">
        <v>100.4</v>
      </c>
      <c r="G477" s="884">
        <v>99.8</v>
      </c>
      <c r="H477" s="895">
        <v>22382</v>
      </c>
      <c r="I477" s="886">
        <v>110.008</v>
      </c>
      <c r="J477" s="895">
        <v>2674516</v>
      </c>
      <c r="K477" s="887">
        <v>1.7070000000000001</v>
      </c>
      <c r="L477" s="888">
        <v>101.879</v>
      </c>
      <c r="M477" s="364"/>
      <c r="N477" s="1118">
        <v>321319</v>
      </c>
      <c r="O477" s="1119">
        <f>ROUND(N477/N465*100,3)</f>
        <v>110.008</v>
      </c>
      <c r="P477" s="1120">
        <v>97.6</v>
      </c>
      <c r="Q477" s="1119">
        <f t="shared" si="28"/>
        <v>101.879</v>
      </c>
      <c r="R477" s="390"/>
      <c r="S477" s="380"/>
      <c r="T477" s="380"/>
      <c r="U477" s="380"/>
      <c r="V477" s="380"/>
      <c r="W477" s="380"/>
      <c r="X477" s="380"/>
      <c r="Y477" s="380"/>
      <c r="Z477" s="631">
        <v>1514861</v>
      </c>
      <c r="AA477" s="397">
        <v>1159655</v>
      </c>
      <c r="AB477" s="632">
        <f t="shared" si="27"/>
        <v>2674516</v>
      </c>
    </row>
    <row r="478" spans="1:28" hidden="1">
      <c r="A478" s="353">
        <v>2014</v>
      </c>
      <c r="B478" s="365" t="s">
        <v>463</v>
      </c>
      <c r="C478" s="473" t="s">
        <v>561</v>
      </c>
      <c r="D478" s="909">
        <v>99.7</v>
      </c>
      <c r="E478" s="902">
        <v>1729</v>
      </c>
      <c r="F478" s="898">
        <v>100.3</v>
      </c>
      <c r="G478" s="877">
        <v>99.1</v>
      </c>
      <c r="H478" s="894">
        <v>22590</v>
      </c>
      <c r="I478" s="879">
        <v>104.714</v>
      </c>
      <c r="J478" s="894">
        <v>2829883</v>
      </c>
      <c r="K478" s="880">
        <v>1.7070000000000001</v>
      </c>
      <c r="L478" s="881">
        <v>101.569</v>
      </c>
      <c r="M478" s="364"/>
      <c r="N478" s="1111">
        <v>276485</v>
      </c>
      <c r="O478" s="1112">
        <f t="shared" ref="O478:O541" si="29">ROUND(N478/N466*100,3)</f>
        <v>104.714</v>
      </c>
      <c r="P478" s="1113">
        <v>97.1</v>
      </c>
      <c r="Q478" s="1112">
        <f t="shared" si="28"/>
        <v>101.569</v>
      </c>
      <c r="R478" s="376"/>
      <c r="S478" s="353"/>
      <c r="T478" s="353"/>
      <c r="U478" s="353"/>
      <c r="V478" s="353"/>
      <c r="W478" s="353"/>
      <c r="X478" s="353"/>
      <c r="Y478" s="353"/>
      <c r="Z478" s="628">
        <v>1619170</v>
      </c>
      <c r="AA478" s="396">
        <v>1210713</v>
      </c>
      <c r="AB478" s="627">
        <f t="shared" si="27"/>
        <v>2829883</v>
      </c>
    </row>
    <row r="479" spans="1:28" hidden="1">
      <c r="B479" s="366"/>
      <c r="C479" s="472" t="s">
        <v>562</v>
      </c>
      <c r="D479" s="909">
        <v>96.7</v>
      </c>
      <c r="E479" s="902">
        <v>1742</v>
      </c>
      <c r="F479" s="898">
        <v>98.4</v>
      </c>
      <c r="G479" s="877">
        <v>98.8</v>
      </c>
      <c r="H479" s="894">
        <v>21173</v>
      </c>
      <c r="I479" s="879">
        <v>77.045000000000002</v>
      </c>
      <c r="J479" s="894">
        <v>11777408</v>
      </c>
      <c r="K479" s="880">
        <v>1.7</v>
      </c>
      <c r="L479" s="881">
        <v>101.78</v>
      </c>
      <c r="M479" s="364"/>
      <c r="N479" s="1111">
        <v>251581</v>
      </c>
      <c r="O479" s="1112">
        <f t="shared" si="29"/>
        <v>77.045000000000002</v>
      </c>
      <c r="P479" s="1113">
        <v>97.2</v>
      </c>
      <c r="Q479" s="1112">
        <f t="shared" si="28"/>
        <v>101.78</v>
      </c>
      <c r="R479" s="376"/>
      <c r="S479" s="353"/>
      <c r="T479" s="353"/>
      <c r="U479" s="353"/>
      <c r="V479" s="353"/>
      <c r="W479" s="353"/>
      <c r="X479" s="353"/>
      <c r="Y479" s="353"/>
      <c r="Z479" s="628">
        <v>6595904</v>
      </c>
      <c r="AA479" s="396">
        <v>5181504</v>
      </c>
      <c r="AB479" s="627">
        <f t="shared" si="27"/>
        <v>11777408</v>
      </c>
    </row>
    <row r="480" spans="1:28" hidden="1">
      <c r="B480" s="366"/>
      <c r="C480" s="472" t="s">
        <v>563</v>
      </c>
      <c r="D480" s="909">
        <v>96.8</v>
      </c>
      <c r="E480" s="902">
        <v>1701</v>
      </c>
      <c r="F480" s="898">
        <v>105.5</v>
      </c>
      <c r="G480" s="877">
        <v>98.8</v>
      </c>
      <c r="H480" s="894">
        <v>20673</v>
      </c>
      <c r="I480" s="879">
        <v>103.837</v>
      </c>
      <c r="J480" s="894">
        <v>2952260</v>
      </c>
      <c r="K480" s="880">
        <v>1.6819999999999999</v>
      </c>
      <c r="L480" s="881">
        <v>101.773</v>
      </c>
      <c r="M480" s="364"/>
      <c r="N480" s="1111">
        <v>309809</v>
      </c>
      <c r="O480" s="1112">
        <f t="shared" si="29"/>
        <v>103.837</v>
      </c>
      <c r="P480" s="1113">
        <v>97.6</v>
      </c>
      <c r="Q480" s="1112">
        <f t="shared" si="28"/>
        <v>101.773</v>
      </c>
      <c r="R480" s="376"/>
      <c r="S480" s="353"/>
      <c r="T480" s="353"/>
      <c r="U480" s="353"/>
      <c r="V480" s="353"/>
      <c r="W480" s="353"/>
      <c r="X480" s="353"/>
      <c r="Y480" s="353"/>
      <c r="Z480" s="628">
        <v>1568557</v>
      </c>
      <c r="AA480" s="396">
        <v>1383703</v>
      </c>
      <c r="AB480" s="627">
        <f t="shared" si="27"/>
        <v>2952260</v>
      </c>
    </row>
    <row r="481" spans="1:28" hidden="1">
      <c r="B481" s="366"/>
      <c r="C481" s="472" t="s">
        <v>564</v>
      </c>
      <c r="D481" s="909">
        <v>99.4</v>
      </c>
      <c r="E481" s="902">
        <v>1794</v>
      </c>
      <c r="F481" s="898">
        <v>100.2</v>
      </c>
      <c r="G481" s="877">
        <v>99.8</v>
      </c>
      <c r="H481" s="894">
        <v>20314</v>
      </c>
      <c r="I481" s="879">
        <v>118.242</v>
      </c>
      <c r="J481" s="894">
        <v>4751304</v>
      </c>
      <c r="K481" s="880">
        <v>1.681</v>
      </c>
      <c r="L481" s="881">
        <v>103.119</v>
      </c>
      <c r="M481" s="364"/>
      <c r="N481" s="1111">
        <v>281478</v>
      </c>
      <c r="O481" s="1112">
        <f t="shared" si="29"/>
        <v>118.242</v>
      </c>
      <c r="P481" s="1113">
        <v>99.2</v>
      </c>
      <c r="Q481" s="1112">
        <f t="shared" si="28"/>
        <v>103.119</v>
      </c>
      <c r="R481" s="376"/>
      <c r="S481" s="353"/>
      <c r="T481" s="353"/>
      <c r="U481" s="353"/>
      <c r="V481" s="353"/>
      <c r="W481" s="353"/>
      <c r="X481" s="353"/>
      <c r="Y481" s="353"/>
      <c r="Z481" s="628">
        <v>2757946</v>
      </c>
      <c r="AA481" s="396">
        <v>1993358</v>
      </c>
      <c r="AB481" s="627">
        <f t="shared" si="27"/>
        <v>4751304</v>
      </c>
    </row>
    <row r="482" spans="1:28" hidden="1">
      <c r="B482" s="366"/>
      <c r="C482" s="472" t="s">
        <v>565</v>
      </c>
      <c r="D482" s="909">
        <v>98.4</v>
      </c>
      <c r="E482" s="902">
        <v>1932</v>
      </c>
      <c r="F482" s="898">
        <v>97.3</v>
      </c>
      <c r="G482" s="877">
        <v>100</v>
      </c>
      <c r="H482" s="894">
        <v>22872</v>
      </c>
      <c r="I482" s="879">
        <v>116.553</v>
      </c>
      <c r="J482" s="894">
        <v>73152557</v>
      </c>
      <c r="K482" s="880">
        <v>1.6679999999999999</v>
      </c>
      <c r="L482" s="881">
        <v>102.999</v>
      </c>
      <c r="M482" s="364"/>
      <c r="N482" s="1111">
        <v>263851</v>
      </c>
      <c r="O482" s="1112">
        <f t="shared" si="29"/>
        <v>116.553</v>
      </c>
      <c r="P482" s="1113">
        <v>99.6</v>
      </c>
      <c r="Q482" s="1112">
        <f t="shared" si="28"/>
        <v>102.999</v>
      </c>
      <c r="R482" s="376"/>
      <c r="S482" s="353"/>
      <c r="T482" s="353"/>
      <c r="U482" s="353"/>
      <c r="V482" s="353"/>
      <c r="W482" s="353"/>
      <c r="X482" s="353"/>
      <c r="Y482" s="353"/>
      <c r="Z482" s="628">
        <v>41796146</v>
      </c>
      <c r="AA482" s="396">
        <v>31356411</v>
      </c>
      <c r="AB482" s="627">
        <f t="shared" si="27"/>
        <v>73152557</v>
      </c>
    </row>
    <row r="483" spans="1:28" hidden="1">
      <c r="B483" s="366"/>
      <c r="C483" s="472" t="s">
        <v>566</v>
      </c>
      <c r="D483" s="909">
        <v>98.6</v>
      </c>
      <c r="E483" s="902">
        <v>1951</v>
      </c>
      <c r="F483" s="898">
        <v>98</v>
      </c>
      <c r="G483" s="877">
        <v>99.9</v>
      </c>
      <c r="H483" s="894">
        <v>23034</v>
      </c>
      <c r="I483" s="879">
        <v>90.167000000000002</v>
      </c>
      <c r="J483" s="894">
        <v>4870619</v>
      </c>
      <c r="K483" s="880">
        <v>1.6659999999999999</v>
      </c>
      <c r="L483" s="881">
        <v>102.789</v>
      </c>
      <c r="M483" s="364"/>
      <c r="N483" s="1111">
        <v>220544</v>
      </c>
      <c r="O483" s="1112">
        <f t="shared" si="29"/>
        <v>90.167000000000002</v>
      </c>
      <c r="P483" s="1113">
        <v>99.5</v>
      </c>
      <c r="Q483" s="1112">
        <f t="shared" si="28"/>
        <v>102.789</v>
      </c>
      <c r="R483" s="376"/>
      <c r="S483" s="353"/>
      <c r="T483" s="353"/>
      <c r="U483" s="353"/>
      <c r="V483" s="353"/>
      <c r="W483" s="353"/>
      <c r="X483" s="353"/>
      <c r="Y483" s="353"/>
      <c r="Z483" s="628">
        <v>2591541</v>
      </c>
      <c r="AA483" s="396">
        <v>2279078</v>
      </c>
      <c r="AB483" s="627">
        <f t="shared" si="27"/>
        <v>4870619</v>
      </c>
    </row>
    <row r="484" spans="1:28" hidden="1">
      <c r="B484" s="366"/>
      <c r="C484" s="472" t="s">
        <v>567</v>
      </c>
      <c r="D484" s="909">
        <v>99.8</v>
      </c>
      <c r="E484" s="902">
        <v>1785</v>
      </c>
      <c r="F484" s="898">
        <v>87</v>
      </c>
      <c r="G484" s="877">
        <v>99.9</v>
      </c>
      <c r="H484" s="894">
        <v>24961</v>
      </c>
      <c r="I484" s="879">
        <v>106.578</v>
      </c>
      <c r="J484" s="894">
        <v>3395564</v>
      </c>
      <c r="K484" s="880">
        <v>1.6639999999999999</v>
      </c>
      <c r="L484" s="881">
        <v>102.89</v>
      </c>
      <c r="M484" s="364"/>
      <c r="N484" s="1111">
        <v>240903</v>
      </c>
      <c r="O484" s="1112">
        <f t="shared" si="29"/>
        <v>106.578</v>
      </c>
      <c r="P484" s="1113">
        <v>99.7</v>
      </c>
      <c r="Q484" s="1112">
        <f t="shared" si="28"/>
        <v>102.89</v>
      </c>
      <c r="R484" s="376"/>
      <c r="S484" s="353"/>
      <c r="T484" s="353"/>
      <c r="U484" s="353"/>
      <c r="V484" s="353"/>
      <c r="W484" s="353"/>
      <c r="X484" s="353"/>
      <c r="Y484" s="353"/>
      <c r="Z484" s="628">
        <v>1879007</v>
      </c>
      <c r="AA484" s="396">
        <v>1516557</v>
      </c>
      <c r="AB484" s="627">
        <f t="shared" si="27"/>
        <v>3395564</v>
      </c>
    </row>
    <row r="485" spans="1:28" hidden="1">
      <c r="B485" s="366"/>
      <c r="C485" s="472" t="s">
        <v>568</v>
      </c>
      <c r="D485" s="909">
        <v>98.7</v>
      </c>
      <c r="E485" s="902">
        <v>1873</v>
      </c>
      <c r="F485" s="898">
        <v>94.8</v>
      </c>
      <c r="G485" s="877">
        <v>99.8</v>
      </c>
      <c r="H485" s="894">
        <v>24183</v>
      </c>
      <c r="I485" s="879">
        <v>91.006</v>
      </c>
      <c r="J485" s="894">
        <v>10079372</v>
      </c>
      <c r="K485" s="880">
        <v>1.653</v>
      </c>
      <c r="L485" s="881">
        <v>102.99</v>
      </c>
      <c r="M485" s="364"/>
      <c r="N485" s="1111">
        <v>239634</v>
      </c>
      <c r="O485" s="1112">
        <f t="shared" si="29"/>
        <v>91.006</v>
      </c>
      <c r="P485" s="1113">
        <v>99.9</v>
      </c>
      <c r="Q485" s="1112">
        <f t="shared" si="28"/>
        <v>102.99</v>
      </c>
      <c r="R485" s="376"/>
      <c r="S485" s="353"/>
      <c r="T485" s="353"/>
      <c r="U485" s="353"/>
      <c r="V485" s="353"/>
      <c r="W485" s="353"/>
      <c r="X485" s="353"/>
      <c r="Y485" s="353"/>
      <c r="Z485" s="628">
        <v>5645810</v>
      </c>
      <c r="AA485" s="396">
        <v>4433562</v>
      </c>
      <c r="AB485" s="627">
        <f t="shared" si="27"/>
        <v>10079372</v>
      </c>
    </row>
    <row r="486" spans="1:28" hidden="1">
      <c r="B486" s="366"/>
      <c r="C486" s="472" t="s">
        <v>569</v>
      </c>
      <c r="D486" s="909">
        <v>99.5</v>
      </c>
      <c r="E486" s="902">
        <v>1843</v>
      </c>
      <c r="F486" s="898">
        <v>92.5</v>
      </c>
      <c r="G486" s="877">
        <v>99.5</v>
      </c>
      <c r="H486" s="894">
        <v>24124</v>
      </c>
      <c r="I486" s="879">
        <v>93.888000000000005</v>
      </c>
      <c r="J486" s="894">
        <v>3168415</v>
      </c>
      <c r="K486" s="880">
        <v>1.6439999999999999</v>
      </c>
      <c r="L486" s="881">
        <v>102.98</v>
      </c>
      <c r="M486" s="364"/>
      <c r="N486" s="1111">
        <v>243437</v>
      </c>
      <c r="O486" s="1112">
        <f t="shared" si="29"/>
        <v>93.888000000000005</v>
      </c>
      <c r="P486" s="1113">
        <v>100.2</v>
      </c>
      <c r="Q486" s="1112">
        <f t="shared" si="28"/>
        <v>102.98</v>
      </c>
      <c r="R486" s="376"/>
      <c r="S486" s="353"/>
      <c r="T486" s="353"/>
      <c r="U486" s="353"/>
      <c r="V486" s="353"/>
      <c r="W486" s="353"/>
      <c r="X486" s="353"/>
      <c r="Y486" s="353"/>
      <c r="Z486" s="628">
        <v>1799784</v>
      </c>
      <c r="AA486" s="396">
        <v>1368631</v>
      </c>
      <c r="AB486" s="627">
        <f t="shared" si="27"/>
        <v>3168415</v>
      </c>
    </row>
    <row r="487" spans="1:28" hidden="1">
      <c r="B487" s="366"/>
      <c r="C487" s="472" t="s">
        <v>67</v>
      </c>
      <c r="D487" s="909">
        <v>98.5</v>
      </c>
      <c r="E487" s="902">
        <v>1926</v>
      </c>
      <c r="F487" s="898">
        <v>111.6</v>
      </c>
      <c r="G487" s="877">
        <v>99.4</v>
      </c>
      <c r="H487" s="894">
        <v>23299</v>
      </c>
      <c r="I487" s="879">
        <v>92.721999999999994</v>
      </c>
      <c r="J487" s="894">
        <v>5680625</v>
      </c>
      <c r="K487" s="880">
        <v>1.637</v>
      </c>
      <c r="L487" s="881">
        <v>102.35899999999999</v>
      </c>
      <c r="M487" s="364"/>
      <c r="N487" s="1111">
        <v>257598</v>
      </c>
      <c r="O487" s="1112">
        <f t="shared" si="29"/>
        <v>92.721999999999994</v>
      </c>
      <c r="P487" s="1113">
        <v>99.8</v>
      </c>
      <c r="Q487" s="1112">
        <f t="shared" si="28"/>
        <v>102.35899999999999</v>
      </c>
      <c r="R487" s="376"/>
      <c r="S487" s="353"/>
      <c r="T487" s="353"/>
      <c r="U487" s="353"/>
      <c r="V487" s="353"/>
      <c r="W487" s="353"/>
      <c r="X487" s="353"/>
      <c r="Y487" s="353"/>
      <c r="Z487" s="628">
        <v>3279553</v>
      </c>
      <c r="AA487" s="396">
        <v>2401072</v>
      </c>
      <c r="AB487" s="627">
        <f t="shared" si="27"/>
        <v>5680625</v>
      </c>
    </row>
    <row r="488" spans="1:28" hidden="1">
      <c r="B488" s="366"/>
      <c r="C488" s="472" t="s">
        <v>68</v>
      </c>
      <c r="D488" s="909">
        <v>99.8</v>
      </c>
      <c r="E488" s="902">
        <v>1897</v>
      </c>
      <c r="F488" s="898">
        <v>96.1</v>
      </c>
      <c r="G488" s="877">
        <v>99.8</v>
      </c>
      <c r="H488" s="894">
        <v>21476</v>
      </c>
      <c r="I488" s="879">
        <v>98.887</v>
      </c>
      <c r="J488" s="894">
        <v>55689458</v>
      </c>
      <c r="K488" s="880">
        <v>1.6379999999999999</v>
      </c>
      <c r="L488" s="881">
        <v>102.15600000000001</v>
      </c>
      <c r="M488" s="364"/>
      <c r="N488" s="1111">
        <v>255964</v>
      </c>
      <c r="O488" s="1112">
        <f t="shared" si="29"/>
        <v>98.887</v>
      </c>
      <c r="P488" s="1113">
        <v>99.5</v>
      </c>
      <c r="Q488" s="1112">
        <f t="shared" si="28"/>
        <v>102.15600000000001</v>
      </c>
      <c r="R488" s="376"/>
      <c r="S488" s="353"/>
      <c r="T488" s="353"/>
      <c r="U488" s="353"/>
      <c r="V488" s="353"/>
      <c r="W488" s="353"/>
      <c r="X488" s="353"/>
      <c r="Y488" s="353"/>
      <c r="Z488" s="628">
        <v>32491058</v>
      </c>
      <c r="AA488" s="396">
        <v>23198400</v>
      </c>
      <c r="AB488" s="627">
        <f t="shared" si="27"/>
        <v>55689458</v>
      </c>
    </row>
    <row r="489" spans="1:28" hidden="1">
      <c r="B489" s="366"/>
      <c r="C489" s="474" t="s">
        <v>69</v>
      </c>
      <c r="D489" s="909">
        <v>100.1</v>
      </c>
      <c r="E489" s="902">
        <v>1846</v>
      </c>
      <c r="F489" s="898">
        <v>106</v>
      </c>
      <c r="G489" s="877">
        <v>99.6</v>
      </c>
      <c r="H489" s="894">
        <v>20948</v>
      </c>
      <c r="I489" s="879">
        <v>88.102000000000004</v>
      </c>
      <c r="J489" s="894">
        <v>3188183</v>
      </c>
      <c r="K489" s="880">
        <v>1.62</v>
      </c>
      <c r="L489" s="881">
        <v>102.04900000000001</v>
      </c>
      <c r="M489" s="364"/>
      <c r="N489" s="1118">
        <v>283088</v>
      </c>
      <c r="O489" s="1119">
        <f t="shared" si="29"/>
        <v>88.102000000000004</v>
      </c>
      <c r="P489" s="1120">
        <v>99.6</v>
      </c>
      <c r="Q489" s="1119">
        <f t="shared" si="28"/>
        <v>102.04900000000001</v>
      </c>
      <c r="R489" s="390"/>
      <c r="S489" s="380"/>
      <c r="T489" s="380"/>
      <c r="U489" s="380"/>
      <c r="V489" s="380"/>
      <c r="W489" s="380"/>
      <c r="X489" s="380"/>
      <c r="Y489" s="380"/>
      <c r="Z489" s="631">
        <v>1777528</v>
      </c>
      <c r="AA489" s="397">
        <v>1410655</v>
      </c>
      <c r="AB489" s="632">
        <f t="shared" si="27"/>
        <v>3188183</v>
      </c>
    </row>
    <row r="490" spans="1:28">
      <c r="A490" s="359">
        <v>2015</v>
      </c>
      <c r="B490" s="938" t="s">
        <v>464</v>
      </c>
      <c r="C490" s="473" t="s">
        <v>561</v>
      </c>
      <c r="D490" s="910">
        <v>101.7</v>
      </c>
      <c r="E490" s="904">
        <v>1906</v>
      </c>
      <c r="F490" s="896">
        <v>106.8</v>
      </c>
      <c r="G490" s="870">
        <v>99.1</v>
      </c>
      <c r="H490" s="897">
        <v>20188</v>
      </c>
      <c r="I490" s="872">
        <v>84.632000000000005</v>
      </c>
      <c r="J490" s="897">
        <v>2974763</v>
      </c>
      <c r="K490" s="873">
        <v>1.607</v>
      </c>
      <c r="L490" s="874">
        <v>102.47199999999999</v>
      </c>
      <c r="M490" s="364"/>
      <c r="N490" s="1111">
        <v>233995</v>
      </c>
      <c r="O490" s="1112">
        <f t="shared" si="29"/>
        <v>84.632000000000005</v>
      </c>
      <c r="P490" s="1113">
        <v>99.5</v>
      </c>
      <c r="Q490" s="1112">
        <f t="shared" si="28"/>
        <v>102.47199999999999</v>
      </c>
      <c r="R490" s="376"/>
      <c r="S490" s="353"/>
      <c r="T490" s="353"/>
      <c r="U490" s="353"/>
      <c r="V490" s="353"/>
      <c r="W490" s="353"/>
      <c r="X490" s="353"/>
      <c r="Y490" s="353"/>
      <c r="Z490" s="628">
        <v>1691055</v>
      </c>
      <c r="AA490" s="396">
        <v>1283708</v>
      </c>
      <c r="AB490" s="627">
        <f t="shared" si="27"/>
        <v>2974763</v>
      </c>
    </row>
    <row r="491" spans="1:28">
      <c r="B491" s="366"/>
      <c r="C491" s="472" t="s">
        <v>562</v>
      </c>
      <c r="D491" s="909">
        <v>101.2</v>
      </c>
      <c r="E491" s="902">
        <v>1963</v>
      </c>
      <c r="F491" s="898">
        <v>103.5</v>
      </c>
      <c r="G491" s="877">
        <v>99</v>
      </c>
      <c r="H491" s="894">
        <v>19343</v>
      </c>
      <c r="I491" s="879">
        <v>99.802000000000007</v>
      </c>
      <c r="J491" s="894">
        <v>10864783</v>
      </c>
      <c r="K491" s="880">
        <v>1.605</v>
      </c>
      <c r="L491" s="881">
        <v>102.16</v>
      </c>
      <c r="M491" s="364"/>
      <c r="N491" s="1111">
        <v>251082</v>
      </c>
      <c r="O491" s="1112">
        <f t="shared" si="29"/>
        <v>99.802000000000007</v>
      </c>
      <c r="P491" s="1113">
        <v>99.3</v>
      </c>
      <c r="Q491" s="1112">
        <f t="shared" si="28"/>
        <v>102.16</v>
      </c>
      <c r="R491" s="376"/>
      <c r="S491" s="353"/>
      <c r="T491" s="353"/>
      <c r="U491" s="353"/>
      <c r="V491" s="353"/>
      <c r="W491" s="353"/>
      <c r="X491" s="353"/>
      <c r="Y491" s="353"/>
      <c r="Z491" s="628">
        <v>6084589</v>
      </c>
      <c r="AA491" s="396">
        <v>4780194</v>
      </c>
      <c r="AB491" s="627">
        <f t="shared" si="27"/>
        <v>10864783</v>
      </c>
    </row>
    <row r="492" spans="1:28">
      <c r="B492" s="366"/>
      <c r="C492" s="472" t="s">
        <v>563</v>
      </c>
      <c r="D492" s="909">
        <v>100.9</v>
      </c>
      <c r="E492" s="902">
        <v>1885</v>
      </c>
      <c r="F492" s="898">
        <v>101.8</v>
      </c>
      <c r="G492" s="877">
        <v>98.1</v>
      </c>
      <c r="H492" s="894">
        <v>19482</v>
      </c>
      <c r="I492" s="879">
        <v>102.821</v>
      </c>
      <c r="J492" s="894">
        <v>2066040</v>
      </c>
      <c r="K492" s="880">
        <v>1.5860000000000001</v>
      </c>
      <c r="L492" s="881">
        <v>101.947</v>
      </c>
      <c r="M492" s="364"/>
      <c r="N492" s="1111">
        <v>318550</v>
      </c>
      <c r="O492" s="1112">
        <f t="shared" si="29"/>
        <v>102.821</v>
      </c>
      <c r="P492" s="1113">
        <v>99.5</v>
      </c>
      <c r="Q492" s="1112">
        <f t="shared" si="28"/>
        <v>101.947</v>
      </c>
      <c r="R492" s="376"/>
      <c r="S492" s="353"/>
      <c r="T492" s="353"/>
      <c r="U492" s="353"/>
      <c r="V492" s="353"/>
      <c r="W492" s="353"/>
      <c r="X492" s="353"/>
      <c r="Y492" s="353"/>
      <c r="Z492" s="628">
        <v>1236744</v>
      </c>
      <c r="AA492" s="396">
        <v>829296</v>
      </c>
      <c r="AB492" s="627">
        <f t="shared" si="27"/>
        <v>2066040</v>
      </c>
    </row>
    <row r="493" spans="1:28">
      <c r="B493" s="366"/>
      <c r="C493" s="472" t="s">
        <v>564</v>
      </c>
      <c r="D493" s="909">
        <v>99.3</v>
      </c>
      <c r="E493" s="902">
        <v>1889</v>
      </c>
      <c r="F493" s="898">
        <v>97.7</v>
      </c>
      <c r="G493" s="877">
        <v>100.3</v>
      </c>
      <c r="H493" s="894">
        <v>18835</v>
      </c>
      <c r="I493" s="879">
        <v>101.98</v>
      </c>
      <c r="J493" s="894">
        <v>6497772</v>
      </c>
      <c r="K493" s="880">
        <v>1.569</v>
      </c>
      <c r="L493" s="881">
        <v>100.806</v>
      </c>
      <c r="M493" s="364"/>
      <c r="N493" s="1111">
        <v>287052</v>
      </c>
      <c r="O493" s="1112">
        <f t="shared" si="29"/>
        <v>101.98</v>
      </c>
      <c r="P493" s="1113">
        <v>100</v>
      </c>
      <c r="Q493" s="1112">
        <f t="shared" si="28"/>
        <v>100.806</v>
      </c>
      <c r="R493" s="376"/>
      <c r="S493" s="353"/>
      <c r="T493" s="353"/>
      <c r="U493" s="353"/>
      <c r="V493" s="353"/>
      <c r="W493" s="353"/>
      <c r="X493" s="353"/>
      <c r="Y493" s="353"/>
      <c r="Z493" s="628">
        <v>3711856</v>
      </c>
      <c r="AA493" s="396">
        <v>2785916</v>
      </c>
      <c r="AB493" s="627">
        <f t="shared" si="27"/>
        <v>6497772</v>
      </c>
    </row>
    <row r="494" spans="1:28">
      <c r="B494" s="366"/>
      <c r="C494" s="472" t="s">
        <v>565</v>
      </c>
      <c r="D494" s="909">
        <v>99.1</v>
      </c>
      <c r="E494" s="902">
        <v>1936</v>
      </c>
      <c r="F494" s="898">
        <v>103.5</v>
      </c>
      <c r="G494" s="877">
        <v>100.5</v>
      </c>
      <c r="H494" s="894">
        <v>20331</v>
      </c>
      <c r="I494" s="879">
        <v>121.102</v>
      </c>
      <c r="J494" s="894">
        <v>73126203</v>
      </c>
      <c r="K494" s="880">
        <v>1.587</v>
      </c>
      <c r="L494" s="881">
        <v>100.904</v>
      </c>
      <c r="M494" s="364"/>
      <c r="N494" s="1111">
        <v>319529</v>
      </c>
      <c r="O494" s="1112">
        <f t="shared" si="29"/>
        <v>121.102</v>
      </c>
      <c r="P494" s="1113">
        <v>100.5</v>
      </c>
      <c r="Q494" s="1112">
        <f t="shared" si="28"/>
        <v>100.904</v>
      </c>
      <c r="R494" s="376"/>
      <c r="S494" s="353"/>
      <c r="T494" s="353"/>
      <c r="U494" s="353"/>
      <c r="V494" s="353"/>
      <c r="W494" s="353"/>
      <c r="X494" s="353"/>
      <c r="Y494" s="353"/>
      <c r="Z494" s="628">
        <v>41737999</v>
      </c>
      <c r="AA494" s="396">
        <v>31388204</v>
      </c>
      <c r="AB494" s="627">
        <f t="shared" si="27"/>
        <v>73126203</v>
      </c>
    </row>
    <row r="495" spans="1:28">
      <c r="B495" s="366"/>
      <c r="C495" s="472" t="s">
        <v>566</v>
      </c>
      <c r="D495" s="909">
        <v>98.7</v>
      </c>
      <c r="E495" s="902">
        <v>1953</v>
      </c>
      <c r="F495" s="898">
        <v>92.5</v>
      </c>
      <c r="G495" s="877">
        <v>100.4</v>
      </c>
      <c r="H495" s="894">
        <v>21958</v>
      </c>
      <c r="I495" s="879">
        <v>109.41500000000001</v>
      </c>
      <c r="J495" s="894">
        <v>5039927</v>
      </c>
      <c r="K495" s="880">
        <v>1.569</v>
      </c>
      <c r="L495" s="881">
        <v>100.60299999999999</v>
      </c>
      <c r="M495" s="364"/>
      <c r="N495" s="1111">
        <v>241309</v>
      </c>
      <c r="O495" s="1112">
        <f t="shared" si="29"/>
        <v>109.41500000000001</v>
      </c>
      <c r="P495" s="1113">
        <v>100.1</v>
      </c>
      <c r="Q495" s="1112">
        <f t="shared" si="28"/>
        <v>100.60299999999999</v>
      </c>
      <c r="R495" s="376"/>
      <c r="S495" s="353"/>
      <c r="T495" s="353"/>
      <c r="U495" s="353"/>
      <c r="V495" s="353"/>
      <c r="W495" s="353"/>
      <c r="X495" s="353"/>
      <c r="Y495" s="353"/>
      <c r="Z495" s="628">
        <v>3014019</v>
      </c>
      <c r="AA495" s="396">
        <v>2025908</v>
      </c>
      <c r="AB495" s="627">
        <f t="shared" si="27"/>
        <v>5039927</v>
      </c>
    </row>
    <row r="496" spans="1:28">
      <c r="B496" s="366"/>
      <c r="C496" s="472" t="s">
        <v>567</v>
      </c>
      <c r="D496" s="909">
        <v>98.5</v>
      </c>
      <c r="E496" s="902">
        <v>1856</v>
      </c>
      <c r="F496" s="898">
        <v>107.2</v>
      </c>
      <c r="G496" s="877">
        <v>100.5</v>
      </c>
      <c r="H496" s="894">
        <v>22481</v>
      </c>
      <c r="I496" s="879">
        <v>110.453</v>
      </c>
      <c r="J496" s="894">
        <v>3708617</v>
      </c>
      <c r="K496" s="880">
        <v>1.5609999999999999</v>
      </c>
      <c r="L496" s="881">
        <v>100.1</v>
      </c>
      <c r="M496" s="364"/>
      <c r="N496" s="1111">
        <v>266084</v>
      </c>
      <c r="O496" s="1112">
        <f t="shared" si="29"/>
        <v>110.453</v>
      </c>
      <c r="P496" s="1113">
        <v>99.8</v>
      </c>
      <c r="Q496" s="1112">
        <f t="shared" si="28"/>
        <v>100.1</v>
      </c>
      <c r="R496" s="376"/>
      <c r="S496" s="353"/>
      <c r="T496" s="353"/>
      <c r="U496" s="353"/>
      <c r="V496" s="353"/>
      <c r="W496" s="353"/>
      <c r="X496" s="353"/>
      <c r="Y496" s="353"/>
      <c r="Z496" s="628">
        <v>2242859</v>
      </c>
      <c r="AA496" s="396">
        <v>1465758</v>
      </c>
      <c r="AB496" s="627">
        <f t="shared" si="27"/>
        <v>3708617</v>
      </c>
    </row>
    <row r="497" spans="1:28">
      <c r="B497" s="366"/>
      <c r="C497" s="472" t="s">
        <v>568</v>
      </c>
      <c r="D497" s="909">
        <v>99.1</v>
      </c>
      <c r="E497" s="902">
        <v>1887</v>
      </c>
      <c r="F497" s="898">
        <v>95.4</v>
      </c>
      <c r="G497" s="877">
        <v>100.2</v>
      </c>
      <c r="H497" s="894">
        <v>22507</v>
      </c>
      <c r="I497" s="879">
        <v>102.53</v>
      </c>
      <c r="J497" s="894">
        <v>10567379</v>
      </c>
      <c r="K497" s="880">
        <v>1.5529999999999999</v>
      </c>
      <c r="L497" s="881">
        <v>100.3</v>
      </c>
      <c r="M497" s="364"/>
      <c r="N497" s="1111">
        <v>245697</v>
      </c>
      <c r="O497" s="1112">
        <f t="shared" si="29"/>
        <v>102.53</v>
      </c>
      <c r="P497" s="1113">
        <v>100.2</v>
      </c>
      <c r="Q497" s="1112">
        <f t="shared" si="28"/>
        <v>100.3</v>
      </c>
      <c r="R497" s="376"/>
      <c r="S497" s="353"/>
      <c r="T497" s="353"/>
      <c r="U497" s="353"/>
      <c r="V497" s="353"/>
      <c r="W497" s="353"/>
      <c r="X497" s="353"/>
      <c r="Y497" s="353"/>
      <c r="Z497" s="628">
        <v>7067172</v>
      </c>
      <c r="AA497" s="396">
        <v>3500207</v>
      </c>
      <c r="AB497" s="627">
        <f t="shared" si="27"/>
        <v>10567379</v>
      </c>
    </row>
    <row r="498" spans="1:28">
      <c r="B498" s="366"/>
      <c r="C498" s="472" t="s">
        <v>569</v>
      </c>
      <c r="D498" s="909">
        <v>98</v>
      </c>
      <c r="E498" s="902">
        <v>1810</v>
      </c>
      <c r="F498" s="898">
        <v>101.7</v>
      </c>
      <c r="G498" s="877">
        <v>100.2</v>
      </c>
      <c r="H498" s="894">
        <v>22192</v>
      </c>
      <c r="I498" s="879">
        <v>96.161000000000001</v>
      </c>
      <c r="J498" s="894">
        <v>3473051</v>
      </c>
      <c r="K498" s="880">
        <v>1.538</v>
      </c>
      <c r="L498" s="881">
        <v>100.1</v>
      </c>
      <c r="M498" s="364"/>
      <c r="N498" s="1111">
        <v>234091</v>
      </c>
      <c r="O498" s="1112">
        <f t="shared" si="29"/>
        <v>96.161000000000001</v>
      </c>
      <c r="P498" s="1113">
        <v>100.3</v>
      </c>
      <c r="Q498" s="1112">
        <f t="shared" si="28"/>
        <v>100.1</v>
      </c>
      <c r="R498" s="376"/>
      <c r="S498" s="353"/>
      <c r="T498" s="353"/>
      <c r="U498" s="353"/>
      <c r="V498" s="353"/>
      <c r="W498" s="353"/>
      <c r="X498" s="353"/>
      <c r="Y498" s="353"/>
      <c r="Z498" s="628">
        <v>2153468</v>
      </c>
      <c r="AA498" s="396">
        <v>1319583</v>
      </c>
      <c r="AB498" s="627">
        <f t="shared" si="27"/>
        <v>3473051</v>
      </c>
    </row>
    <row r="499" spans="1:28">
      <c r="B499" s="366"/>
      <c r="C499" s="472" t="s">
        <v>67</v>
      </c>
      <c r="D499" s="909">
        <v>99.6</v>
      </c>
      <c r="E499" s="902">
        <v>1838</v>
      </c>
      <c r="F499" s="898">
        <v>95.3</v>
      </c>
      <c r="G499" s="877">
        <v>100.3</v>
      </c>
      <c r="H499" s="894">
        <v>21405</v>
      </c>
      <c r="I499" s="879">
        <v>90.561000000000007</v>
      </c>
      <c r="J499" s="894">
        <v>5832834</v>
      </c>
      <c r="K499" s="880">
        <v>1.538</v>
      </c>
      <c r="L499" s="881">
        <v>100.70099999999999</v>
      </c>
      <c r="M499" s="364"/>
      <c r="N499" s="1111">
        <v>233283</v>
      </c>
      <c r="O499" s="1112">
        <f t="shared" si="29"/>
        <v>90.561000000000007</v>
      </c>
      <c r="P499" s="1113">
        <v>100.5</v>
      </c>
      <c r="Q499" s="1112">
        <f t="shared" si="28"/>
        <v>100.70099999999999</v>
      </c>
      <c r="R499" s="376"/>
      <c r="S499" s="353"/>
      <c r="T499" s="353"/>
      <c r="U499" s="353"/>
      <c r="V499" s="353"/>
      <c r="W499" s="353"/>
      <c r="X499" s="353"/>
      <c r="Y499" s="353"/>
      <c r="Z499" s="628">
        <v>3876602</v>
      </c>
      <c r="AA499" s="396">
        <v>1956232</v>
      </c>
      <c r="AB499" s="627">
        <f t="shared" si="27"/>
        <v>5832834</v>
      </c>
    </row>
    <row r="500" spans="1:28">
      <c r="B500" s="366"/>
      <c r="C500" s="472" t="s">
        <v>68</v>
      </c>
      <c r="D500" s="909">
        <v>102.9</v>
      </c>
      <c r="E500" s="902">
        <v>1750</v>
      </c>
      <c r="F500" s="898">
        <v>94.3</v>
      </c>
      <c r="G500" s="877">
        <v>100.6</v>
      </c>
      <c r="H500" s="894">
        <v>20457</v>
      </c>
      <c r="I500" s="879">
        <v>95.897999999999996</v>
      </c>
      <c r="J500" s="894">
        <v>58834821</v>
      </c>
      <c r="K500" s="880">
        <v>1.532</v>
      </c>
      <c r="L500" s="881">
        <v>100.70399999999999</v>
      </c>
      <c r="M500" s="364"/>
      <c r="N500" s="1111">
        <v>245464</v>
      </c>
      <c r="O500" s="1112">
        <f t="shared" si="29"/>
        <v>95.897999999999996</v>
      </c>
      <c r="P500" s="1113">
        <v>100.2</v>
      </c>
      <c r="Q500" s="1112">
        <f t="shared" si="28"/>
        <v>100.70399999999999</v>
      </c>
      <c r="R500" s="376"/>
      <c r="S500" s="353"/>
      <c r="T500" s="353"/>
      <c r="U500" s="353"/>
      <c r="V500" s="353"/>
      <c r="W500" s="353"/>
      <c r="X500" s="353"/>
      <c r="Y500" s="353"/>
      <c r="Z500" s="628">
        <v>42231298</v>
      </c>
      <c r="AA500" s="396">
        <v>16603523</v>
      </c>
      <c r="AB500" s="627">
        <f t="shared" si="27"/>
        <v>58834821</v>
      </c>
    </row>
    <row r="501" spans="1:28">
      <c r="A501" s="380"/>
      <c r="B501" s="392"/>
      <c r="C501" s="474" t="s">
        <v>69</v>
      </c>
      <c r="D501" s="911">
        <v>101.7</v>
      </c>
      <c r="E501" s="906">
        <v>1719</v>
      </c>
      <c r="F501" s="899">
        <v>101.5</v>
      </c>
      <c r="G501" s="884">
        <v>100.7</v>
      </c>
      <c r="H501" s="895">
        <v>19423</v>
      </c>
      <c r="I501" s="886">
        <v>103.039</v>
      </c>
      <c r="J501" s="895">
        <v>2731794</v>
      </c>
      <c r="K501" s="887">
        <v>1.5189999999999999</v>
      </c>
      <c r="L501" s="888">
        <v>100.602</v>
      </c>
      <c r="M501" s="364"/>
      <c r="N501" s="1118">
        <v>291692</v>
      </c>
      <c r="O501" s="1119">
        <f t="shared" si="29"/>
        <v>103.039</v>
      </c>
      <c r="P501" s="1120">
        <v>100.2</v>
      </c>
      <c r="Q501" s="1119">
        <f t="shared" si="28"/>
        <v>100.602</v>
      </c>
      <c r="R501" s="390"/>
      <c r="S501" s="380"/>
      <c r="T501" s="380"/>
      <c r="U501" s="380"/>
      <c r="V501" s="380"/>
      <c r="W501" s="380"/>
      <c r="X501" s="380"/>
      <c r="Y501" s="380"/>
      <c r="Z501" s="631">
        <v>2255387</v>
      </c>
      <c r="AA501" s="397">
        <v>476407</v>
      </c>
      <c r="AB501" s="632">
        <f t="shared" si="27"/>
        <v>2731794</v>
      </c>
    </row>
    <row r="502" spans="1:28">
      <c r="A502" s="353">
        <v>2016</v>
      </c>
      <c r="B502" s="366" t="s">
        <v>465</v>
      </c>
      <c r="C502" s="473" t="s">
        <v>561</v>
      </c>
      <c r="D502" s="909">
        <v>101.8</v>
      </c>
      <c r="E502" s="902">
        <v>1650</v>
      </c>
      <c r="F502" s="898">
        <v>101.8</v>
      </c>
      <c r="G502" s="877">
        <v>100.1</v>
      </c>
      <c r="H502" s="894">
        <v>19084</v>
      </c>
      <c r="I502" s="879">
        <v>109.777</v>
      </c>
      <c r="J502" s="894">
        <v>3242511</v>
      </c>
      <c r="K502" s="880">
        <v>1.516</v>
      </c>
      <c r="L502" s="881">
        <v>100.503</v>
      </c>
      <c r="M502" s="364"/>
      <c r="N502" s="1111">
        <v>256873</v>
      </c>
      <c r="O502" s="1112">
        <f t="shared" si="29"/>
        <v>109.777</v>
      </c>
      <c r="P502" s="1117">
        <v>100</v>
      </c>
      <c r="Q502" s="1116">
        <f t="shared" si="28"/>
        <v>100.503</v>
      </c>
      <c r="R502" s="376"/>
      <c r="S502" s="353"/>
      <c r="T502" s="353"/>
      <c r="U502" s="353"/>
      <c r="V502" s="353"/>
      <c r="W502" s="353"/>
      <c r="X502" s="353"/>
      <c r="Y502" s="353"/>
      <c r="Z502" s="628">
        <v>2271663</v>
      </c>
      <c r="AA502" s="396">
        <v>970848</v>
      </c>
      <c r="AB502" s="630">
        <f t="shared" si="27"/>
        <v>3242511</v>
      </c>
    </row>
    <row r="503" spans="1:28">
      <c r="B503" s="366"/>
      <c r="C503" s="472" t="s">
        <v>562</v>
      </c>
      <c r="D503" s="909">
        <v>103.9</v>
      </c>
      <c r="E503" s="902">
        <v>1653</v>
      </c>
      <c r="F503" s="898">
        <v>97</v>
      </c>
      <c r="G503" s="877">
        <v>99.8</v>
      </c>
      <c r="H503" s="894">
        <v>18515</v>
      </c>
      <c r="I503" s="879">
        <v>90.218999999999994</v>
      </c>
      <c r="J503" s="894">
        <v>12287365</v>
      </c>
      <c r="K503" s="880">
        <v>1.51</v>
      </c>
      <c r="L503" s="881">
        <v>100.806</v>
      </c>
      <c r="M503" s="364"/>
      <c r="N503" s="1111">
        <v>226524</v>
      </c>
      <c r="O503" s="1112">
        <f t="shared" si="29"/>
        <v>90.218999999999994</v>
      </c>
      <c r="P503" s="1113">
        <v>100.1</v>
      </c>
      <c r="Q503" s="1112">
        <f t="shared" si="28"/>
        <v>100.806</v>
      </c>
      <c r="R503" s="376"/>
      <c r="S503" s="353"/>
      <c r="T503" s="353"/>
      <c r="U503" s="353"/>
      <c r="V503" s="353"/>
      <c r="W503" s="353"/>
      <c r="X503" s="353"/>
      <c r="Y503" s="353"/>
      <c r="Z503" s="628">
        <v>8567757</v>
      </c>
      <c r="AA503" s="396">
        <v>3719608</v>
      </c>
      <c r="AB503" s="627">
        <f t="shared" si="27"/>
        <v>12287365</v>
      </c>
    </row>
    <row r="504" spans="1:28">
      <c r="B504" s="366"/>
      <c r="C504" s="472" t="s">
        <v>563</v>
      </c>
      <c r="D504" s="909">
        <v>105.8</v>
      </c>
      <c r="E504" s="902">
        <v>1818</v>
      </c>
      <c r="F504" s="898">
        <v>90.7</v>
      </c>
      <c r="G504" s="877">
        <v>99.2</v>
      </c>
      <c r="H504" s="894">
        <v>18247</v>
      </c>
      <c r="I504" s="879">
        <v>88.528999999999996</v>
      </c>
      <c r="J504" s="894">
        <v>2881998</v>
      </c>
      <c r="K504" s="880">
        <v>1.4810000000000001</v>
      </c>
      <c r="L504" s="881">
        <v>100.503</v>
      </c>
      <c r="M504" s="364"/>
      <c r="N504" s="1111">
        <v>282009</v>
      </c>
      <c r="O504" s="1112">
        <f t="shared" si="29"/>
        <v>88.528999999999996</v>
      </c>
      <c r="P504" s="1113">
        <v>100</v>
      </c>
      <c r="Q504" s="1112">
        <f t="shared" si="28"/>
        <v>100.503</v>
      </c>
      <c r="R504" s="376"/>
      <c r="S504" s="353"/>
      <c r="T504" s="353"/>
      <c r="U504" s="353"/>
      <c r="V504" s="353"/>
      <c r="W504" s="353"/>
      <c r="X504" s="353"/>
      <c r="Y504" s="353"/>
      <c r="Z504" s="628">
        <v>1992506</v>
      </c>
      <c r="AA504" s="396">
        <v>889492</v>
      </c>
      <c r="AB504" s="627">
        <f t="shared" si="27"/>
        <v>2881998</v>
      </c>
    </row>
    <row r="505" spans="1:28">
      <c r="B505" s="366"/>
      <c r="C505" s="472" t="s">
        <v>564</v>
      </c>
      <c r="D505" s="909">
        <v>105</v>
      </c>
      <c r="E505" s="902">
        <v>1733</v>
      </c>
      <c r="F505" s="898">
        <v>105</v>
      </c>
      <c r="G505" s="877">
        <v>100.8</v>
      </c>
      <c r="H505" s="894">
        <v>17078</v>
      </c>
      <c r="I505" s="879">
        <v>100.069</v>
      </c>
      <c r="J505" s="894">
        <v>5903023</v>
      </c>
      <c r="K505" s="880">
        <v>1.4710000000000001</v>
      </c>
      <c r="L505" s="881">
        <v>100.3</v>
      </c>
      <c r="M505" s="364"/>
      <c r="N505" s="1111">
        <v>287251</v>
      </c>
      <c r="O505" s="1112">
        <f t="shared" si="29"/>
        <v>100.069</v>
      </c>
      <c r="P505" s="1113">
        <v>100.3</v>
      </c>
      <c r="Q505" s="1112">
        <f t="shared" si="28"/>
        <v>100.3</v>
      </c>
      <c r="R505" s="376"/>
      <c r="S505" s="353"/>
      <c r="T505" s="353"/>
      <c r="U505" s="353"/>
      <c r="V505" s="353"/>
      <c r="W505" s="353"/>
      <c r="X505" s="353"/>
      <c r="Y505" s="353"/>
      <c r="Z505" s="628">
        <v>4187901</v>
      </c>
      <c r="AA505" s="396">
        <v>1715122</v>
      </c>
      <c r="AB505" s="627">
        <f t="shared" si="27"/>
        <v>5903023</v>
      </c>
    </row>
    <row r="506" spans="1:28">
      <c r="B506" s="366"/>
      <c r="C506" s="472" t="s">
        <v>565</v>
      </c>
      <c r="D506" s="909">
        <v>106.3</v>
      </c>
      <c r="E506" s="902">
        <v>1728</v>
      </c>
      <c r="F506" s="898">
        <v>99.5</v>
      </c>
      <c r="G506" s="877">
        <v>101</v>
      </c>
      <c r="H506" s="894">
        <v>18080</v>
      </c>
      <c r="I506" s="879">
        <v>81.962000000000003</v>
      </c>
      <c r="J506" s="894">
        <v>69052709</v>
      </c>
      <c r="K506" s="880">
        <v>1.458</v>
      </c>
      <c r="L506" s="881">
        <v>100</v>
      </c>
      <c r="M506" s="364"/>
      <c r="N506" s="1111">
        <v>261892</v>
      </c>
      <c r="O506" s="1112">
        <f t="shared" si="29"/>
        <v>81.962000000000003</v>
      </c>
      <c r="P506" s="1113">
        <v>100.5</v>
      </c>
      <c r="Q506" s="1112">
        <f>ROUND(P506/P494*100,3)</f>
        <v>100</v>
      </c>
      <c r="R506" s="376"/>
      <c r="S506" s="353"/>
      <c r="T506" s="353"/>
      <c r="U506" s="353"/>
      <c r="V506" s="353"/>
      <c r="W506" s="353"/>
      <c r="X506" s="353"/>
      <c r="Y506" s="353"/>
      <c r="Z506" s="628">
        <v>48339424</v>
      </c>
      <c r="AA506" s="396">
        <v>20713285</v>
      </c>
      <c r="AB506" s="627">
        <f t="shared" si="27"/>
        <v>69052709</v>
      </c>
    </row>
    <row r="507" spans="1:28">
      <c r="B507" s="366"/>
      <c r="C507" s="472" t="s">
        <v>566</v>
      </c>
      <c r="D507" s="909">
        <v>108.1</v>
      </c>
      <c r="E507" s="902">
        <v>1728</v>
      </c>
      <c r="F507" s="898">
        <v>103.6</v>
      </c>
      <c r="G507" s="877">
        <v>101.2</v>
      </c>
      <c r="H507" s="894">
        <v>20114</v>
      </c>
      <c r="I507" s="879">
        <v>92.305999999999997</v>
      </c>
      <c r="J507" s="894">
        <v>5461386</v>
      </c>
      <c r="K507" s="880">
        <v>1.4390000000000001</v>
      </c>
      <c r="L507" s="881">
        <v>100</v>
      </c>
      <c r="M507" s="364"/>
      <c r="N507" s="1111">
        <v>222743</v>
      </c>
      <c r="O507" s="1112">
        <f t="shared" si="29"/>
        <v>92.305999999999997</v>
      </c>
      <c r="P507" s="1113">
        <v>100.1</v>
      </c>
      <c r="Q507" s="1112">
        <f>ROUND(P507/P495*100,3)</f>
        <v>100</v>
      </c>
      <c r="R507" s="376"/>
      <c r="S507" s="353"/>
      <c r="T507" s="353"/>
      <c r="U507" s="353"/>
      <c r="V507" s="353"/>
      <c r="W507" s="353"/>
      <c r="X507" s="353"/>
      <c r="Y507" s="353"/>
      <c r="Z507" s="628">
        <v>3771764</v>
      </c>
      <c r="AA507" s="396">
        <v>1689622</v>
      </c>
      <c r="AB507" s="627">
        <f t="shared" si="27"/>
        <v>5461386</v>
      </c>
    </row>
    <row r="508" spans="1:28">
      <c r="B508" s="366"/>
      <c r="C508" s="472" t="s">
        <v>567</v>
      </c>
      <c r="D508" s="909">
        <v>107.4</v>
      </c>
      <c r="E508" s="902">
        <v>1843</v>
      </c>
      <c r="F508" s="898">
        <v>98.9</v>
      </c>
      <c r="G508" s="877">
        <v>101</v>
      </c>
      <c r="H508" s="894">
        <v>19646</v>
      </c>
      <c r="I508" s="879">
        <v>90.84</v>
      </c>
      <c r="J508" s="894">
        <v>4989168</v>
      </c>
      <c r="K508" s="880">
        <v>1.431</v>
      </c>
      <c r="L508" s="881">
        <v>100.2</v>
      </c>
      <c r="M508" s="364"/>
      <c r="N508" s="1111">
        <v>241712</v>
      </c>
      <c r="O508" s="1112">
        <f t="shared" si="29"/>
        <v>90.84</v>
      </c>
      <c r="P508" s="1113">
        <v>100</v>
      </c>
      <c r="Q508" s="1112">
        <f t="shared" si="28"/>
        <v>100.2</v>
      </c>
      <c r="R508" s="376"/>
      <c r="S508" s="353"/>
      <c r="T508" s="353"/>
      <c r="U508" s="353"/>
      <c r="V508" s="353"/>
      <c r="W508" s="353"/>
      <c r="X508" s="353"/>
      <c r="Y508" s="353"/>
      <c r="Z508" s="628">
        <v>3537278</v>
      </c>
      <c r="AA508" s="396">
        <v>1451890</v>
      </c>
      <c r="AB508" s="627">
        <f t="shared" si="27"/>
        <v>4989168</v>
      </c>
    </row>
    <row r="509" spans="1:28">
      <c r="B509" s="366"/>
      <c r="C509" s="472" t="s">
        <v>568</v>
      </c>
      <c r="D509" s="909">
        <v>108.1</v>
      </c>
      <c r="E509" s="902">
        <v>1897</v>
      </c>
      <c r="F509" s="898">
        <v>88.2</v>
      </c>
      <c r="G509" s="877">
        <v>100.7</v>
      </c>
      <c r="H509" s="894">
        <v>21525</v>
      </c>
      <c r="I509" s="879">
        <v>105.583</v>
      </c>
      <c r="J509" s="894">
        <v>11880117</v>
      </c>
      <c r="K509" s="880">
        <v>1.423</v>
      </c>
      <c r="L509" s="881">
        <v>100</v>
      </c>
      <c r="M509" s="364"/>
      <c r="N509" s="1111">
        <v>259415</v>
      </c>
      <c r="O509" s="1112">
        <f t="shared" si="29"/>
        <v>105.583</v>
      </c>
      <c r="P509" s="1113">
        <v>100.2</v>
      </c>
      <c r="Q509" s="1112">
        <f t="shared" si="28"/>
        <v>100</v>
      </c>
      <c r="R509" s="376"/>
      <c r="S509" s="353"/>
      <c r="T509" s="353"/>
      <c r="U509" s="353"/>
      <c r="V509" s="353"/>
      <c r="W509" s="353"/>
      <c r="X509" s="353"/>
      <c r="Y509" s="353"/>
      <c r="Z509" s="628">
        <v>8357570</v>
      </c>
      <c r="AA509" s="396">
        <v>3522547</v>
      </c>
      <c r="AB509" s="627">
        <f t="shared" si="27"/>
        <v>11880117</v>
      </c>
    </row>
    <row r="510" spans="1:28">
      <c r="B510" s="366"/>
      <c r="C510" s="472" t="s">
        <v>569</v>
      </c>
      <c r="D510" s="909">
        <v>106.9</v>
      </c>
      <c r="E510" s="902">
        <v>1847</v>
      </c>
      <c r="F510" s="898">
        <v>108.4</v>
      </c>
      <c r="G510" s="877">
        <v>100.5</v>
      </c>
      <c r="H510" s="894">
        <v>20312</v>
      </c>
      <c r="I510" s="879">
        <v>107.425</v>
      </c>
      <c r="J510" s="894">
        <v>2995268</v>
      </c>
      <c r="K510" s="880">
        <v>1.4139999999999999</v>
      </c>
      <c r="L510" s="881">
        <v>99.700999999999993</v>
      </c>
      <c r="M510" s="364"/>
      <c r="N510" s="1111">
        <v>251473</v>
      </c>
      <c r="O510" s="1112">
        <f t="shared" si="29"/>
        <v>107.425</v>
      </c>
      <c r="P510" s="1113">
        <v>100</v>
      </c>
      <c r="Q510" s="1112">
        <f t="shared" si="28"/>
        <v>99.700999999999993</v>
      </c>
      <c r="R510" s="376"/>
      <c r="S510" s="353"/>
      <c r="T510" s="353"/>
      <c r="U510" s="353"/>
      <c r="V510" s="353"/>
      <c r="W510" s="353"/>
      <c r="X510" s="353"/>
      <c r="Y510" s="353"/>
      <c r="Z510" s="628">
        <v>2074002</v>
      </c>
      <c r="AA510" s="396">
        <v>921266</v>
      </c>
      <c r="AB510" s="627">
        <f t="shared" si="27"/>
        <v>2995268</v>
      </c>
    </row>
    <row r="511" spans="1:28">
      <c r="B511" s="366"/>
      <c r="C511" s="472" t="s">
        <v>67</v>
      </c>
      <c r="D511" s="909">
        <v>103.8</v>
      </c>
      <c r="E511" s="902">
        <v>1729</v>
      </c>
      <c r="F511" s="898">
        <v>91.9</v>
      </c>
      <c r="G511" s="877">
        <v>100.3</v>
      </c>
      <c r="H511" s="894">
        <v>19217</v>
      </c>
      <c r="I511" s="879">
        <v>122.443</v>
      </c>
      <c r="J511" s="894">
        <v>6351794</v>
      </c>
      <c r="K511" s="880">
        <v>1.409</v>
      </c>
      <c r="L511" s="881">
        <v>100.199</v>
      </c>
      <c r="M511" s="364"/>
      <c r="N511" s="1111">
        <v>285639</v>
      </c>
      <c r="O511" s="1112">
        <f t="shared" si="29"/>
        <v>122.443</v>
      </c>
      <c r="P511" s="1113">
        <v>100.7</v>
      </c>
      <c r="Q511" s="1112">
        <f t="shared" si="28"/>
        <v>100.199</v>
      </c>
      <c r="R511" s="376"/>
      <c r="S511" s="353"/>
      <c r="T511" s="353"/>
      <c r="U511" s="353"/>
      <c r="V511" s="353"/>
      <c r="W511" s="353"/>
      <c r="X511" s="353"/>
      <c r="Y511" s="353"/>
      <c r="Z511" s="628">
        <v>4500420</v>
      </c>
      <c r="AA511" s="396">
        <v>1851374</v>
      </c>
      <c r="AB511" s="627">
        <f t="shared" si="27"/>
        <v>6351794</v>
      </c>
    </row>
    <row r="512" spans="1:28">
      <c r="B512" s="366"/>
      <c r="C512" s="472" t="s">
        <v>68</v>
      </c>
      <c r="D512" s="909">
        <v>100</v>
      </c>
      <c r="E512" s="902">
        <v>1706</v>
      </c>
      <c r="F512" s="898">
        <v>98.8</v>
      </c>
      <c r="G512" s="877">
        <v>100.2</v>
      </c>
      <c r="H512" s="894">
        <v>18863</v>
      </c>
      <c r="I512" s="879">
        <v>111.16</v>
      </c>
      <c r="J512" s="894">
        <v>58393410</v>
      </c>
      <c r="K512" s="880">
        <v>1.4019999999999999</v>
      </c>
      <c r="L512" s="881">
        <v>100.399</v>
      </c>
      <c r="M512" s="364"/>
      <c r="N512" s="1111">
        <v>272857</v>
      </c>
      <c r="O512" s="1112">
        <f t="shared" si="29"/>
        <v>111.16</v>
      </c>
      <c r="P512" s="1113">
        <v>100.6</v>
      </c>
      <c r="Q512" s="1112">
        <f t="shared" si="28"/>
        <v>100.399</v>
      </c>
      <c r="R512" s="376"/>
      <c r="S512" s="353"/>
      <c r="T512" s="353"/>
      <c r="U512" s="353"/>
      <c r="V512" s="353"/>
      <c r="W512" s="353"/>
      <c r="X512" s="353"/>
      <c r="Y512" s="353"/>
      <c r="Z512" s="628">
        <v>41664229</v>
      </c>
      <c r="AA512" s="396">
        <v>16729181</v>
      </c>
      <c r="AB512" s="627">
        <f t="shared" si="27"/>
        <v>58393410</v>
      </c>
    </row>
    <row r="513" spans="1:28">
      <c r="B513" s="366"/>
      <c r="C513" s="474" t="s">
        <v>69</v>
      </c>
      <c r="D513" s="909">
        <v>99.4</v>
      </c>
      <c r="E513" s="902">
        <v>1692</v>
      </c>
      <c r="F513" s="898">
        <v>92.6</v>
      </c>
      <c r="G513" s="877">
        <v>100.1</v>
      </c>
      <c r="H513" s="894">
        <v>17694</v>
      </c>
      <c r="I513" s="879">
        <v>113.514</v>
      </c>
      <c r="J513" s="894">
        <v>2814657</v>
      </c>
      <c r="K513" s="880">
        <v>1.387</v>
      </c>
      <c r="L513" s="881">
        <v>100.2</v>
      </c>
      <c r="M513" s="364"/>
      <c r="N513" s="1118">
        <v>331110</v>
      </c>
      <c r="O513" s="1119">
        <f t="shared" si="29"/>
        <v>113.514</v>
      </c>
      <c r="P513" s="1120">
        <v>100.4</v>
      </c>
      <c r="Q513" s="1119">
        <f t="shared" si="28"/>
        <v>100.2</v>
      </c>
      <c r="R513" s="390"/>
      <c r="S513" s="380"/>
      <c r="T513" s="380"/>
      <c r="U513" s="380"/>
      <c r="V513" s="380"/>
      <c r="W513" s="380"/>
      <c r="X513" s="380"/>
      <c r="Y513" s="380"/>
      <c r="Z513" s="631">
        <v>1986136</v>
      </c>
      <c r="AA513" s="397">
        <v>828521</v>
      </c>
      <c r="AB513" s="632">
        <f t="shared" si="27"/>
        <v>2814657</v>
      </c>
    </row>
    <row r="514" spans="1:28">
      <c r="A514" s="359">
        <v>2017</v>
      </c>
      <c r="B514" s="368" t="s">
        <v>466</v>
      </c>
      <c r="C514" s="473" t="s">
        <v>561</v>
      </c>
      <c r="D514" s="910">
        <v>101.6</v>
      </c>
      <c r="E514" s="904">
        <v>1695</v>
      </c>
      <c r="F514" s="896">
        <v>86.9</v>
      </c>
      <c r="G514" s="870">
        <v>100.1</v>
      </c>
      <c r="H514" s="897">
        <v>17698</v>
      </c>
      <c r="I514" s="872">
        <v>102.01900000000001</v>
      </c>
      <c r="J514" s="897">
        <v>3846458</v>
      </c>
      <c r="K514" s="873">
        <v>1.3819999999999999</v>
      </c>
      <c r="L514" s="874">
        <v>100.1</v>
      </c>
      <c r="M514" s="364"/>
      <c r="N514" s="1111">
        <v>262059</v>
      </c>
      <c r="O514" s="1112">
        <f t="shared" si="29"/>
        <v>102.01900000000001</v>
      </c>
      <c r="P514" s="1117">
        <v>100.1</v>
      </c>
      <c r="Q514" s="1116">
        <f t="shared" si="28"/>
        <v>100.1</v>
      </c>
      <c r="R514" s="376"/>
      <c r="S514" s="353"/>
      <c r="T514" s="353"/>
      <c r="U514" s="353"/>
      <c r="V514" s="353"/>
      <c r="W514" s="353"/>
      <c r="X514" s="353"/>
      <c r="Y514" s="353"/>
      <c r="Z514" s="628">
        <v>2714685</v>
      </c>
      <c r="AA514" s="396">
        <v>1131773</v>
      </c>
      <c r="AB514" s="630">
        <f t="shared" si="27"/>
        <v>3846458</v>
      </c>
    </row>
    <row r="515" spans="1:28">
      <c r="B515" s="366"/>
      <c r="C515" s="472" t="s">
        <v>562</v>
      </c>
      <c r="D515" s="909">
        <v>102.5</v>
      </c>
      <c r="E515" s="902">
        <v>1635</v>
      </c>
      <c r="F515" s="898">
        <v>97</v>
      </c>
      <c r="G515" s="877">
        <v>99.6</v>
      </c>
      <c r="H515" s="894">
        <v>17063</v>
      </c>
      <c r="I515" s="879">
        <v>94.652000000000001</v>
      </c>
      <c r="J515" s="894">
        <v>15352657</v>
      </c>
      <c r="K515" s="880">
        <v>1.375</v>
      </c>
      <c r="L515" s="881">
        <v>99.7</v>
      </c>
      <c r="M515" s="364"/>
      <c r="N515" s="1111">
        <v>214409</v>
      </c>
      <c r="O515" s="1112">
        <f t="shared" si="29"/>
        <v>94.652000000000001</v>
      </c>
      <c r="P515" s="1113">
        <v>99.8</v>
      </c>
      <c r="Q515" s="1112">
        <f t="shared" si="28"/>
        <v>99.7</v>
      </c>
      <c r="R515" s="376"/>
      <c r="S515" s="353"/>
      <c r="T515" s="353"/>
      <c r="U515" s="353"/>
      <c r="V515" s="353"/>
      <c r="W515" s="353"/>
      <c r="X515" s="353"/>
      <c r="Y515" s="353"/>
      <c r="Z515" s="628">
        <v>10324270</v>
      </c>
      <c r="AA515" s="396">
        <v>5028387</v>
      </c>
      <c r="AB515" s="627">
        <f t="shared" si="27"/>
        <v>15352657</v>
      </c>
    </row>
    <row r="516" spans="1:28">
      <c r="B516" s="366"/>
      <c r="C516" s="472" t="s">
        <v>563</v>
      </c>
      <c r="D516" s="909">
        <v>103.6</v>
      </c>
      <c r="E516" s="902">
        <v>1657</v>
      </c>
      <c r="F516" s="898">
        <v>96.9</v>
      </c>
      <c r="G516" s="877">
        <v>99.1</v>
      </c>
      <c r="H516" s="894">
        <v>17087</v>
      </c>
      <c r="I516" s="879">
        <v>93.549000000000007</v>
      </c>
      <c r="J516" s="894">
        <v>3724547</v>
      </c>
      <c r="K516" s="880">
        <v>1.3680000000000001</v>
      </c>
      <c r="L516" s="881">
        <v>99.8</v>
      </c>
      <c r="M516" s="364"/>
      <c r="N516" s="1111">
        <v>263817</v>
      </c>
      <c r="O516" s="1112">
        <f t="shared" si="29"/>
        <v>93.549000000000007</v>
      </c>
      <c r="P516" s="1113">
        <v>99.8</v>
      </c>
      <c r="Q516" s="1112">
        <f t="shared" si="28"/>
        <v>99.8</v>
      </c>
      <c r="R516" s="376"/>
      <c r="S516" s="353"/>
      <c r="T516" s="353"/>
      <c r="U516" s="353"/>
      <c r="V516" s="353"/>
      <c r="W516" s="353"/>
      <c r="X516" s="353"/>
      <c r="Y516" s="353"/>
      <c r="Z516" s="628">
        <v>2605535</v>
      </c>
      <c r="AA516" s="396">
        <v>1119012</v>
      </c>
      <c r="AB516" s="627">
        <f t="shared" si="27"/>
        <v>3724547</v>
      </c>
    </row>
    <row r="517" spans="1:28">
      <c r="B517" s="366"/>
      <c r="C517" s="472" t="s">
        <v>564</v>
      </c>
      <c r="D517" s="909">
        <v>104.7</v>
      </c>
      <c r="E517" s="902">
        <v>1782</v>
      </c>
      <c r="F517" s="898">
        <v>99.5</v>
      </c>
      <c r="G517" s="877">
        <v>100.5</v>
      </c>
      <c r="H517" s="894">
        <v>15636</v>
      </c>
      <c r="I517" s="879">
        <v>87.715999999999994</v>
      </c>
      <c r="J517" s="894">
        <v>6414169</v>
      </c>
      <c r="K517" s="880">
        <v>1.3640000000000001</v>
      </c>
      <c r="L517" s="881">
        <v>99.9</v>
      </c>
      <c r="M517" s="364"/>
      <c r="N517" s="1111">
        <v>251966</v>
      </c>
      <c r="O517" s="1112">
        <f t="shared" si="29"/>
        <v>87.715999999999994</v>
      </c>
      <c r="P517" s="1113">
        <v>100.2</v>
      </c>
      <c r="Q517" s="1112">
        <f t="shared" si="28"/>
        <v>99.9</v>
      </c>
      <c r="R517" s="376"/>
      <c r="S517" s="353"/>
      <c r="T517" s="353"/>
      <c r="U517" s="353"/>
      <c r="V517" s="353"/>
      <c r="W517" s="353"/>
      <c r="X517" s="353"/>
      <c r="Y517" s="353"/>
      <c r="Z517" s="628">
        <v>4553964</v>
      </c>
      <c r="AA517" s="396">
        <v>1860205</v>
      </c>
      <c r="AB517" s="627">
        <f t="shared" si="27"/>
        <v>6414169</v>
      </c>
    </row>
    <row r="518" spans="1:28">
      <c r="B518" s="366"/>
      <c r="C518" s="472" t="s">
        <v>565</v>
      </c>
      <c r="D518" s="909">
        <v>104.4</v>
      </c>
      <c r="E518" s="902">
        <v>1830</v>
      </c>
      <c r="F518" s="898">
        <v>99.2</v>
      </c>
      <c r="G518" s="877">
        <v>100.5</v>
      </c>
      <c r="H518" s="894">
        <v>18265</v>
      </c>
      <c r="I518" s="879">
        <v>99.917000000000002</v>
      </c>
      <c r="J518" s="894">
        <v>68117810</v>
      </c>
      <c r="K518" s="880">
        <v>1.3580000000000001</v>
      </c>
      <c r="L518" s="881">
        <v>99.700999999999993</v>
      </c>
      <c r="M518" s="364"/>
      <c r="N518" s="1111">
        <v>261675</v>
      </c>
      <c r="O518" s="1112">
        <f t="shared" si="29"/>
        <v>99.917000000000002</v>
      </c>
      <c r="P518" s="1113">
        <v>100.2</v>
      </c>
      <c r="Q518" s="1112">
        <f t="shared" si="28"/>
        <v>99.700999999999993</v>
      </c>
      <c r="R518" s="376"/>
      <c r="S518" s="353"/>
      <c r="T518" s="353"/>
      <c r="U518" s="353"/>
      <c r="V518" s="353"/>
      <c r="W518" s="353"/>
      <c r="X518" s="353"/>
      <c r="Y518" s="353"/>
      <c r="Z518" s="628">
        <v>48112835</v>
      </c>
      <c r="AA518" s="396">
        <v>20004975</v>
      </c>
      <c r="AB518" s="627">
        <f t="shared" si="27"/>
        <v>68117810</v>
      </c>
    </row>
    <row r="519" spans="1:28">
      <c r="B519" s="366"/>
      <c r="C519" s="472" t="s">
        <v>566</v>
      </c>
      <c r="D519" s="909">
        <v>103</v>
      </c>
      <c r="E519" s="902">
        <v>1972</v>
      </c>
      <c r="F519" s="898">
        <v>98.7</v>
      </c>
      <c r="G519" s="877">
        <v>100.4</v>
      </c>
      <c r="H519" s="894">
        <v>18543</v>
      </c>
      <c r="I519" s="879">
        <v>94.245000000000005</v>
      </c>
      <c r="J519" s="894">
        <v>4531634</v>
      </c>
      <c r="K519" s="880">
        <v>1.351</v>
      </c>
      <c r="L519" s="881">
        <v>100.1</v>
      </c>
      <c r="M519" s="364"/>
      <c r="N519" s="1111">
        <v>209924</v>
      </c>
      <c r="O519" s="1112">
        <f t="shared" si="29"/>
        <v>94.245000000000005</v>
      </c>
      <c r="P519" s="1113">
        <v>100.2</v>
      </c>
      <c r="Q519" s="1112">
        <f t="shared" si="28"/>
        <v>100.1</v>
      </c>
      <c r="R519" s="376"/>
      <c r="S519" s="353"/>
      <c r="T519" s="353"/>
      <c r="U519" s="353"/>
      <c r="V519" s="353"/>
      <c r="W519" s="353"/>
      <c r="X519" s="353"/>
      <c r="Y519" s="353"/>
      <c r="Z519" s="628">
        <v>2544210</v>
      </c>
      <c r="AA519" s="396">
        <v>1987424</v>
      </c>
      <c r="AB519" s="627">
        <f t="shared" si="27"/>
        <v>4531634</v>
      </c>
    </row>
    <row r="520" spans="1:28">
      <c r="B520" s="366"/>
      <c r="C520" s="472" t="s">
        <v>567</v>
      </c>
      <c r="D520" s="909">
        <v>104.7</v>
      </c>
      <c r="E520" s="902">
        <v>1873</v>
      </c>
      <c r="F520" s="898">
        <v>95</v>
      </c>
      <c r="G520" s="877">
        <v>100.6</v>
      </c>
      <c r="H520" s="894">
        <v>18638</v>
      </c>
      <c r="I520" s="879">
        <v>85.295000000000002</v>
      </c>
      <c r="J520" s="894">
        <v>5783742</v>
      </c>
      <c r="K520" s="880">
        <v>1.3480000000000001</v>
      </c>
      <c r="L520" s="881">
        <v>100.4</v>
      </c>
      <c r="M520" s="364"/>
      <c r="N520" s="1111">
        <v>206168</v>
      </c>
      <c r="O520" s="1112">
        <f t="shared" si="29"/>
        <v>85.295000000000002</v>
      </c>
      <c r="P520" s="1113">
        <v>100.4</v>
      </c>
      <c r="Q520" s="1112">
        <f t="shared" si="28"/>
        <v>100.4</v>
      </c>
      <c r="R520" s="376"/>
      <c r="S520" s="353"/>
      <c r="T520" s="353"/>
      <c r="U520" s="353"/>
      <c r="V520" s="353"/>
      <c r="W520" s="353"/>
      <c r="X520" s="353"/>
      <c r="Y520" s="353"/>
      <c r="Z520" s="628">
        <v>4101332</v>
      </c>
      <c r="AA520" s="396">
        <v>1682410</v>
      </c>
      <c r="AB520" s="627">
        <f t="shared" si="27"/>
        <v>5783742</v>
      </c>
    </row>
    <row r="521" spans="1:28">
      <c r="B521" s="366"/>
      <c r="C521" s="472" t="s">
        <v>568</v>
      </c>
      <c r="D521" s="909">
        <v>104.6</v>
      </c>
      <c r="E521" s="902">
        <v>1938</v>
      </c>
      <c r="F521" s="898">
        <v>98.2</v>
      </c>
      <c r="G521" s="877">
        <v>100.4</v>
      </c>
      <c r="H521" s="894">
        <v>20274</v>
      </c>
      <c r="I521" s="879">
        <v>80.182000000000002</v>
      </c>
      <c r="J521" s="894">
        <v>14742191</v>
      </c>
      <c r="K521" s="880">
        <v>1.3460000000000001</v>
      </c>
      <c r="L521" s="881">
        <v>100.29900000000001</v>
      </c>
      <c r="M521" s="364"/>
      <c r="N521" s="1111">
        <v>208005</v>
      </c>
      <c r="O521" s="1112">
        <f t="shared" si="29"/>
        <v>80.182000000000002</v>
      </c>
      <c r="P521" s="1113">
        <v>100.5</v>
      </c>
      <c r="Q521" s="1112">
        <f t="shared" si="28"/>
        <v>100.29900000000001</v>
      </c>
      <c r="R521" s="376"/>
      <c r="S521" s="353"/>
      <c r="T521" s="353"/>
      <c r="U521" s="353"/>
      <c r="V521" s="353"/>
      <c r="W521" s="353"/>
      <c r="X521" s="353"/>
      <c r="Y521" s="353"/>
      <c r="Z521" s="628">
        <v>10165837</v>
      </c>
      <c r="AA521" s="396">
        <v>4576354</v>
      </c>
      <c r="AB521" s="627">
        <f t="shared" si="27"/>
        <v>14742191</v>
      </c>
    </row>
    <row r="522" spans="1:28">
      <c r="B522" s="366"/>
      <c r="C522" s="472" t="s">
        <v>569</v>
      </c>
      <c r="D522" s="909">
        <v>105.3</v>
      </c>
      <c r="E522" s="902">
        <v>1922</v>
      </c>
      <c r="F522" s="898">
        <v>99.5</v>
      </c>
      <c r="G522" s="877">
        <v>100</v>
      </c>
      <c r="H522" s="894">
        <v>18922</v>
      </c>
      <c r="I522" s="879">
        <v>82.471000000000004</v>
      </c>
      <c r="J522" s="894">
        <v>3496822</v>
      </c>
      <c r="K522" s="880">
        <v>1.339</v>
      </c>
      <c r="L522" s="881">
        <v>100.8</v>
      </c>
      <c r="M522" s="364"/>
      <c r="N522" s="1111">
        <v>207393</v>
      </c>
      <c r="O522" s="1112">
        <f t="shared" si="29"/>
        <v>82.471000000000004</v>
      </c>
      <c r="P522" s="1113">
        <v>100.8</v>
      </c>
      <c r="Q522" s="1112">
        <f t="shared" si="28"/>
        <v>100.8</v>
      </c>
      <c r="R522" s="376"/>
      <c r="S522" s="353"/>
      <c r="T522" s="353"/>
      <c r="U522" s="353"/>
      <c r="V522" s="353"/>
      <c r="W522" s="353"/>
      <c r="X522" s="353"/>
      <c r="Y522" s="353"/>
      <c r="Z522" s="628">
        <v>2452500</v>
      </c>
      <c r="AA522" s="396">
        <v>1044322</v>
      </c>
      <c r="AB522" s="627">
        <f t="shared" si="27"/>
        <v>3496822</v>
      </c>
    </row>
    <row r="523" spans="1:28">
      <c r="B523" s="366"/>
      <c r="C523" s="472" t="s">
        <v>67</v>
      </c>
      <c r="D523" s="909">
        <v>108.3</v>
      </c>
      <c r="E523" s="902">
        <v>1717</v>
      </c>
      <c r="F523" s="898">
        <v>105.1</v>
      </c>
      <c r="G523" s="877">
        <v>100.2</v>
      </c>
      <c r="H523" s="894">
        <v>19163</v>
      </c>
      <c r="I523" s="879">
        <v>86.784000000000006</v>
      </c>
      <c r="J523" s="894">
        <v>6982611</v>
      </c>
      <c r="K523" s="880">
        <v>1.337</v>
      </c>
      <c r="L523" s="881">
        <v>100</v>
      </c>
      <c r="M523" s="364"/>
      <c r="N523" s="1111">
        <v>247889</v>
      </c>
      <c r="O523" s="1112">
        <f t="shared" si="29"/>
        <v>86.784000000000006</v>
      </c>
      <c r="P523" s="1113">
        <v>100.7</v>
      </c>
      <c r="Q523" s="1112">
        <f t="shared" si="28"/>
        <v>100</v>
      </c>
      <c r="R523" s="376"/>
      <c r="S523" s="353"/>
      <c r="T523" s="353"/>
      <c r="U523" s="353"/>
      <c r="V523" s="353"/>
      <c r="W523" s="353"/>
      <c r="X523" s="353"/>
      <c r="Y523" s="353"/>
      <c r="Z523" s="628">
        <v>4921751</v>
      </c>
      <c r="AA523" s="396">
        <v>2060860</v>
      </c>
      <c r="AB523" s="627">
        <f t="shared" si="27"/>
        <v>6982611</v>
      </c>
    </row>
    <row r="524" spans="1:28">
      <c r="B524" s="366"/>
      <c r="C524" s="472" t="s">
        <v>68</v>
      </c>
      <c r="D524" s="909">
        <v>106.6</v>
      </c>
      <c r="E524" s="902">
        <v>1680</v>
      </c>
      <c r="F524" s="898">
        <v>105.2</v>
      </c>
      <c r="G524" s="877">
        <v>100.3</v>
      </c>
      <c r="H524" s="894">
        <v>18292</v>
      </c>
      <c r="I524" s="879">
        <v>78.17</v>
      </c>
      <c r="J524" s="894">
        <v>59920227</v>
      </c>
      <c r="K524" s="880">
        <v>1.3360000000000001</v>
      </c>
      <c r="L524" s="881">
        <v>100.497</v>
      </c>
      <c r="M524" s="364"/>
      <c r="N524" s="1111">
        <v>213293</v>
      </c>
      <c r="O524" s="1112">
        <f t="shared" si="29"/>
        <v>78.17</v>
      </c>
      <c r="P524" s="1113">
        <v>101.1</v>
      </c>
      <c r="Q524" s="1112">
        <f t="shared" si="28"/>
        <v>100.497</v>
      </c>
      <c r="R524" s="376"/>
      <c r="S524" s="353"/>
      <c r="T524" s="353"/>
      <c r="U524" s="353"/>
      <c r="V524" s="353"/>
      <c r="W524" s="353"/>
      <c r="X524" s="353"/>
      <c r="Y524" s="353"/>
      <c r="Z524" s="628">
        <v>42665768</v>
      </c>
      <c r="AA524" s="396">
        <v>17254459</v>
      </c>
      <c r="AB524" s="627">
        <f t="shared" si="27"/>
        <v>59920227</v>
      </c>
    </row>
    <row r="525" spans="1:28">
      <c r="A525" s="380"/>
      <c r="B525" s="392"/>
      <c r="C525" s="474" t="s">
        <v>69</v>
      </c>
      <c r="D525" s="911">
        <v>107.9</v>
      </c>
      <c r="E525" s="906">
        <v>1604</v>
      </c>
      <c r="F525" s="899">
        <v>96.3</v>
      </c>
      <c r="G525" s="884">
        <v>99.7</v>
      </c>
      <c r="H525" s="895">
        <v>16932</v>
      </c>
      <c r="I525" s="886">
        <v>83.432000000000002</v>
      </c>
      <c r="J525" s="895">
        <v>3869524</v>
      </c>
      <c r="K525" s="887">
        <v>1.33</v>
      </c>
      <c r="L525" s="888">
        <v>101.19499999999999</v>
      </c>
      <c r="M525" s="364"/>
      <c r="N525" s="1118">
        <v>276252</v>
      </c>
      <c r="O525" s="1119">
        <f t="shared" si="29"/>
        <v>83.432000000000002</v>
      </c>
      <c r="P525" s="1120">
        <v>101.6</v>
      </c>
      <c r="Q525" s="1119">
        <f t="shared" si="28"/>
        <v>101.19499999999999</v>
      </c>
      <c r="R525" s="390"/>
      <c r="S525" s="380"/>
      <c r="T525" s="380"/>
      <c r="U525" s="380"/>
      <c r="V525" s="380"/>
      <c r="W525" s="380"/>
      <c r="X525" s="380"/>
      <c r="Y525" s="380"/>
      <c r="Z525" s="631">
        <v>2672590</v>
      </c>
      <c r="AA525" s="397">
        <v>1196934</v>
      </c>
      <c r="AB525" s="632">
        <f t="shared" si="27"/>
        <v>3869524</v>
      </c>
    </row>
    <row r="526" spans="1:28">
      <c r="A526" s="359">
        <v>2018</v>
      </c>
      <c r="B526" s="368" t="s">
        <v>467</v>
      </c>
      <c r="C526" s="473" t="s">
        <v>561</v>
      </c>
      <c r="D526" s="910">
        <v>108.6</v>
      </c>
      <c r="E526" s="904">
        <v>1412</v>
      </c>
      <c r="F526" s="896">
        <v>101</v>
      </c>
      <c r="G526" s="870">
        <v>99.4</v>
      </c>
      <c r="H526" s="897">
        <v>16986</v>
      </c>
      <c r="I526" s="872">
        <v>99.903999999999996</v>
      </c>
      <c r="J526" s="897">
        <v>3869291</v>
      </c>
      <c r="K526" s="873">
        <v>1.327</v>
      </c>
      <c r="L526" s="874">
        <v>101.399</v>
      </c>
      <c r="M526" s="364"/>
      <c r="N526" s="1111">
        <v>261808</v>
      </c>
      <c r="O526" s="1112">
        <f t="shared" si="29"/>
        <v>99.903999999999996</v>
      </c>
      <c r="P526" s="1117">
        <v>101.5</v>
      </c>
      <c r="Q526" s="1116">
        <f t="shared" si="28"/>
        <v>101.399</v>
      </c>
      <c r="R526" s="376"/>
      <c r="S526" s="353"/>
      <c r="T526" s="353"/>
      <c r="U526" s="353"/>
      <c r="V526" s="353"/>
      <c r="W526" s="353"/>
      <c r="X526" s="353"/>
      <c r="Y526" s="353"/>
      <c r="Z526" s="628">
        <v>2661319</v>
      </c>
      <c r="AA526" s="396">
        <v>1207972</v>
      </c>
      <c r="AB526" s="630">
        <f t="shared" si="27"/>
        <v>3869291</v>
      </c>
    </row>
    <row r="527" spans="1:28">
      <c r="B527" s="366"/>
      <c r="C527" s="472" t="s">
        <v>562</v>
      </c>
      <c r="D527" s="909">
        <v>107</v>
      </c>
      <c r="E527" s="902">
        <v>1440</v>
      </c>
      <c r="F527" s="898">
        <v>106.4</v>
      </c>
      <c r="G527" s="877">
        <v>99.5</v>
      </c>
      <c r="H527" s="894">
        <v>16138</v>
      </c>
      <c r="I527" s="879">
        <v>146.197</v>
      </c>
      <c r="J527" s="894">
        <v>13198535</v>
      </c>
      <c r="K527" s="880">
        <v>1.3240000000000001</v>
      </c>
      <c r="L527" s="881">
        <v>101.40300000000001</v>
      </c>
      <c r="M527" s="364"/>
      <c r="N527" s="1111">
        <v>313459</v>
      </c>
      <c r="O527" s="1112">
        <f t="shared" si="29"/>
        <v>146.197</v>
      </c>
      <c r="P527" s="1113">
        <v>101.2</v>
      </c>
      <c r="Q527" s="1112">
        <f t="shared" si="28"/>
        <v>101.40300000000001</v>
      </c>
      <c r="R527" s="376"/>
      <c r="S527" s="353"/>
      <c r="T527" s="353"/>
      <c r="U527" s="353"/>
      <c r="V527" s="353"/>
      <c r="W527" s="353"/>
      <c r="X527" s="353"/>
      <c r="Y527" s="353"/>
      <c r="Z527" s="628">
        <v>8757072</v>
      </c>
      <c r="AA527" s="396">
        <v>4441463</v>
      </c>
      <c r="AB527" s="627">
        <f t="shared" si="27"/>
        <v>13198535</v>
      </c>
    </row>
    <row r="528" spans="1:28">
      <c r="B528" s="366"/>
      <c r="C528" s="472" t="s">
        <v>563</v>
      </c>
      <c r="D528" s="909">
        <v>107.9</v>
      </c>
      <c r="E528" s="902">
        <v>1436</v>
      </c>
      <c r="F528" s="898">
        <v>122.2</v>
      </c>
      <c r="G528" s="877">
        <v>99.3</v>
      </c>
      <c r="H528" s="894">
        <v>15852</v>
      </c>
      <c r="I528" s="879">
        <v>99.123999999999995</v>
      </c>
      <c r="J528" s="894">
        <v>2978820</v>
      </c>
      <c r="K528" s="880">
        <v>1.3160000000000001</v>
      </c>
      <c r="L528" s="881">
        <v>101.102</v>
      </c>
      <c r="M528" s="364"/>
      <c r="N528" s="1111">
        <v>261505</v>
      </c>
      <c r="O528" s="1112">
        <f t="shared" si="29"/>
        <v>99.123999999999995</v>
      </c>
      <c r="P528" s="1113">
        <v>100.9</v>
      </c>
      <c r="Q528" s="1112">
        <f t="shared" si="28"/>
        <v>101.102</v>
      </c>
      <c r="R528" s="376"/>
      <c r="S528" s="353"/>
      <c r="T528" s="353"/>
      <c r="U528" s="353"/>
      <c r="V528" s="353"/>
      <c r="W528" s="353"/>
      <c r="X528" s="353"/>
      <c r="Y528" s="353"/>
      <c r="Z528" s="628">
        <v>1987727</v>
      </c>
      <c r="AA528" s="396">
        <v>991093</v>
      </c>
      <c r="AB528" s="627">
        <f t="shared" si="27"/>
        <v>2978820</v>
      </c>
    </row>
    <row r="529" spans="1:28">
      <c r="B529" s="366"/>
      <c r="C529" s="472" t="s">
        <v>564</v>
      </c>
      <c r="D529" s="909">
        <v>109.1</v>
      </c>
      <c r="E529" s="902">
        <v>1761</v>
      </c>
      <c r="F529" s="898">
        <v>107.9</v>
      </c>
      <c r="G529" s="877">
        <v>100.2</v>
      </c>
      <c r="H529" s="894">
        <v>15634</v>
      </c>
      <c r="I529" s="879">
        <v>123.714</v>
      </c>
      <c r="J529" s="894">
        <v>6748624</v>
      </c>
      <c r="K529" s="880">
        <v>1.3120000000000001</v>
      </c>
      <c r="L529" s="881">
        <v>100.599</v>
      </c>
      <c r="M529" s="364"/>
      <c r="N529" s="1111">
        <v>311718</v>
      </c>
      <c r="O529" s="1112">
        <f t="shared" si="29"/>
        <v>123.714</v>
      </c>
      <c r="P529" s="1113">
        <v>100.8</v>
      </c>
      <c r="Q529" s="1112">
        <f t="shared" si="28"/>
        <v>100.599</v>
      </c>
      <c r="R529" s="376"/>
      <c r="S529" s="353"/>
      <c r="T529" s="353"/>
      <c r="U529" s="353"/>
      <c r="V529" s="353"/>
      <c r="W529" s="353"/>
      <c r="X529" s="353"/>
      <c r="Y529" s="353"/>
      <c r="Z529" s="628">
        <v>4743241</v>
      </c>
      <c r="AA529" s="396">
        <v>2005383</v>
      </c>
      <c r="AB529" s="627">
        <f t="shared" si="27"/>
        <v>6748624</v>
      </c>
    </row>
    <row r="530" spans="1:28">
      <c r="B530" s="366"/>
      <c r="C530" s="472" t="s">
        <v>565</v>
      </c>
      <c r="D530" s="909">
        <v>108.9</v>
      </c>
      <c r="E530" s="902">
        <v>1866</v>
      </c>
      <c r="F530" s="898">
        <v>97.8</v>
      </c>
      <c r="G530" s="877">
        <v>100.6</v>
      </c>
      <c r="H530" s="894">
        <v>18885</v>
      </c>
      <c r="I530" s="879">
        <v>95.561999999999998</v>
      </c>
      <c r="J530" s="894">
        <v>75434648</v>
      </c>
      <c r="K530" s="880">
        <v>1.3109999999999999</v>
      </c>
      <c r="L530" s="881">
        <v>100.798</v>
      </c>
      <c r="M530" s="364"/>
      <c r="N530" s="1111">
        <v>250062</v>
      </c>
      <c r="O530" s="1112">
        <f t="shared" si="29"/>
        <v>95.561999999999998</v>
      </c>
      <c r="P530" s="1113">
        <v>101</v>
      </c>
      <c r="Q530" s="1112">
        <f t="shared" si="28"/>
        <v>100.798</v>
      </c>
      <c r="R530" s="376"/>
      <c r="S530" s="353"/>
      <c r="T530" s="353"/>
      <c r="U530" s="353"/>
      <c r="V530" s="353"/>
      <c r="W530" s="353"/>
      <c r="X530" s="353"/>
      <c r="Y530" s="353"/>
      <c r="Z530" s="628">
        <v>52571024</v>
      </c>
      <c r="AA530" s="396">
        <v>22863624</v>
      </c>
      <c r="AB530" s="627">
        <f t="shared" si="27"/>
        <v>75434648</v>
      </c>
    </row>
    <row r="531" spans="1:28">
      <c r="B531" s="366"/>
      <c r="C531" s="472" t="s">
        <v>566</v>
      </c>
      <c r="D531" s="909">
        <v>107.4</v>
      </c>
      <c r="E531" s="902">
        <v>1862</v>
      </c>
      <c r="F531" s="898">
        <v>89.2</v>
      </c>
      <c r="G531" s="877">
        <v>100.6</v>
      </c>
      <c r="H531" s="894">
        <v>18287</v>
      </c>
      <c r="I531" s="879">
        <v>112.273</v>
      </c>
      <c r="J531" s="894">
        <v>5598379</v>
      </c>
      <c r="K531" s="880">
        <v>1.2989999999999999</v>
      </c>
      <c r="L531" s="881">
        <v>100.399</v>
      </c>
      <c r="M531" s="364"/>
      <c r="N531" s="1111">
        <v>235688</v>
      </c>
      <c r="O531" s="1112">
        <f t="shared" si="29"/>
        <v>112.273</v>
      </c>
      <c r="P531" s="1113">
        <v>100.6</v>
      </c>
      <c r="Q531" s="1112">
        <f t="shared" si="28"/>
        <v>100.399</v>
      </c>
      <c r="R531" s="376"/>
      <c r="S531" s="353"/>
      <c r="T531" s="353"/>
      <c r="U531" s="353"/>
      <c r="V531" s="353"/>
      <c r="W531" s="353"/>
      <c r="X531" s="353"/>
      <c r="Y531" s="353"/>
      <c r="Z531" s="628">
        <v>3823173</v>
      </c>
      <c r="AA531" s="396">
        <v>1775206</v>
      </c>
      <c r="AB531" s="627">
        <f t="shared" ref="AB531:AB563" si="30">Z531+AA531</f>
        <v>5598379</v>
      </c>
    </row>
    <row r="532" spans="1:28">
      <c r="B532" s="366"/>
      <c r="C532" s="472" t="s">
        <v>567</v>
      </c>
      <c r="D532" s="909">
        <v>107.9</v>
      </c>
      <c r="E532" s="902">
        <v>1819</v>
      </c>
      <c r="F532" s="898">
        <v>95.4</v>
      </c>
      <c r="G532" s="877">
        <v>100.3</v>
      </c>
      <c r="H532" s="894">
        <v>19164</v>
      </c>
      <c r="I532" s="879">
        <v>142.49299999999999</v>
      </c>
      <c r="J532" s="894">
        <v>5671603</v>
      </c>
      <c r="K532" s="880">
        <v>1.294</v>
      </c>
      <c r="L532" s="881">
        <v>100.199</v>
      </c>
      <c r="M532" s="364"/>
      <c r="N532" s="1111">
        <v>293775</v>
      </c>
      <c r="O532" s="1112">
        <f t="shared" si="29"/>
        <v>142.49299999999999</v>
      </c>
      <c r="P532" s="1113">
        <v>100.6</v>
      </c>
      <c r="Q532" s="1112">
        <f t="shared" si="28"/>
        <v>100.199</v>
      </c>
      <c r="R532" s="376"/>
      <c r="S532" s="353"/>
      <c r="T532" s="353"/>
      <c r="U532" s="353"/>
      <c r="V532" s="353"/>
      <c r="W532" s="353"/>
      <c r="X532" s="353"/>
      <c r="Y532" s="353"/>
      <c r="Z532" s="628">
        <v>3931369</v>
      </c>
      <c r="AA532" s="396">
        <v>1740234</v>
      </c>
      <c r="AB532" s="627">
        <f t="shared" si="30"/>
        <v>5671603</v>
      </c>
    </row>
    <row r="533" spans="1:28">
      <c r="B533" s="366"/>
      <c r="C533" s="472" t="s">
        <v>568</v>
      </c>
      <c r="D533" s="909">
        <v>107.4</v>
      </c>
      <c r="E533" s="902">
        <v>1870</v>
      </c>
      <c r="F533" s="898">
        <v>101.5</v>
      </c>
      <c r="G533" s="877">
        <v>100.1</v>
      </c>
      <c r="H533" s="894">
        <v>20678</v>
      </c>
      <c r="I533" s="879">
        <v>128.99100000000001</v>
      </c>
      <c r="J533" s="894">
        <v>13876523</v>
      </c>
      <c r="K533" s="880">
        <v>1.29</v>
      </c>
      <c r="L533" s="881">
        <v>100.59699999999999</v>
      </c>
      <c r="M533" s="364"/>
      <c r="N533" s="1111">
        <v>268308</v>
      </c>
      <c r="O533" s="1112">
        <f t="shared" si="29"/>
        <v>128.99100000000001</v>
      </c>
      <c r="P533" s="1113">
        <v>101.1</v>
      </c>
      <c r="Q533" s="1112">
        <f t="shared" si="28"/>
        <v>100.59699999999999</v>
      </c>
      <c r="R533" s="376"/>
      <c r="S533" s="353"/>
      <c r="T533" s="353"/>
      <c r="U533" s="353"/>
      <c r="V533" s="353"/>
      <c r="W533" s="353"/>
      <c r="X533" s="353"/>
      <c r="Y533" s="353"/>
      <c r="Z533" s="628">
        <v>9393746</v>
      </c>
      <c r="AA533" s="396">
        <v>4482777</v>
      </c>
      <c r="AB533" s="627">
        <f t="shared" si="30"/>
        <v>13876523</v>
      </c>
    </row>
    <row r="534" spans="1:28">
      <c r="B534" s="366"/>
      <c r="C534" s="472" t="s">
        <v>569</v>
      </c>
      <c r="D534" s="909">
        <v>109.1</v>
      </c>
      <c r="E534" s="902">
        <v>1825</v>
      </c>
      <c r="F534" s="898">
        <v>99.1</v>
      </c>
      <c r="G534" s="877">
        <v>99.9</v>
      </c>
      <c r="H534" s="894">
        <v>19625</v>
      </c>
      <c r="I534" s="879">
        <v>135.05099999999999</v>
      </c>
      <c r="J534" s="894">
        <v>3946148</v>
      </c>
      <c r="K534" s="880">
        <v>1.284</v>
      </c>
      <c r="L534" s="881">
        <v>100.595</v>
      </c>
      <c r="M534" s="364"/>
      <c r="N534" s="1111">
        <v>280087</v>
      </c>
      <c r="O534" s="1112">
        <f t="shared" si="29"/>
        <v>135.05099999999999</v>
      </c>
      <c r="P534" s="1113">
        <v>101.4</v>
      </c>
      <c r="Q534" s="1112">
        <f t="shared" si="28"/>
        <v>100.595</v>
      </c>
      <c r="R534" s="376"/>
      <c r="S534" s="353"/>
      <c r="T534" s="353"/>
      <c r="U534" s="353"/>
      <c r="V534" s="353"/>
      <c r="W534" s="353"/>
      <c r="X534" s="353"/>
      <c r="Y534" s="353"/>
      <c r="Z534" s="628">
        <v>2783391</v>
      </c>
      <c r="AA534" s="396">
        <v>1162757</v>
      </c>
      <c r="AB534" s="627">
        <f t="shared" si="30"/>
        <v>3946148</v>
      </c>
    </row>
    <row r="535" spans="1:28">
      <c r="B535" s="366"/>
      <c r="C535" s="472" t="s">
        <v>67</v>
      </c>
      <c r="D535" s="909">
        <v>108.7</v>
      </c>
      <c r="E535" s="902">
        <v>1891</v>
      </c>
      <c r="F535" s="898">
        <v>109.3</v>
      </c>
      <c r="G535" s="877">
        <v>99.9</v>
      </c>
      <c r="H535" s="894">
        <v>19933</v>
      </c>
      <c r="I535" s="879">
        <v>127.762</v>
      </c>
      <c r="J535" s="894">
        <v>7070813</v>
      </c>
      <c r="K535" s="880">
        <v>1.28</v>
      </c>
      <c r="L535" s="881">
        <v>101.092</v>
      </c>
      <c r="M535" s="364"/>
      <c r="N535" s="1111">
        <v>316708</v>
      </c>
      <c r="O535" s="1112">
        <f t="shared" si="29"/>
        <v>127.762</v>
      </c>
      <c r="P535" s="1113">
        <v>101.8</v>
      </c>
      <c r="Q535" s="1112">
        <f t="shared" ref="Q535:Q576" si="31">ROUND(P535/P523*100,3)</f>
        <v>101.092</v>
      </c>
      <c r="R535" s="376"/>
      <c r="S535" s="353"/>
      <c r="T535" s="353"/>
      <c r="U535" s="353"/>
      <c r="V535" s="353"/>
      <c r="W535" s="353"/>
      <c r="X535" s="353"/>
      <c r="Y535" s="353"/>
      <c r="Z535" s="628">
        <v>4946888</v>
      </c>
      <c r="AA535" s="396">
        <v>2123925</v>
      </c>
      <c r="AB535" s="627">
        <f t="shared" si="30"/>
        <v>7070813</v>
      </c>
    </row>
    <row r="536" spans="1:28">
      <c r="B536" s="366"/>
      <c r="C536" s="472" t="s">
        <v>68</v>
      </c>
      <c r="D536" s="909">
        <v>109.1</v>
      </c>
      <c r="E536" s="902">
        <v>1866</v>
      </c>
      <c r="F536" s="898">
        <v>102.7</v>
      </c>
      <c r="G536" s="877">
        <v>100.1</v>
      </c>
      <c r="H536" s="894">
        <v>18662</v>
      </c>
      <c r="I536" s="879">
        <v>124.667</v>
      </c>
      <c r="J536" s="894">
        <v>63050949</v>
      </c>
      <c r="K536" s="880">
        <v>1.274</v>
      </c>
      <c r="L536" s="881">
        <v>100.495</v>
      </c>
      <c r="M536" s="364"/>
      <c r="N536" s="1111">
        <v>265905</v>
      </c>
      <c r="O536" s="1112">
        <f t="shared" si="29"/>
        <v>124.667</v>
      </c>
      <c r="P536" s="1113">
        <v>101.6</v>
      </c>
      <c r="Q536" s="1112">
        <f t="shared" si="31"/>
        <v>100.495</v>
      </c>
      <c r="R536" s="376"/>
      <c r="S536" s="353"/>
      <c r="T536" s="353"/>
      <c r="U536" s="353"/>
      <c r="V536" s="353"/>
      <c r="W536" s="353"/>
      <c r="X536" s="353"/>
      <c r="Y536" s="353"/>
      <c r="Z536" s="628">
        <v>44581638</v>
      </c>
      <c r="AA536" s="396">
        <v>18469311</v>
      </c>
      <c r="AB536" s="627">
        <f t="shared" si="30"/>
        <v>63050949</v>
      </c>
    </row>
    <row r="537" spans="1:28">
      <c r="A537" s="380"/>
      <c r="B537" s="392"/>
      <c r="C537" s="474" t="s">
        <v>69</v>
      </c>
      <c r="D537" s="911">
        <v>109.1</v>
      </c>
      <c r="E537" s="906">
        <v>1853</v>
      </c>
      <c r="F537" s="899">
        <v>100.6</v>
      </c>
      <c r="G537" s="884">
        <v>100.1</v>
      </c>
      <c r="H537" s="895">
        <v>17381</v>
      </c>
      <c r="I537" s="886">
        <v>113.288</v>
      </c>
      <c r="J537" s="895">
        <v>3910091</v>
      </c>
      <c r="K537" s="887">
        <v>1.264</v>
      </c>
      <c r="L537" s="888">
        <v>99.802999999999997</v>
      </c>
      <c r="M537" s="364"/>
      <c r="N537" s="1118">
        <v>312959</v>
      </c>
      <c r="O537" s="1119">
        <f t="shared" si="29"/>
        <v>113.288</v>
      </c>
      <c r="P537" s="1120">
        <v>101.4</v>
      </c>
      <c r="Q537" s="1119">
        <f t="shared" si="31"/>
        <v>99.802999999999997</v>
      </c>
      <c r="R537" s="390"/>
      <c r="S537" s="380"/>
      <c r="T537" s="380"/>
      <c r="U537" s="380"/>
      <c r="V537" s="380"/>
      <c r="W537" s="380"/>
      <c r="X537" s="380"/>
      <c r="Y537" s="380"/>
      <c r="Z537" s="631">
        <v>2737890</v>
      </c>
      <c r="AA537" s="397">
        <v>1172201</v>
      </c>
      <c r="AB537" s="632">
        <f t="shared" si="30"/>
        <v>3910091</v>
      </c>
    </row>
    <row r="538" spans="1:28">
      <c r="A538" s="359">
        <v>2019</v>
      </c>
      <c r="B538" s="368" t="s">
        <v>398</v>
      </c>
      <c r="C538" s="473" t="s">
        <v>561</v>
      </c>
      <c r="D538" s="910">
        <v>108.3</v>
      </c>
      <c r="E538" s="904">
        <v>1912</v>
      </c>
      <c r="F538" s="896">
        <v>95.2</v>
      </c>
      <c r="G538" s="870">
        <v>99.2</v>
      </c>
      <c r="H538" s="897">
        <v>17212</v>
      </c>
      <c r="I538" s="872">
        <v>113.117</v>
      </c>
      <c r="J538" s="897">
        <v>4430659</v>
      </c>
      <c r="K538" s="873">
        <v>1.268</v>
      </c>
      <c r="L538" s="874">
        <v>99.900999999999996</v>
      </c>
      <c r="M538" s="364"/>
      <c r="N538" s="1111">
        <v>296150</v>
      </c>
      <c r="O538" s="1112">
        <f t="shared" si="29"/>
        <v>113.117</v>
      </c>
      <c r="P538" s="1117">
        <v>101.4</v>
      </c>
      <c r="Q538" s="1116">
        <f t="shared" si="31"/>
        <v>99.900999999999996</v>
      </c>
      <c r="R538" s="376"/>
      <c r="S538" s="353"/>
      <c r="T538" s="353"/>
      <c r="U538" s="353"/>
      <c r="V538" s="353"/>
      <c r="W538" s="353"/>
      <c r="X538" s="353"/>
      <c r="Y538" s="353"/>
      <c r="Z538" s="628">
        <v>3073276</v>
      </c>
      <c r="AA538" s="396">
        <v>1357383</v>
      </c>
      <c r="AB538" s="630">
        <f t="shared" si="30"/>
        <v>4430659</v>
      </c>
    </row>
    <row r="539" spans="1:28">
      <c r="B539" s="366"/>
      <c r="C539" s="472" t="s">
        <v>562</v>
      </c>
      <c r="D539" s="909">
        <v>110</v>
      </c>
      <c r="E539" s="902">
        <v>1968</v>
      </c>
      <c r="F539" s="898">
        <v>102.9</v>
      </c>
      <c r="G539" s="877">
        <v>99</v>
      </c>
      <c r="H539" s="894">
        <v>16319</v>
      </c>
      <c r="I539" s="879">
        <v>69.741</v>
      </c>
      <c r="J539" s="894">
        <v>13983939</v>
      </c>
      <c r="K539" s="880">
        <v>1.266</v>
      </c>
      <c r="L539" s="881">
        <v>100.099</v>
      </c>
      <c r="M539" s="364"/>
      <c r="N539" s="1111">
        <v>218611</v>
      </c>
      <c r="O539" s="1112">
        <f t="shared" si="29"/>
        <v>69.741</v>
      </c>
      <c r="P539" s="1113">
        <v>101.3</v>
      </c>
      <c r="Q539" s="1112">
        <f t="shared" si="31"/>
        <v>100.099</v>
      </c>
      <c r="R539" s="376"/>
      <c r="S539" s="353"/>
      <c r="T539" s="353"/>
      <c r="U539" s="353"/>
      <c r="V539" s="353"/>
      <c r="W539" s="353"/>
      <c r="X539" s="353"/>
      <c r="Y539" s="353"/>
      <c r="Z539" s="628">
        <v>9552237</v>
      </c>
      <c r="AA539" s="396">
        <v>4431702</v>
      </c>
      <c r="AB539" s="627">
        <f t="shared" si="30"/>
        <v>13983939</v>
      </c>
    </row>
    <row r="540" spans="1:28">
      <c r="B540" s="366"/>
      <c r="C540" s="472" t="s">
        <v>563</v>
      </c>
      <c r="D540" s="909">
        <v>108.9</v>
      </c>
      <c r="E540" s="902">
        <v>1967</v>
      </c>
      <c r="F540" s="898">
        <v>101.3</v>
      </c>
      <c r="G540" s="877">
        <v>98.6</v>
      </c>
      <c r="H540" s="894">
        <v>15807</v>
      </c>
      <c r="I540" s="879">
        <v>109.274</v>
      </c>
      <c r="J540" s="894">
        <v>4120952</v>
      </c>
      <c r="K540" s="880">
        <v>1.26</v>
      </c>
      <c r="L540" s="881">
        <v>100.297</v>
      </c>
      <c r="M540" s="364"/>
      <c r="N540" s="1111">
        <v>285758</v>
      </c>
      <c r="O540" s="1112">
        <f t="shared" si="29"/>
        <v>109.274</v>
      </c>
      <c r="P540" s="1113">
        <v>101.2</v>
      </c>
      <c r="Q540" s="1112">
        <f t="shared" si="31"/>
        <v>100.297</v>
      </c>
      <c r="R540" s="376"/>
      <c r="S540" s="353"/>
      <c r="T540" s="353"/>
      <c r="U540" s="353"/>
      <c r="V540" s="353"/>
      <c r="W540" s="353"/>
      <c r="X540" s="353"/>
      <c r="Y540" s="353"/>
      <c r="Z540" s="628">
        <v>2814075</v>
      </c>
      <c r="AA540" s="396">
        <v>1306877</v>
      </c>
      <c r="AB540" s="627">
        <f t="shared" si="30"/>
        <v>4120952</v>
      </c>
    </row>
    <row r="541" spans="1:28">
      <c r="B541" s="366"/>
      <c r="C541" s="472" t="s">
        <v>564</v>
      </c>
      <c r="D541" s="909">
        <v>111.4</v>
      </c>
      <c r="E541" s="902">
        <v>1936</v>
      </c>
      <c r="F541" s="898">
        <v>82.9</v>
      </c>
      <c r="G541" s="877">
        <v>100.1</v>
      </c>
      <c r="H541" s="894">
        <v>16172</v>
      </c>
      <c r="I541" s="879">
        <v>82.221999999999994</v>
      </c>
      <c r="J541" s="894">
        <v>6613402</v>
      </c>
      <c r="K541" s="880">
        <v>1.2569999999999999</v>
      </c>
      <c r="L541" s="881">
        <v>100.496</v>
      </c>
      <c r="M541" s="364"/>
      <c r="N541" s="1111">
        <v>256301</v>
      </c>
      <c r="O541" s="1112">
        <f t="shared" si="29"/>
        <v>82.221999999999994</v>
      </c>
      <c r="P541" s="1113">
        <v>101.3</v>
      </c>
      <c r="Q541" s="1112">
        <f t="shared" si="31"/>
        <v>100.496</v>
      </c>
      <c r="R541" s="376"/>
      <c r="S541" s="353"/>
      <c r="T541" s="353"/>
      <c r="U541" s="353"/>
      <c r="V541" s="353"/>
      <c r="W541" s="353"/>
      <c r="X541" s="353"/>
      <c r="Y541" s="353"/>
      <c r="Z541" s="628">
        <v>4644281</v>
      </c>
      <c r="AA541" s="396">
        <v>1969121</v>
      </c>
      <c r="AB541" s="627">
        <f t="shared" si="30"/>
        <v>6613402</v>
      </c>
    </row>
    <row r="542" spans="1:28">
      <c r="B542" s="366" t="s">
        <v>153</v>
      </c>
      <c r="C542" s="472" t="s">
        <v>565</v>
      </c>
      <c r="D542" s="909">
        <v>110.6</v>
      </c>
      <c r="E542" s="902">
        <v>1985</v>
      </c>
      <c r="F542" s="898">
        <v>100.1</v>
      </c>
      <c r="G542" s="877">
        <v>100.7</v>
      </c>
      <c r="H542" s="894">
        <v>17915</v>
      </c>
      <c r="I542" s="879">
        <v>108.482</v>
      </c>
      <c r="J542" s="894">
        <v>72783972</v>
      </c>
      <c r="K542" s="880">
        <v>1.2549999999999999</v>
      </c>
      <c r="L542" s="881">
        <v>100.495</v>
      </c>
      <c r="M542" s="364"/>
      <c r="N542" s="1111">
        <v>271273</v>
      </c>
      <c r="O542" s="1112">
        <f t="shared" ref="O542:O561" si="32">ROUND(N542/N530*100,3)</f>
        <v>108.482</v>
      </c>
      <c r="P542" s="1113">
        <v>101.5</v>
      </c>
      <c r="Q542" s="1112">
        <f t="shared" si="31"/>
        <v>100.495</v>
      </c>
      <c r="R542" s="376"/>
      <c r="S542" s="353"/>
      <c r="T542" s="353"/>
      <c r="U542" s="353"/>
      <c r="V542" s="353"/>
      <c r="W542" s="353"/>
      <c r="X542" s="353"/>
      <c r="Y542" s="353"/>
      <c r="Z542" s="628">
        <v>51217193</v>
      </c>
      <c r="AA542" s="396">
        <v>21566779</v>
      </c>
      <c r="AB542" s="627">
        <f t="shared" si="30"/>
        <v>72783972</v>
      </c>
    </row>
    <row r="543" spans="1:28">
      <c r="B543" s="366"/>
      <c r="C543" s="472" t="s">
        <v>566</v>
      </c>
      <c r="D543" s="909">
        <v>115</v>
      </c>
      <c r="E543" s="902">
        <v>2050</v>
      </c>
      <c r="F543" s="898">
        <v>103.5</v>
      </c>
      <c r="G543" s="877">
        <v>100.8</v>
      </c>
      <c r="H543" s="894">
        <v>18332</v>
      </c>
      <c r="I543" s="879">
        <v>121.151</v>
      </c>
      <c r="J543" s="894">
        <v>6762607</v>
      </c>
      <c r="K543" s="880">
        <v>1.246</v>
      </c>
      <c r="L543" s="881">
        <v>100.895</v>
      </c>
      <c r="M543" s="364"/>
      <c r="N543" s="1111">
        <v>285538</v>
      </c>
      <c r="O543" s="1112">
        <f t="shared" si="32"/>
        <v>121.151</v>
      </c>
      <c r="P543" s="1113">
        <v>101.5</v>
      </c>
      <c r="Q543" s="1112">
        <f t="shared" si="31"/>
        <v>100.895</v>
      </c>
      <c r="R543" s="376"/>
      <c r="S543" s="353"/>
      <c r="T543" s="353"/>
      <c r="U543" s="353"/>
      <c r="V543" s="353"/>
      <c r="W543" s="353"/>
      <c r="X543" s="353"/>
      <c r="Y543" s="353"/>
      <c r="Z543" s="628">
        <v>4724766</v>
      </c>
      <c r="AA543" s="396">
        <v>2037841</v>
      </c>
      <c r="AB543" s="627">
        <f t="shared" si="30"/>
        <v>6762607</v>
      </c>
    </row>
    <row r="544" spans="1:28">
      <c r="B544" s="366"/>
      <c r="C544" s="472" t="s">
        <v>567</v>
      </c>
      <c r="D544" s="2598">
        <v>112.8</v>
      </c>
      <c r="E544" s="2599">
        <v>2044</v>
      </c>
      <c r="F544" s="2600">
        <v>106.6</v>
      </c>
      <c r="G544" s="384">
        <v>100.9</v>
      </c>
      <c r="H544" s="658">
        <v>19731</v>
      </c>
      <c r="I544" s="379">
        <v>87.084000000000003</v>
      </c>
      <c r="J544" s="658">
        <v>5490336</v>
      </c>
      <c r="K544" s="2597">
        <v>1.2410000000000001</v>
      </c>
      <c r="L544" s="2601">
        <v>100.696</v>
      </c>
      <c r="M544" s="364"/>
      <c r="N544" s="1111">
        <v>255832</v>
      </c>
      <c r="O544" s="1112">
        <f t="shared" si="32"/>
        <v>87.084000000000003</v>
      </c>
      <c r="P544" s="1113">
        <v>101.3</v>
      </c>
      <c r="Q544" s="1112">
        <f t="shared" si="31"/>
        <v>100.696</v>
      </c>
      <c r="R544" s="376"/>
      <c r="S544" s="353"/>
      <c r="T544" s="353"/>
      <c r="U544" s="353"/>
      <c r="V544" s="353"/>
      <c r="W544" s="353"/>
      <c r="X544" s="353"/>
      <c r="Y544" s="353"/>
      <c r="Z544" s="628">
        <v>4066626</v>
      </c>
      <c r="AA544" s="396">
        <v>1423710</v>
      </c>
      <c r="AB544" s="627">
        <f t="shared" si="30"/>
        <v>5490336</v>
      </c>
    </row>
    <row r="545" spans="1:29">
      <c r="B545" s="366"/>
      <c r="C545" s="472" t="s">
        <v>568</v>
      </c>
      <c r="D545" s="2598">
        <v>111.8</v>
      </c>
      <c r="E545" s="2599">
        <v>1998</v>
      </c>
      <c r="F545" s="2600">
        <v>104</v>
      </c>
      <c r="G545" s="384">
        <v>100.8</v>
      </c>
      <c r="H545" s="658">
        <v>19371</v>
      </c>
      <c r="I545" s="379">
        <v>99.614000000000004</v>
      </c>
      <c r="J545" s="658">
        <v>14446417</v>
      </c>
      <c r="K545" s="2597">
        <v>1.2390000000000001</v>
      </c>
      <c r="L545" s="2601">
        <v>100.593</v>
      </c>
      <c r="M545" s="364"/>
      <c r="N545" s="1111">
        <v>267273</v>
      </c>
      <c r="O545" s="1112">
        <f t="shared" si="32"/>
        <v>99.614000000000004</v>
      </c>
      <c r="P545" s="1113">
        <v>101.7</v>
      </c>
      <c r="Q545" s="1112">
        <f t="shared" si="31"/>
        <v>100.593</v>
      </c>
      <c r="R545" s="376"/>
      <c r="S545" s="353"/>
      <c r="T545" s="353"/>
      <c r="U545" s="353"/>
      <c r="V545" s="353"/>
      <c r="W545" s="353"/>
      <c r="X545" s="353"/>
      <c r="Y545" s="353"/>
      <c r="Z545" s="628">
        <v>9825902</v>
      </c>
      <c r="AA545" s="396">
        <v>4620515</v>
      </c>
      <c r="AB545" s="627">
        <f t="shared" si="30"/>
        <v>14446417</v>
      </c>
    </row>
    <row r="546" spans="1:29">
      <c r="B546" s="366"/>
      <c r="C546" s="472" t="s">
        <v>569</v>
      </c>
      <c r="D546" s="2598">
        <v>108.4</v>
      </c>
      <c r="E546" s="2599">
        <v>1996</v>
      </c>
      <c r="F546" s="2600">
        <v>103.6</v>
      </c>
      <c r="G546" s="384">
        <v>101.3</v>
      </c>
      <c r="H546" s="658">
        <v>19098</v>
      </c>
      <c r="I546" s="379">
        <v>94.313999999999993</v>
      </c>
      <c r="J546" s="658">
        <v>3955308</v>
      </c>
      <c r="K546" s="2597">
        <v>1.236</v>
      </c>
      <c r="L546" s="2601">
        <v>100.49299999999999</v>
      </c>
      <c r="M546" s="364"/>
      <c r="N546" s="1111">
        <v>264162</v>
      </c>
      <c r="O546" s="1112">
        <f t="shared" si="32"/>
        <v>94.313999999999993</v>
      </c>
      <c r="P546" s="1113">
        <v>101.9</v>
      </c>
      <c r="Q546" s="1112">
        <f t="shared" si="31"/>
        <v>100.49299999999999</v>
      </c>
      <c r="R546" s="376"/>
      <c r="S546" s="353"/>
      <c r="T546" s="353"/>
      <c r="U546" s="353"/>
      <c r="V546" s="353"/>
      <c r="W546" s="353"/>
      <c r="X546" s="353"/>
      <c r="Y546" s="353"/>
      <c r="Z546" s="628">
        <v>2768363</v>
      </c>
      <c r="AA546" s="396">
        <v>1186945</v>
      </c>
      <c r="AB546" s="627">
        <f t="shared" si="30"/>
        <v>3955308</v>
      </c>
    </row>
    <row r="547" spans="1:29">
      <c r="B547" s="366"/>
      <c r="C547" s="472" t="s">
        <v>67</v>
      </c>
      <c r="D547" s="2598">
        <v>110.4</v>
      </c>
      <c r="E547" s="2599">
        <v>1960</v>
      </c>
      <c r="F547" s="2600">
        <v>97.4</v>
      </c>
      <c r="G547" s="384">
        <v>101</v>
      </c>
      <c r="H547" s="658">
        <v>19030</v>
      </c>
      <c r="I547" s="379">
        <v>90.477000000000004</v>
      </c>
      <c r="J547" s="658">
        <v>6969035</v>
      </c>
      <c r="K547" s="2597">
        <v>1.234</v>
      </c>
      <c r="L547" s="2601">
        <v>100.589</v>
      </c>
      <c r="M547" s="364"/>
      <c r="N547" s="1111">
        <v>286548</v>
      </c>
      <c r="O547" s="1112">
        <f t="shared" si="32"/>
        <v>90.477000000000004</v>
      </c>
      <c r="P547" s="1113">
        <v>102.4</v>
      </c>
      <c r="Q547" s="1112">
        <f t="shared" si="31"/>
        <v>100.589</v>
      </c>
      <c r="R547" s="376"/>
      <c r="S547" s="353"/>
      <c r="T547" s="353"/>
      <c r="U547" s="353"/>
      <c r="V547" s="353"/>
      <c r="W547" s="353"/>
      <c r="X547" s="353"/>
      <c r="Y547" s="353"/>
      <c r="Z547" s="628">
        <v>4911330</v>
      </c>
      <c r="AA547" s="396">
        <v>2057705</v>
      </c>
      <c r="AB547" s="627">
        <f t="shared" si="30"/>
        <v>6969035</v>
      </c>
    </row>
    <row r="548" spans="1:29">
      <c r="B548" s="366"/>
      <c r="C548" s="472" t="s">
        <v>68</v>
      </c>
      <c r="D548" s="2598">
        <v>111</v>
      </c>
      <c r="E548" s="2599">
        <v>1981</v>
      </c>
      <c r="F548" s="2600">
        <v>84.6</v>
      </c>
      <c r="G548" s="384">
        <v>100.6</v>
      </c>
      <c r="H548" s="658">
        <v>17325</v>
      </c>
      <c r="I548" s="379">
        <v>94.438999999999993</v>
      </c>
      <c r="J548" s="658">
        <v>63855857</v>
      </c>
      <c r="K548" s="2597">
        <v>1.232</v>
      </c>
      <c r="L548" s="2601">
        <v>101.181</v>
      </c>
      <c r="M548" s="364"/>
      <c r="N548" s="1111">
        <v>251118</v>
      </c>
      <c r="O548" s="1112">
        <f t="shared" si="32"/>
        <v>94.438999999999993</v>
      </c>
      <c r="P548" s="1113">
        <v>102.8</v>
      </c>
      <c r="Q548" s="1112">
        <f t="shared" si="31"/>
        <v>101.181</v>
      </c>
      <c r="R548" s="376"/>
      <c r="S548" s="353"/>
      <c r="T548" s="353"/>
      <c r="U548" s="353"/>
      <c r="V548" s="353"/>
      <c r="W548" s="353"/>
      <c r="X548" s="353"/>
      <c r="Y548" s="353"/>
      <c r="Z548" s="628">
        <v>45635116</v>
      </c>
      <c r="AA548" s="396">
        <v>18220741</v>
      </c>
      <c r="AB548" s="627">
        <f t="shared" si="30"/>
        <v>63855857</v>
      </c>
    </row>
    <row r="549" spans="1:29">
      <c r="A549" s="380"/>
      <c r="B549" s="392"/>
      <c r="C549" s="474" t="s">
        <v>69</v>
      </c>
      <c r="D549" s="2602">
        <v>110</v>
      </c>
      <c r="E549" s="2603">
        <v>1946</v>
      </c>
      <c r="F549" s="2604">
        <v>96.7</v>
      </c>
      <c r="G549" s="385">
        <v>100.7</v>
      </c>
      <c r="H549" s="659">
        <v>17054</v>
      </c>
      <c r="I549" s="382">
        <v>101.057</v>
      </c>
      <c r="J549" s="659">
        <v>4509479</v>
      </c>
      <c r="K549" s="2605">
        <v>1.226</v>
      </c>
      <c r="L549" s="2606">
        <v>101.282</v>
      </c>
      <c r="M549" s="364"/>
      <c r="N549" s="1118">
        <v>316268</v>
      </c>
      <c r="O549" s="1119">
        <f t="shared" si="32"/>
        <v>101.057</v>
      </c>
      <c r="P549" s="1120">
        <v>102.7</v>
      </c>
      <c r="Q549" s="1119">
        <f t="shared" si="31"/>
        <v>101.282</v>
      </c>
      <c r="R549" s="376"/>
      <c r="S549" s="353"/>
      <c r="T549" s="353"/>
      <c r="U549" s="353"/>
      <c r="V549" s="353"/>
      <c r="W549" s="353"/>
      <c r="X549" s="353"/>
      <c r="Y549" s="353"/>
      <c r="Z549" s="628">
        <v>3168305</v>
      </c>
      <c r="AA549" s="396">
        <v>1341174</v>
      </c>
      <c r="AB549" s="627">
        <f t="shared" si="30"/>
        <v>4509479</v>
      </c>
      <c r="AC549" s="353"/>
    </row>
    <row r="550" spans="1:29">
      <c r="A550" s="359">
        <v>2020</v>
      </c>
      <c r="B550" s="368" t="s">
        <v>181</v>
      </c>
      <c r="C550" s="473" t="s">
        <v>561</v>
      </c>
      <c r="D550" s="2607">
        <v>114.6</v>
      </c>
      <c r="E550" s="2608">
        <v>2016</v>
      </c>
      <c r="F550" s="2609">
        <v>95.5</v>
      </c>
      <c r="G550" s="387">
        <v>100.9</v>
      </c>
      <c r="H550" s="660">
        <v>16959</v>
      </c>
      <c r="I550" s="389">
        <v>84.831999999999994</v>
      </c>
      <c r="J550" s="660">
        <v>4276661</v>
      </c>
      <c r="K550" s="2610">
        <v>1.2230000000000001</v>
      </c>
      <c r="L550" s="2611">
        <v>101.18300000000001</v>
      </c>
      <c r="M550" s="364"/>
      <c r="N550" s="1111">
        <v>251230</v>
      </c>
      <c r="O550" s="1112">
        <f t="shared" si="32"/>
        <v>84.831999999999994</v>
      </c>
      <c r="P550" s="1113">
        <v>102.6</v>
      </c>
      <c r="Q550" s="1112">
        <f t="shared" si="31"/>
        <v>101.18300000000001</v>
      </c>
      <c r="R550" s="376"/>
      <c r="S550" s="353"/>
      <c r="T550" s="353"/>
      <c r="U550" s="353"/>
      <c r="V550" s="353"/>
      <c r="W550" s="353"/>
      <c r="X550" s="353"/>
      <c r="Y550" s="353"/>
      <c r="Z550" s="628">
        <v>2983807</v>
      </c>
      <c r="AA550" s="396">
        <v>1292854</v>
      </c>
      <c r="AB550" s="627">
        <f t="shared" si="30"/>
        <v>4276661</v>
      </c>
      <c r="AC550" s="353"/>
    </row>
    <row r="551" spans="1:29">
      <c r="B551" s="366"/>
      <c r="C551" s="472" t="s">
        <v>562</v>
      </c>
      <c r="D551" s="2598">
        <v>113.9</v>
      </c>
      <c r="E551" s="2599">
        <v>1943</v>
      </c>
      <c r="F551" s="2600">
        <v>84.4</v>
      </c>
      <c r="G551" s="384">
        <v>100.3</v>
      </c>
      <c r="H551" s="658">
        <v>15602</v>
      </c>
      <c r="I551" s="379">
        <v>121.16200000000001</v>
      </c>
      <c r="J551" s="658">
        <v>14566126</v>
      </c>
      <c r="K551" s="2597">
        <v>1.22</v>
      </c>
      <c r="L551" s="2601">
        <v>101.086</v>
      </c>
      <c r="M551" s="364"/>
      <c r="N551" s="1111">
        <v>264873</v>
      </c>
      <c r="O551" s="1112">
        <f t="shared" si="32"/>
        <v>121.16200000000001</v>
      </c>
      <c r="P551" s="1113">
        <v>102.4</v>
      </c>
      <c r="Q551" s="1112">
        <f t="shared" si="31"/>
        <v>101.086</v>
      </c>
      <c r="R551" s="376"/>
      <c r="S551" s="353"/>
      <c r="T551" s="353"/>
      <c r="U551" s="353"/>
      <c r="V551" s="353"/>
      <c r="W551" s="353"/>
      <c r="X551" s="353"/>
      <c r="Y551" s="353"/>
      <c r="Z551" s="628">
        <v>9866155</v>
      </c>
      <c r="AA551" s="396">
        <v>4699971</v>
      </c>
      <c r="AB551" s="627">
        <f t="shared" si="30"/>
        <v>14566126</v>
      </c>
      <c r="AC551" s="353"/>
    </row>
    <row r="552" spans="1:29">
      <c r="B552" s="366"/>
      <c r="C552" s="472" t="s">
        <v>563</v>
      </c>
      <c r="D552" s="2598">
        <v>115.2</v>
      </c>
      <c r="E552" s="2599">
        <v>1976</v>
      </c>
      <c r="F552" s="2600">
        <v>84.5</v>
      </c>
      <c r="G552" s="384">
        <v>99.3</v>
      </c>
      <c r="H552" s="658">
        <v>15686</v>
      </c>
      <c r="I552" s="379">
        <v>103.136</v>
      </c>
      <c r="J552" s="658">
        <v>3535498</v>
      </c>
      <c r="K552" s="2597">
        <v>1.214</v>
      </c>
      <c r="L552" s="2601">
        <v>101.18600000000001</v>
      </c>
      <c r="M552" s="364"/>
      <c r="N552" s="1111">
        <v>294720</v>
      </c>
      <c r="O552" s="1112">
        <f t="shared" si="32"/>
        <v>103.136</v>
      </c>
      <c r="P552" s="1113">
        <v>102.4</v>
      </c>
      <c r="Q552" s="1112">
        <f t="shared" si="31"/>
        <v>101.18600000000001</v>
      </c>
      <c r="R552" s="376"/>
      <c r="S552" s="353"/>
      <c r="T552" s="353"/>
      <c r="U552" s="353"/>
      <c r="V552" s="353"/>
      <c r="W552" s="353"/>
      <c r="X552" s="353"/>
      <c r="Y552" s="353"/>
      <c r="Z552" s="628">
        <v>2506273</v>
      </c>
      <c r="AA552" s="396">
        <v>1029225</v>
      </c>
      <c r="AB552" s="627">
        <f t="shared" si="30"/>
        <v>3535498</v>
      </c>
      <c r="AC552" s="353"/>
    </row>
    <row r="553" spans="1:29">
      <c r="B553" s="366"/>
      <c r="C553" s="472" t="s">
        <v>564</v>
      </c>
      <c r="D553" s="2598">
        <v>113.1</v>
      </c>
      <c r="E553" s="2599">
        <v>1975</v>
      </c>
      <c r="F553" s="2600">
        <v>92.8</v>
      </c>
      <c r="G553" s="384">
        <v>100.4</v>
      </c>
      <c r="H553" s="658">
        <v>15443</v>
      </c>
      <c r="I553" s="379">
        <v>90.429000000000002</v>
      </c>
      <c r="J553" s="658">
        <v>7012206</v>
      </c>
      <c r="K553" s="2597">
        <v>1.2070000000000001</v>
      </c>
      <c r="L553" s="2601">
        <v>101.48099999999999</v>
      </c>
      <c r="M553" s="364"/>
      <c r="N553" s="1111">
        <v>231771</v>
      </c>
      <c r="O553" s="1112">
        <f t="shared" si="32"/>
        <v>90.429000000000002</v>
      </c>
      <c r="P553" s="1113">
        <v>102.8</v>
      </c>
      <c r="Q553" s="1112">
        <f t="shared" si="31"/>
        <v>101.48099999999999</v>
      </c>
      <c r="R553" s="376"/>
      <c r="S553" s="353"/>
      <c r="T553" s="353"/>
      <c r="U553" s="353"/>
      <c r="V553" s="353"/>
      <c r="W553" s="353"/>
      <c r="X553" s="353"/>
      <c r="Y553" s="353"/>
      <c r="Z553" s="628">
        <v>4936178</v>
      </c>
      <c r="AA553" s="396">
        <v>2076028</v>
      </c>
      <c r="AB553" s="627">
        <f t="shared" si="30"/>
        <v>7012206</v>
      </c>
      <c r="AC553" s="353"/>
    </row>
    <row r="554" spans="1:29">
      <c r="B554" s="366"/>
      <c r="C554" s="472" t="s">
        <v>565</v>
      </c>
      <c r="D554" s="2598">
        <v>112</v>
      </c>
      <c r="E554" s="2599">
        <v>2073</v>
      </c>
      <c r="F554" s="2600">
        <v>85.9</v>
      </c>
      <c r="G554" s="384">
        <v>100</v>
      </c>
      <c r="H554" s="658">
        <v>17529</v>
      </c>
      <c r="I554" s="379">
        <v>84.025000000000006</v>
      </c>
      <c r="J554" s="658">
        <v>53369553</v>
      </c>
      <c r="K554" s="2597">
        <v>1.2030000000000001</v>
      </c>
      <c r="L554" s="2601">
        <v>101.182</v>
      </c>
      <c r="M554" s="364" t="s">
        <v>548</v>
      </c>
      <c r="N554" s="1111">
        <v>227937</v>
      </c>
      <c r="O554" s="1112">
        <f t="shared" si="32"/>
        <v>84.025000000000006</v>
      </c>
      <c r="P554" s="1113">
        <v>102.7</v>
      </c>
      <c r="Q554" s="1112">
        <f t="shared" si="31"/>
        <v>101.182</v>
      </c>
      <c r="R554" s="376"/>
      <c r="S554" s="353"/>
      <c r="T554" s="353"/>
      <c r="U554" s="353"/>
      <c r="V554" s="353"/>
      <c r="W554" s="353"/>
      <c r="X554" s="353"/>
      <c r="Y554" s="353"/>
      <c r="Z554" s="628">
        <v>38009549</v>
      </c>
      <c r="AA554" s="396">
        <v>15360004</v>
      </c>
      <c r="AB554" s="627">
        <f t="shared" si="30"/>
        <v>53369553</v>
      </c>
      <c r="AC554" s="353"/>
    </row>
    <row r="555" spans="1:29">
      <c r="B555" s="366"/>
      <c r="C555" s="472" t="s">
        <v>566</v>
      </c>
      <c r="D555" s="2598">
        <v>112.7</v>
      </c>
      <c r="E555" s="2599">
        <v>2080</v>
      </c>
      <c r="F555" s="2600">
        <v>89.4</v>
      </c>
      <c r="G555" s="384">
        <v>101.5</v>
      </c>
      <c r="H555" s="658">
        <v>20904</v>
      </c>
      <c r="I555" s="379">
        <v>99.314999999999998</v>
      </c>
      <c r="J555" s="658">
        <v>7512764</v>
      </c>
      <c r="K555" s="2597">
        <v>1.1759999999999999</v>
      </c>
      <c r="L555" s="2601">
        <v>100.985</v>
      </c>
      <c r="M555" s="364"/>
      <c r="N555" s="1111">
        <v>283583</v>
      </c>
      <c r="O555" s="1112">
        <f t="shared" si="32"/>
        <v>99.314999999999998</v>
      </c>
      <c r="P555" s="1113">
        <v>102.5</v>
      </c>
      <c r="Q555" s="1112">
        <f t="shared" si="31"/>
        <v>100.985</v>
      </c>
      <c r="R555" s="376"/>
      <c r="S555" s="353"/>
      <c r="T555" s="353"/>
      <c r="U555" s="353"/>
      <c r="V555" s="353"/>
      <c r="W555" s="353"/>
      <c r="X555" s="353"/>
      <c r="Y555" s="353"/>
      <c r="Z555" s="628">
        <v>5250402</v>
      </c>
      <c r="AA555" s="396">
        <v>2262362</v>
      </c>
      <c r="AB555" s="627">
        <f t="shared" si="30"/>
        <v>7512764</v>
      </c>
      <c r="AC555" s="353"/>
    </row>
    <row r="556" spans="1:29">
      <c r="B556" s="366"/>
      <c r="C556" s="472" t="s">
        <v>567</v>
      </c>
      <c r="D556" s="2598">
        <v>110</v>
      </c>
      <c r="E556" s="2599">
        <v>2116</v>
      </c>
      <c r="F556" s="2600">
        <v>98.5</v>
      </c>
      <c r="G556" s="384">
        <v>100.8</v>
      </c>
      <c r="H556" s="658">
        <v>22919</v>
      </c>
      <c r="I556" s="379">
        <v>127.416</v>
      </c>
      <c r="J556" s="658">
        <v>13013912</v>
      </c>
      <c r="K556" s="2597">
        <v>1.1619999999999999</v>
      </c>
      <c r="L556" s="2601">
        <v>101.283</v>
      </c>
      <c r="M556" s="364"/>
      <c r="N556" s="1111">
        <v>325971</v>
      </c>
      <c r="O556" s="1112">
        <f t="shared" si="32"/>
        <v>127.416</v>
      </c>
      <c r="P556" s="1113">
        <v>102.6</v>
      </c>
      <c r="Q556" s="1112">
        <f t="shared" si="31"/>
        <v>101.283</v>
      </c>
      <c r="R556" s="376"/>
      <c r="S556" s="353" t="s">
        <v>548</v>
      </c>
      <c r="T556" s="353"/>
      <c r="U556" s="353"/>
      <c r="V556" s="353"/>
      <c r="W556" s="353"/>
      <c r="X556" s="353"/>
      <c r="Y556" s="353"/>
      <c r="Z556" s="628">
        <v>9419975</v>
      </c>
      <c r="AA556" s="396">
        <v>3593937</v>
      </c>
      <c r="AB556" s="627">
        <f t="shared" si="30"/>
        <v>13013912</v>
      </c>
      <c r="AC556" s="353"/>
    </row>
    <row r="557" spans="1:29">
      <c r="B557" s="366"/>
      <c r="C557" s="472" t="s">
        <v>568</v>
      </c>
      <c r="D557" s="2598">
        <v>108.9</v>
      </c>
      <c r="E557" s="2599">
        <v>2102</v>
      </c>
      <c r="F557" s="2600">
        <v>97.5</v>
      </c>
      <c r="G557" s="384">
        <v>101.6</v>
      </c>
      <c r="H557" s="658">
        <v>23830</v>
      </c>
      <c r="I557" s="379">
        <v>97.352000000000004</v>
      </c>
      <c r="J557" s="658">
        <v>14551844</v>
      </c>
      <c r="K557" s="2597">
        <v>1.153</v>
      </c>
      <c r="L557" s="2601">
        <v>101.18</v>
      </c>
      <c r="M557" s="364"/>
      <c r="N557" s="1111">
        <v>260195</v>
      </c>
      <c r="O557" s="1112">
        <f t="shared" si="32"/>
        <v>97.352000000000004</v>
      </c>
      <c r="P557" s="1113">
        <v>102.9</v>
      </c>
      <c r="Q557" s="1112">
        <f t="shared" si="31"/>
        <v>101.18</v>
      </c>
      <c r="R557" s="376"/>
      <c r="S557" s="353"/>
      <c r="T557" s="353"/>
      <c r="U557" s="353"/>
      <c r="V557" s="353"/>
      <c r="W557" s="353"/>
      <c r="X557" s="353"/>
      <c r="Y557" s="353"/>
      <c r="Z557" s="628">
        <v>10528175</v>
      </c>
      <c r="AA557" s="396">
        <v>4023669</v>
      </c>
      <c r="AB557" s="627">
        <f t="shared" si="30"/>
        <v>14551844</v>
      </c>
      <c r="AC557" s="353"/>
    </row>
    <row r="558" spans="1:29">
      <c r="B558" s="366"/>
      <c r="C558" s="472" t="s">
        <v>569</v>
      </c>
      <c r="D558" s="2598">
        <v>106.8</v>
      </c>
      <c r="E558" s="2599">
        <v>481</v>
      </c>
      <c r="F558" s="2600">
        <v>89.6</v>
      </c>
      <c r="G558" s="384">
        <v>101.2</v>
      </c>
      <c r="H558" s="658">
        <v>24396</v>
      </c>
      <c r="I558" s="379">
        <v>95.698999999999998</v>
      </c>
      <c r="J558" s="658">
        <v>4348565</v>
      </c>
      <c r="K558" s="2597">
        <v>1.1459999999999999</v>
      </c>
      <c r="L558" s="2601">
        <v>101.07899999999999</v>
      </c>
      <c r="M558" s="364"/>
      <c r="N558" s="1111">
        <v>252800</v>
      </c>
      <c r="O558" s="1112">
        <f t="shared" si="32"/>
        <v>95.698999999999998</v>
      </c>
      <c r="P558" s="1113">
        <v>103</v>
      </c>
      <c r="Q558" s="1112">
        <f t="shared" si="31"/>
        <v>101.07899999999999</v>
      </c>
      <c r="R558" s="376"/>
      <c r="S558" s="353"/>
      <c r="T558" s="353"/>
      <c r="U558" s="353"/>
      <c r="V558" s="353"/>
      <c r="W558" s="353"/>
      <c r="X558" s="353"/>
      <c r="Y558" s="353"/>
      <c r="Z558" s="628">
        <v>3208408</v>
      </c>
      <c r="AA558" s="396">
        <v>1140157</v>
      </c>
      <c r="AB558" s="627">
        <f t="shared" si="30"/>
        <v>4348565</v>
      </c>
      <c r="AC558" s="353"/>
    </row>
    <row r="559" spans="1:29">
      <c r="B559" s="366"/>
      <c r="C559" s="472" t="s">
        <v>67</v>
      </c>
      <c r="D559" s="2598">
        <v>106.8</v>
      </c>
      <c r="E559" s="2599">
        <v>2085</v>
      </c>
      <c r="F559" s="2600">
        <v>96</v>
      </c>
      <c r="G559" s="384">
        <v>101.2</v>
      </c>
      <c r="H559" s="658">
        <v>23907</v>
      </c>
      <c r="I559" s="379">
        <v>92.623999999999995</v>
      </c>
      <c r="J559" s="658">
        <v>7163473</v>
      </c>
      <c r="K559" s="2597">
        <v>1.1399999999999999</v>
      </c>
      <c r="L559" s="2601">
        <v>100.19499999999999</v>
      </c>
      <c r="M559" s="364"/>
      <c r="N559" s="1111">
        <v>265412</v>
      </c>
      <c r="O559" s="1112">
        <f t="shared" si="32"/>
        <v>92.623999999999995</v>
      </c>
      <c r="P559" s="1113">
        <v>102.6</v>
      </c>
      <c r="Q559" s="1112">
        <f t="shared" si="31"/>
        <v>100.19499999999999</v>
      </c>
      <c r="R559" s="376"/>
      <c r="S559" s="353"/>
      <c r="T559" s="353"/>
      <c r="U559" s="353"/>
      <c r="V559" s="353"/>
      <c r="W559" s="353"/>
      <c r="X559" s="353"/>
      <c r="Y559" s="353"/>
      <c r="Z559" s="628">
        <v>5220268</v>
      </c>
      <c r="AA559" s="396">
        <v>1943205</v>
      </c>
      <c r="AB559" s="627">
        <f t="shared" si="30"/>
        <v>7163473</v>
      </c>
      <c r="AC559" s="353"/>
    </row>
    <row r="560" spans="1:29">
      <c r="B560" s="366"/>
      <c r="C560" s="472" t="s">
        <v>68</v>
      </c>
      <c r="D560" s="2598">
        <v>105.6</v>
      </c>
      <c r="E560" s="2599">
        <v>2055</v>
      </c>
      <c r="F560" s="2600">
        <v>95.5</v>
      </c>
      <c r="G560" s="384">
        <v>101.5</v>
      </c>
      <c r="H560" s="658">
        <v>21359</v>
      </c>
      <c r="I560" s="379">
        <v>100.446</v>
      </c>
      <c r="J560" s="658">
        <v>58767568</v>
      </c>
      <c r="K560" s="2597">
        <v>1.135</v>
      </c>
      <c r="L560" s="2601">
        <v>99.125</v>
      </c>
      <c r="M560" s="364"/>
      <c r="N560" s="1111">
        <v>252239</v>
      </c>
      <c r="O560" s="1112">
        <f t="shared" si="32"/>
        <v>100.446</v>
      </c>
      <c r="P560" s="1113">
        <v>101.9</v>
      </c>
      <c r="Q560" s="1112">
        <f t="shared" si="31"/>
        <v>99.125</v>
      </c>
      <c r="R560" s="376"/>
      <c r="S560" s="353"/>
      <c r="T560" s="353"/>
      <c r="U560" s="353"/>
      <c r="V560" s="353"/>
      <c r="W560" s="353"/>
      <c r="X560" s="353"/>
      <c r="Y560" s="353"/>
      <c r="Z560" s="628">
        <v>43177303</v>
      </c>
      <c r="AA560" s="396">
        <v>15590265</v>
      </c>
      <c r="AB560" s="627">
        <f t="shared" si="30"/>
        <v>58767568</v>
      </c>
      <c r="AC560" s="353"/>
    </row>
    <row r="561" spans="1:29">
      <c r="A561" s="380"/>
      <c r="B561" s="392"/>
      <c r="C561" s="474" t="s">
        <v>69</v>
      </c>
      <c r="D561" s="2602">
        <v>106.1</v>
      </c>
      <c r="E561" s="2603">
        <v>1936</v>
      </c>
      <c r="F561" s="2604">
        <v>97.5</v>
      </c>
      <c r="G561" s="385">
        <v>100.7</v>
      </c>
      <c r="H561" s="659">
        <v>21176</v>
      </c>
      <c r="I561" s="382">
        <v>99.406999999999996</v>
      </c>
      <c r="J561" s="659">
        <v>4242237</v>
      </c>
      <c r="K561" s="2605">
        <v>1.125</v>
      </c>
      <c r="L561" s="2606">
        <v>98.733999999999995</v>
      </c>
      <c r="M561" s="364"/>
      <c r="N561" s="1121">
        <v>314393</v>
      </c>
      <c r="O561" s="1122">
        <f t="shared" si="32"/>
        <v>99.406999999999996</v>
      </c>
      <c r="P561" s="1123">
        <v>101.4</v>
      </c>
      <c r="Q561" s="1122">
        <f t="shared" si="31"/>
        <v>98.733999999999995</v>
      </c>
      <c r="R561" s="376"/>
      <c r="S561" s="353"/>
      <c r="T561" s="353"/>
      <c r="U561" s="353"/>
      <c r="V561" s="353"/>
      <c r="W561" s="353"/>
      <c r="X561" s="353"/>
      <c r="Y561" s="353"/>
      <c r="Z561" s="628">
        <v>3090379</v>
      </c>
      <c r="AA561" s="396">
        <v>1151858</v>
      </c>
      <c r="AB561" s="627">
        <f t="shared" si="30"/>
        <v>4242237</v>
      </c>
      <c r="AC561" s="353"/>
    </row>
    <row r="562" spans="1:29">
      <c r="A562" s="1131">
        <v>2021</v>
      </c>
      <c r="B562" s="1132" t="s">
        <v>720</v>
      </c>
      <c r="C562" s="1133" t="s">
        <v>561</v>
      </c>
      <c r="D562" s="926">
        <v>103.1</v>
      </c>
      <c r="E562" s="1125">
        <v>1866</v>
      </c>
      <c r="F562" s="896">
        <v>102.9</v>
      </c>
      <c r="G562" s="877">
        <v>100.6</v>
      </c>
      <c r="H562" s="897">
        <v>20309</v>
      </c>
      <c r="I562" s="879">
        <v>95.926000000000002</v>
      </c>
      <c r="J562" s="897">
        <v>4768833</v>
      </c>
      <c r="K562" s="880">
        <v>1.123</v>
      </c>
      <c r="L562" s="874">
        <v>99.415000000000006</v>
      </c>
      <c r="M562" s="364"/>
      <c r="N562" s="1126">
        <v>240995</v>
      </c>
      <c r="O562" s="1116">
        <f>ROUND(N562/N550*100,3)</f>
        <v>95.926000000000002</v>
      </c>
      <c r="P562" s="2710">
        <v>102</v>
      </c>
      <c r="Q562" s="1116">
        <f t="shared" si="31"/>
        <v>99.415000000000006</v>
      </c>
      <c r="R562" s="376"/>
      <c r="S562" s="353"/>
      <c r="T562" s="353"/>
      <c r="U562" s="353"/>
      <c r="V562" s="353"/>
      <c r="W562" s="353"/>
      <c r="X562" s="353"/>
      <c r="Y562" s="353"/>
      <c r="Z562" s="1127">
        <v>3468683</v>
      </c>
      <c r="AA562" s="395">
        <v>1300150</v>
      </c>
      <c r="AB562" s="1128">
        <f t="shared" si="30"/>
        <v>4768833</v>
      </c>
      <c r="AC562" s="353"/>
    </row>
    <row r="563" spans="1:29">
      <c r="A563" s="1134"/>
      <c r="B563" s="1135"/>
      <c r="C563" s="1092" t="s">
        <v>562</v>
      </c>
      <c r="D563" s="920">
        <v>103.7</v>
      </c>
      <c r="E563" s="1125">
        <v>1870</v>
      </c>
      <c r="F563" s="898">
        <v>91.4</v>
      </c>
      <c r="G563" s="877">
        <v>100</v>
      </c>
      <c r="H563" s="894">
        <v>20026</v>
      </c>
      <c r="I563" s="879">
        <v>102.91200000000001</v>
      </c>
      <c r="J563" s="894">
        <v>14296498</v>
      </c>
      <c r="K563" s="880">
        <v>1.1180000000000001</v>
      </c>
      <c r="L563" s="881">
        <v>99.414000000000001</v>
      </c>
      <c r="M563" s="364"/>
      <c r="N563" s="1121">
        <v>272586</v>
      </c>
      <c r="O563" s="1122">
        <f>ROUND(N563/N551*100,3)</f>
        <v>102.91200000000001</v>
      </c>
      <c r="P563" s="2711">
        <v>101.8</v>
      </c>
      <c r="Q563" s="1122">
        <f t="shared" si="31"/>
        <v>99.414000000000001</v>
      </c>
      <c r="R563" s="376"/>
      <c r="S563" s="353"/>
      <c r="T563" s="353"/>
      <c r="U563" s="353"/>
      <c r="V563" s="353"/>
      <c r="W563" s="353"/>
      <c r="X563" s="353"/>
      <c r="Y563" s="353"/>
      <c r="Z563" s="1124">
        <v>9697410</v>
      </c>
      <c r="AA563" s="396">
        <v>4599088</v>
      </c>
      <c r="AB563" s="370">
        <f t="shared" si="30"/>
        <v>14296498</v>
      </c>
      <c r="AC563" s="353"/>
    </row>
    <row r="564" spans="1:29">
      <c r="A564" s="1134"/>
      <c r="B564" s="1135"/>
      <c r="C564" s="1092" t="s">
        <v>563</v>
      </c>
      <c r="D564" s="920">
        <v>105.7</v>
      </c>
      <c r="E564" s="1125">
        <v>1859</v>
      </c>
      <c r="F564" s="898">
        <v>87.2</v>
      </c>
      <c r="G564" s="877">
        <v>100.1</v>
      </c>
      <c r="H564" s="894">
        <v>20535</v>
      </c>
      <c r="I564" s="879">
        <v>104.717</v>
      </c>
      <c r="J564" s="894">
        <v>3388379</v>
      </c>
      <c r="K564" s="880">
        <v>1.1140000000000001</v>
      </c>
      <c r="L564" s="881">
        <v>99.608999999999995</v>
      </c>
      <c r="M564" s="364"/>
      <c r="N564" s="1121">
        <v>308621</v>
      </c>
      <c r="O564" s="1122">
        <f>ROUND(N564/N552*100,3)</f>
        <v>104.717</v>
      </c>
      <c r="P564" s="2711">
        <v>102</v>
      </c>
      <c r="Q564" s="1122">
        <f t="shared" si="31"/>
        <v>99.608999999999995</v>
      </c>
      <c r="R564" s="376"/>
      <c r="S564" s="353"/>
      <c r="T564" s="353"/>
      <c r="U564" s="353"/>
      <c r="V564" s="353"/>
      <c r="W564" s="353"/>
      <c r="X564" s="353"/>
      <c r="Y564" s="353"/>
      <c r="Z564" s="1124"/>
      <c r="AA564" s="396"/>
      <c r="AB564" s="370"/>
      <c r="AC564" s="353"/>
    </row>
    <row r="565" spans="1:29">
      <c r="A565" s="1134"/>
      <c r="B565" s="1135"/>
      <c r="C565" s="1092" t="s">
        <v>564</v>
      </c>
      <c r="D565" s="920">
        <v>104.3</v>
      </c>
      <c r="E565" s="1125"/>
      <c r="F565" s="898">
        <v>96.6</v>
      </c>
      <c r="G565" s="877">
        <v>100.3</v>
      </c>
      <c r="H565" s="894">
        <v>19523</v>
      </c>
      <c r="I565" s="879">
        <v>122.57899999999999</v>
      </c>
      <c r="J565" s="894">
        <v>8390804</v>
      </c>
      <c r="K565" s="880">
        <v>1.1040000000000001</v>
      </c>
      <c r="L565" s="881">
        <v>98.832999999999998</v>
      </c>
      <c r="M565" s="364"/>
      <c r="N565" s="1121">
        <v>284103</v>
      </c>
      <c r="O565" s="1122">
        <f t="shared" ref="O565:O572" si="33">ROUND(N565/N553*100,3)</f>
        <v>122.57899999999999</v>
      </c>
      <c r="P565" s="2711">
        <v>101.6</v>
      </c>
      <c r="Q565" s="1122">
        <f t="shared" si="31"/>
        <v>98.832999999999998</v>
      </c>
      <c r="R565" s="376"/>
      <c r="S565" s="353"/>
      <c r="T565" s="353"/>
      <c r="U565" s="353"/>
      <c r="V565" s="353"/>
      <c r="W565" s="353"/>
      <c r="X565" s="353"/>
      <c r="Y565" s="353"/>
      <c r="Z565" s="1124"/>
      <c r="AA565" s="396"/>
      <c r="AB565" s="370"/>
      <c r="AC565" s="353"/>
    </row>
    <row r="566" spans="1:29">
      <c r="A566" s="1134"/>
      <c r="B566" s="1135"/>
      <c r="C566" s="1092" t="s">
        <v>565</v>
      </c>
      <c r="D566" s="920">
        <v>105.1</v>
      </c>
      <c r="E566" s="1125"/>
      <c r="F566" s="898">
        <v>101.3</v>
      </c>
      <c r="G566" s="877">
        <v>100.8</v>
      </c>
      <c r="H566" s="894">
        <v>19681</v>
      </c>
      <c r="I566" s="879">
        <v>122.788</v>
      </c>
      <c r="J566" s="894">
        <v>67452136</v>
      </c>
      <c r="K566" s="880">
        <v>1.1060000000000001</v>
      </c>
      <c r="L566" s="881">
        <v>99.317999999999998</v>
      </c>
      <c r="M566" s="364"/>
      <c r="N566" s="1121">
        <v>279879</v>
      </c>
      <c r="O566" s="1122">
        <f t="shared" si="33"/>
        <v>122.788</v>
      </c>
      <c r="P566" s="2711">
        <v>102</v>
      </c>
      <c r="Q566" s="1122">
        <f t="shared" si="31"/>
        <v>99.317999999999998</v>
      </c>
      <c r="R566" s="376"/>
      <c r="S566" s="353"/>
      <c r="T566" s="353"/>
      <c r="U566" s="353"/>
      <c r="V566" s="353"/>
      <c r="W566" s="353"/>
      <c r="X566" s="353"/>
      <c r="Y566" s="353"/>
      <c r="Z566" s="1124"/>
      <c r="AA566" s="396"/>
      <c r="AB566" s="370"/>
      <c r="AC566" s="353"/>
    </row>
    <row r="567" spans="1:29">
      <c r="A567" s="1134"/>
      <c r="B567" s="1135"/>
      <c r="C567" s="1092" t="s">
        <v>566</v>
      </c>
      <c r="D567" s="920">
        <v>103.8</v>
      </c>
      <c r="E567" s="1125"/>
      <c r="F567" s="898">
        <v>97.4</v>
      </c>
      <c r="G567" s="877">
        <v>100.9</v>
      </c>
      <c r="H567" s="894">
        <v>21772</v>
      </c>
      <c r="I567" s="879">
        <v>102.977</v>
      </c>
      <c r="J567" s="894">
        <v>6872182</v>
      </c>
      <c r="K567" s="880">
        <v>1.1040000000000001</v>
      </c>
      <c r="L567" s="881">
        <v>99.706999999999994</v>
      </c>
      <c r="M567" s="364"/>
      <c r="N567" s="1121">
        <v>292024</v>
      </c>
      <c r="O567" s="1122">
        <f t="shared" si="33"/>
        <v>102.977</v>
      </c>
      <c r="P567" s="2711">
        <v>102.2</v>
      </c>
      <c r="Q567" s="1122">
        <f t="shared" si="31"/>
        <v>99.706999999999994</v>
      </c>
      <c r="R567" s="376"/>
      <c r="S567" s="353"/>
      <c r="T567" s="353"/>
      <c r="U567" s="353"/>
      <c r="V567" s="353"/>
      <c r="W567" s="353"/>
      <c r="X567" s="353"/>
      <c r="Y567" s="353"/>
      <c r="Z567" s="1124"/>
      <c r="AA567" s="396"/>
      <c r="AB567" s="370"/>
      <c r="AC567" s="353"/>
    </row>
    <row r="568" spans="1:29">
      <c r="A568" s="1134"/>
      <c r="B568" s="1135"/>
      <c r="C568" s="1092" t="s">
        <v>567</v>
      </c>
      <c r="D568" s="920">
        <v>104.2</v>
      </c>
      <c r="E568" s="1125"/>
      <c r="F568" s="898">
        <v>97.9</v>
      </c>
      <c r="G568" s="877">
        <v>100.7</v>
      </c>
      <c r="H568" s="894">
        <v>22079</v>
      </c>
      <c r="I568" s="879">
        <v>92.534000000000006</v>
      </c>
      <c r="J568" s="894">
        <v>6838475</v>
      </c>
      <c r="K568" s="880">
        <v>1.087</v>
      </c>
      <c r="L568" s="881">
        <v>99.805000000000007</v>
      </c>
      <c r="M568" s="364"/>
      <c r="N568" s="1121">
        <v>301633</v>
      </c>
      <c r="O568" s="1122">
        <f t="shared" si="33"/>
        <v>92.534000000000006</v>
      </c>
      <c r="P568" s="2711">
        <v>102.4</v>
      </c>
      <c r="Q568" s="1122">
        <f t="shared" si="31"/>
        <v>99.805000000000007</v>
      </c>
      <c r="R568" s="376"/>
      <c r="S568" s="353"/>
      <c r="T568" s="353"/>
      <c r="U568" s="353"/>
      <c r="V568" s="353"/>
      <c r="W568" s="353"/>
      <c r="X568" s="353"/>
      <c r="Y568" s="353"/>
      <c r="Z568" s="1124"/>
      <c r="AA568" s="396"/>
      <c r="AB568" s="370"/>
      <c r="AC568" s="353"/>
    </row>
    <row r="569" spans="1:29">
      <c r="A569" s="1134"/>
      <c r="B569" s="1135"/>
      <c r="C569" s="1092" t="s">
        <v>568</v>
      </c>
      <c r="D569" s="920">
        <v>104.4</v>
      </c>
      <c r="E569" s="1125"/>
      <c r="F569" s="898">
        <v>88.5</v>
      </c>
      <c r="G569" s="877">
        <v>98.9</v>
      </c>
      <c r="H569" s="894">
        <v>22329</v>
      </c>
      <c r="I569" s="879">
        <v>95.847999999999999</v>
      </c>
      <c r="J569" s="894">
        <v>15487480</v>
      </c>
      <c r="K569" s="880">
        <v>1.079</v>
      </c>
      <c r="L569" s="881">
        <v>99.707999999999998</v>
      </c>
      <c r="M569" s="364"/>
      <c r="N569" s="1121">
        <v>249391</v>
      </c>
      <c r="O569" s="1122">
        <f t="shared" si="33"/>
        <v>95.847999999999999</v>
      </c>
      <c r="P569" s="2711">
        <v>102.6</v>
      </c>
      <c r="Q569" s="1122">
        <f t="shared" si="31"/>
        <v>99.707999999999998</v>
      </c>
      <c r="R569" s="376"/>
      <c r="S569" s="353"/>
      <c r="T569" s="353"/>
      <c r="U569" s="353"/>
      <c r="V569" s="353"/>
      <c r="W569" s="353"/>
      <c r="X569" s="353"/>
      <c r="Y569" s="353"/>
      <c r="Z569" s="1124"/>
      <c r="AA569" s="396"/>
      <c r="AB569" s="370"/>
      <c r="AC569" s="353"/>
    </row>
    <row r="570" spans="1:29">
      <c r="A570" s="1134"/>
      <c r="B570" s="1135"/>
      <c r="C570" s="1092" t="s">
        <v>569</v>
      </c>
      <c r="D570" s="920">
        <v>107.3</v>
      </c>
      <c r="E570" s="1125"/>
      <c r="F570" s="898">
        <v>93.3</v>
      </c>
      <c r="G570" s="877">
        <v>99.2</v>
      </c>
      <c r="H570" s="894">
        <v>21364</v>
      </c>
      <c r="I570" s="879">
        <v>120.884</v>
      </c>
      <c r="J570" s="894">
        <v>4136622</v>
      </c>
      <c r="K570" s="880">
        <v>1.079</v>
      </c>
      <c r="L570" s="881">
        <v>100</v>
      </c>
      <c r="M570" s="364"/>
      <c r="N570" s="1121">
        <v>305594</v>
      </c>
      <c r="O570" s="1122">
        <f t="shared" si="33"/>
        <v>120.884</v>
      </c>
      <c r="P570" s="2711">
        <v>103</v>
      </c>
      <c r="Q570" s="1122">
        <f t="shared" si="31"/>
        <v>100</v>
      </c>
      <c r="R570" s="376"/>
      <c r="S570" s="353"/>
      <c r="T570" s="353"/>
      <c r="U570" s="353"/>
      <c r="V570" s="353"/>
      <c r="W570" s="353"/>
      <c r="X570" s="353"/>
      <c r="Y570" s="353"/>
      <c r="Z570" s="1124"/>
      <c r="AA570" s="396"/>
      <c r="AB570" s="370"/>
      <c r="AC570" s="353"/>
    </row>
    <row r="571" spans="1:29">
      <c r="A571" s="1134"/>
      <c r="B571" s="1135"/>
      <c r="C571" s="1092" t="s">
        <v>67</v>
      </c>
      <c r="D571" s="920">
        <v>109.3</v>
      </c>
      <c r="E571" s="1125"/>
      <c r="F571" s="898">
        <v>104.2</v>
      </c>
      <c r="G571" s="877">
        <v>98.3</v>
      </c>
      <c r="H571" s="894">
        <v>20107</v>
      </c>
      <c r="I571" s="879">
        <v>113.057</v>
      </c>
      <c r="J571" s="894">
        <v>8450047</v>
      </c>
      <c r="K571" s="880">
        <v>1.0960000000000001</v>
      </c>
      <c r="L571" s="881">
        <v>100.19499999999999</v>
      </c>
      <c r="M571" s="364"/>
      <c r="N571" s="1121">
        <v>300067</v>
      </c>
      <c r="O571" s="1122">
        <f t="shared" si="33"/>
        <v>113.057</v>
      </c>
      <c r="P571" s="2711">
        <v>102.8</v>
      </c>
      <c r="Q571" s="1122">
        <f t="shared" si="31"/>
        <v>100.19499999999999</v>
      </c>
      <c r="R571" s="376"/>
      <c r="S571" s="353"/>
      <c r="T571" s="353"/>
      <c r="U571" s="353"/>
      <c r="V571" s="353"/>
      <c r="W571" s="353"/>
      <c r="X571" s="353"/>
      <c r="Y571" s="353"/>
      <c r="Z571" s="1124"/>
      <c r="AA571" s="396"/>
      <c r="AB571" s="370"/>
      <c r="AC571" s="353"/>
    </row>
    <row r="572" spans="1:29">
      <c r="A572" s="1134"/>
      <c r="B572" s="1135"/>
      <c r="C572" s="1092" t="s">
        <v>68</v>
      </c>
      <c r="D572" s="920">
        <v>110</v>
      </c>
      <c r="E572" s="1125"/>
      <c r="F572" s="898">
        <v>77</v>
      </c>
      <c r="G572" s="877">
        <v>98.1</v>
      </c>
      <c r="H572" s="894">
        <v>19394</v>
      </c>
      <c r="I572" s="879">
        <v>114.271</v>
      </c>
      <c r="J572" s="894">
        <v>58791970</v>
      </c>
      <c r="K572" s="880">
        <v>1.0920000000000001</v>
      </c>
      <c r="L572" s="881">
        <v>101.07899999999999</v>
      </c>
      <c r="M572" s="364"/>
      <c r="N572" s="1121">
        <v>288236</v>
      </c>
      <c r="O572" s="1122">
        <f t="shared" si="33"/>
        <v>114.271</v>
      </c>
      <c r="P572" s="2711">
        <v>103</v>
      </c>
      <c r="Q572" s="1122">
        <f t="shared" si="31"/>
        <v>101.07899999999999</v>
      </c>
      <c r="R572" s="376"/>
      <c r="S572" s="353"/>
      <c r="T572" s="353"/>
      <c r="U572" s="353"/>
      <c r="V572" s="353"/>
      <c r="W572" s="353"/>
      <c r="X572" s="353"/>
      <c r="Y572" s="353"/>
      <c r="Z572" s="1124"/>
      <c r="AA572" s="396"/>
      <c r="AB572" s="370"/>
      <c r="AC572" s="353"/>
    </row>
    <row r="573" spans="1:29">
      <c r="A573" s="1136"/>
      <c r="B573" s="1137"/>
      <c r="C573" s="49" t="s">
        <v>69</v>
      </c>
      <c r="D573" s="921">
        <v>111.5</v>
      </c>
      <c r="E573" s="1125"/>
      <c r="F573" s="899">
        <v>88.8</v>
      </c>
      <c r="G573" s="877">
        <v>97.8</v>
      </c>
      <c r="H573" s="895">
        <v>18884</v>
      </c>
      <c r="I573" s="879">
        <v>102.123</v>
      </c>
      <c r="J573" s="895">
        <v>4656098</v>
      </c>
      <c r="K573" s="880">
        <v>1.08</v>
      </c>
      <c r="L573" s="888">
        <v>101.381</v>
      </c>
      <c r="M573" s="364"/>
      <c r="N573" s="1118">
        <v>321068</v>
      </c>
      <c r="O573" s="1119">
        <f>ROUND(N573/N561*100,3)</f>
        <v>102.123</v>
      </c>
      <c r="P573" s="2712">
        <v>102.8</v>
      </c>
      <c r="Q573" s="1119">
        <f t="shared" si="31"/>
        <v>101.381</v>
      </c>
      <c r="R573" s="376"/>
      <c r="S573" s="353"/>
      <c r="T573" s="353"/>
      <c r="U573" s="353"/>
      <c r="V573" s="353"/>
      <c r="W573" s="353"/>
      <c r="X573" s="353"/>
      <c r="Y573" s="353"/>
      <c r="Z573" s="1129"/>
      <c r="AA573" s="397"/>
      <c r="AB573" s="1130"/>
      <c r="AC573" s="353"/>
    </row>
    <row r="574" spans="1:29">
      <c r="A574" s="477">
        <v>2022</v>
      </c>
      <c r="B574" s="934" t="s">
        <v>1148</v>
      </c>
      <c r="C574" s="473" t="s">
        <v>561</v>
      </c>
      <c r="D574" s="2679">
        <v>110.9</v>
      </c>
      <c r="E574" s="2694"/>
      <c r="F574" s="513">
        <v>103.3</v>
      </c>
      <c r="G574" s="2609">
        <v>99.272125758597426</v>
      </c>
      <c r="H574" s="2596">
        <v>18292</v>
      </c>
      <c r="I574" s="2697">
        <v>117.736</v>
      </c>
      <c r="J574" s="2596">
        <v>5088767</v>
      </c>
      <c r="K574" s="653">
        <v>1.0880000000000001</v>
      </c>
      <c r="L574" s="2700">
        <v>100.49</v>
      </c>
      <c r="M574" s="364"/>
      <c r="N574" s="2714">
        <v>283737</v>
      </c>
      <c r="O574" s="1122">
        <f t="shared" ref="O574:O576" si="34">ROUND(N574/N562*100,3)</f>
        <v>117.736</v>
      </c>
      <c r="P574" s="2713">
        <v>102.5</v>
      </c>
      <c r="Q574" s="1122">
        <f t="shared" si="31"/>
        <v>100.49</v>
      </c>
      <c r="R574" s="353"/>
      <c r="S574" s="353"/>
      <c r="T574" s="353"/>
      <c r="U574" s="353"/>
      <c r="V574" s="353"/>
      <c r="W574" s="353"/>
      <c r="X574" s="353"/>
      <c r="Y574" s="353"/>
      <c r="Z574" s="353"/>
      <c r="AA574" s="353"/>
      <c r="AB574" s="353"/>
      <c r="AC574" s="353"/>
    </row>
    <row r="575" spans="1:29">
      <c r="A575" s="406"/>
      <c r="B575" s="411"/>
      <c r="C575" s="472" t="s">
        <v>562</v>
      </c>
      <c r="D575" s="2693">
        <v>111.7</v>
      </c>
      <c r="E575" s="2695"/>
      <c r="F575" s="398">
        <v>89.4</v>
      </c>
      <c r="G575" s="2600">
        <v>99.272125758597426</v>
      </c>
      <c r="H575" s="2570">
        <v>17398</v>
      </c>
      <c r="I575" s="2698">
        <v>89.022999999999996</v>
      </c>
      <c r="J575" s="2570">
        <v>19736087</v>
      </c>
      <c r="K575" s="654">
        <v>1.0860000000000001</v>
      </c>
      <c r="L575" s="2701">
        <v>100.884</v>
      </c>
      <c r="M575" s="364"/>
      <c r="N575" s="2714">
        <v>242664</v>
      </c>
      <c r="O575" s="1122">
        <f t="shared" si="34"/>
        <v>89.022999999999996</v>
      </c>
      <c r="P575" s="2713">
        <v>102.7</v>
      </c>
      <c r="Q575" s="1122">
        <f t="shared" si="31"/>
        <v>100.884</v>
      </c>
    </row>
    <row r="576" spans="1:29">
      <c r="A576" s="406"/>
      <c r="B576" s="411"/>
      <c r="C576" s="472" t="s">
        <v>563</v>
      </c>
      <c r="D576" s="2693">
        <v>108.7</v>
      </c>
      <c r="E576" s="654"/>
      <c r="F576" s="364">
        <v>78.900000000000006</v>
      </c>
      <c r="G576" s="2591">
        <v>98.667422454484139</v>
      </c>
      <c r="H576" s="2570">
        <v>17324</v>
      </c>
      <c r="I576" s="2699">
        <v>112.187</v>
      </c>
      <c r="J576" s="2570">
        <v>5373218</v>
      </c>
      <c r="K576" s="654"/>
      <c r="L576" s="2701">
        <v>100.78400000000001</v>
      </c>
      <c r="M576" s="364"/>
      <c r="N576" s="2714">
        <v>346232</v>
      </c>
      <c r="O576" s="1122">
        <f t="shared" si="34"/>
        <v>112.187</v>
      </c>
      <c r="P576" s="2713">
        <v>102.8</v>
      </c>
      <c r="Q576" s="1122">
        <f t="shared" si="31"/>
        <v>100.78400000000001</v>
      </c>
    </row>
    <row r="577" spans="1:17">
      <c r="A577" s="406"/>
      <c r="B577" s="411"/>
      <c r="C577" s="472" t="s">
        <v>564</v>
      </c>
      <c r="D577" s="362"/>
      <c r="E577" s="2696"/>
      <c r="F577" s="353"/>
      <c r="G577" s="647"/>
      <c r="H577" s="353"/>
      <c r="I577" s="647"/>
      <c r="J577" s="353"/>
      <c r="K577" s="647"/>
      <c r="L577" s="357"/>
      <c r="N577" s="353"/>
      <c r="O577" s="353"/>
      <c r="P577" s="353"/>
      <c r="Q577" s="353"/>
    </row>
    <row r="578" spans="1:17">
      <c r="A578" s="406"/>
      <c r="B578" s="411"/>
      <c r="C578" s="472" t="s">
        <v>565</v>
      </c>
      <c r="D578" s="362"/>
      <c r="E578" s="2696"/>
      <c r="F578" s="353"/>
      <c r="G578" s="647"/>
      <c r="H578" s="353"/>
      <c r="I578" s="647"/>
      <c r="J578" s="353"/>
      <c r="K578" s="647"/>
      <c r="L578" s="357"/>
    </row>
    <row r="579" spans="1:17">
      <c r="A579" s="406"/>
      <c r="B579" s="411"/>
      <c r="C579" s="472" t="s">
        <v>566</v>
      </c>
      <c r="D579" s="362"/>
      <c r="E579" s="2696"/>
      <c r="F579" s="353"/>
      <c r="G579" s="647"/>
      <c r="H579" s="353"/>
      <c r="I579" s="647"/>
      <c r="J579" s="353"/>
      <c r="K579" s="647"/>
      <c r="L579" s="357"/>
    </row>
    <row r="580" spans="1:17">
      <c r="A580" s="406"/>
      <c r="B580" s="411"/>
      <c r="C580" s="472" t="s">
        <v>567</v>
      </c>
      <c r="D580" s="362"/>
      <c r="E580" s="647"/>
      <c r="F580" s="353"/>
      <c r="G580" s="647"/>
      <c r="H580" s="353"/>
      <c r="I580" s="647"/>
      <c r="J580" s="353"/>
      <c r="K580" s="647"/>
      <c r="L580" s="357"/>
    </row>
    <row r="581" spans="1:17">
      <c r="A581" s="406"/>
      <c r="B581" s="411"/>
      <c r="C581" s="472" t="s">
        <v>568</v>
      </c>
      <c r="D581" s="362"/>
      <c r="E581" s="647"/>
      <c r="F581" s="353"/>
      <c r="G581" s="647"/>
      <c r="H581" s="353"/>
      <c r="I581" s="647"/>
      <c r="J581" s="353"/>
      <c r="K581" s="647"/>
      <c r="L581" s="357"/>
    </row>
    <row r="582" spans="1:17">
      <c r="A582" s="406"/>
      <c r="B582" s="411"/>
      <c r="C582" s="472" t="s">
        <v>569</v>
      </c>
      <c r="D582" s="362"/>
      <c r="E582" s="647"/>
      <c r="F582" s="353"/>
      <c r="G582" s="647"/>
      <c r="H582" s="353"/>
      <c r="I582" s="647"/>
      <c r="J582" s="353"/>
      <c r="K582" s="647"/>
      <c r="L582" s="357"/>
    </row>
    <row r="583" spans="1:17">
      <c r="A583" s="406"/>
      <c r="B583" s="411"/>
      <c r="C583" s="472" t="s">
        <v>67</v>
      </c>
      <c r="D583" s="362"/>
      <c r="E583" s="647"/>
      <c r="F583" s="353"/>
      <c r="G583" s="647"/>
      <c r="H583" s="353"/>
      <c r="I583" s="647"/>
      <c r="J583" s="353"/>
      <c r="K583" s="647"/>
      <c r="L583" s="357"/>
    </row>
    <row r="584" spans="1:17">
      <c r="A584" s="406"/>
      <c r="B584" s="411"/>
      <c r="C584" s="472" t="s">
        <v>68</v>
      </c>
      <c r="D584" s="362"/>
      <c r="E584" s="647"/>
      <c r="F584" s="353"/>
      <c r="G584" s="647"/>
      <c r="H584" s="353"/>
      <c r="I584" s="647"/>
      <c r="J584" s="353"/>
      <c r="K584" s="647"/>
      <c r="L584" s="357"/>
    </row>
    <row r="585" spans="1:17">
      <c r="A585" s="404"/>
      <c r="B585" s="937"/>
      <c r="C585" s="474" t="s">
        <v>69</v>
      </c>
      <c r="D585" s="556"/>
      <c r="E585" s="367"/>
      <c r="F585" s="380"/>
      <c r="G585" s="367"/>
      <c r="H585" s="380"/>
      <c r="I585" s="367"/>
      <c r="J585" s="380"/>
      <c r="K585" s="367"/>
      <c r="L585" s="355"/>
    </row>
  </sheetData>
  <phoneticPr fontId="3"/>
  <pageMargins left="0.7" right="0.7" top="0.75" bottom="0.75" header="0.3" footer="0.3"/>
  <pageSetup paperSize="9" scale="41" fitToHeight="0"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B1:AT32"/>
  <sheetViews>
    <sheetView workbookViewId="0">
      <pane xSplit="2" ySplit="4" topLeftCell="C5" activePane="bottomRight" state="frozen"/>
      <selection pane="topRight" activeCell="C1" sqref="C1"/>
      <selection pane="bottomLeft" activeCell="A5" sqref="A5"/>
      <selection pane="bottomRight" activeCell="B19" sqref="B19"/>
    </sheetView>
  </sheetViews>
  <sheetFormatPr defaultColWidth="8.875" defaultRowHeight="12.75"/>
  <cols>
    <col min="1" max="1" width="0.5" style="146" customWidth="1"/>
    <col min="2" max="2" width="9.875" style="146" customWidth="1"/>
    <col min="3" max="5" width="10.5" style="146" customWidth="1"/>
    <col min="6" max="6" width="7.625" style="146" customWidth="1"/>
    <col min="7" max="7" width="8.125" style="146" customWidth="1"/>
    <col min="8" max="8" width="7.625" style="146" customWidth="1"/>
    <col min="9" max="11" width="10.625" style="146" customWidth="1"/>
    <col min="12" max="12" width="7.625" style="146" customWidth="1"/>
    <col min="13" max="13" width="8.125" style="146" customWidth="1"/>
    <col min="14" max="14" width="7.625" style="146" customWidth="1"/>
    <col min="15" max="17" width="11.125" style="146" hidden="1" customWidth="1"/>
    <col min="18" max="20" width="8.125" style="146" hidden="1" customWidth="1"/>
    <col min="21" max="23" width="11.125" style="146" hidden="1" customWidth="1"/>
    <col min="24" max="26" width="8.125" style="146" hidden="1" customWidth="1"/>
    <col min="27" max="29" width="11.125" style="146" hidden="1" customWidth="1"/>
    <col min="30" max="32" width="8.125" style="146" hidden="1" customWidth="1"/>
    <col min="33" max="35" width="11.125" style="146" hidden="1" customWidth="1"/>
    <col min="36" max="38" width="8.125" style="146" hidden="1" customWidth="1"/>
    <col min="39" max="41" width="11.125" style="146" hidden="1" customWidth="1"/>
    <col min="42" max="44" width="8.125" style="146" hidden="1" customWidth="1"/>
    <col min="45" max="45" width="23.75" style="146" customWidth="1"/>
    <col min="46" max="46" width="24.25" style="146" customWidth="1"/>
    <col min="47" max="16384" width="8.875" style="146"/>
  </cols>
  <sheetData>
    <row r="1" spans="2:46" ht="15" customHeight="1" thickBot="1">
      <c r="B1" s="147" t="s">
        <v>56</v>
      </c>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row>
    <row r="2" spans="2:46" ht="15" customHeight="1">
      <c r="B2" s="149"/>
      <c r="C2" s="2743" t="s">
        <v>182</v>
      </c>
      <c r="D2" s="2744"/>
      <c r="E2" s="2744"/>
      <c r="F2" s="2744"/>
      <c r="G2" s="2744"/>
      <c r="H2" s="2745"/>
      <c r="I2" s="2743" t="s">
        <v>183</v>
      </c>
      <c r="J2" s="2744"/>
      <c r="K2" s="2744"/>
      <c r="L2" s="2744"/>
      <c r="M2" s="2744"/>
      <c r="N2" s="2745"/>
      <c r="O2" s="2743" t="s">
        <v>184</v>
      </c>
      <c r="P2" s="2744"/>
      <c r="Q2" s="2744"/>
      <c r="R2" s="2744"/>
      <c r="S2" s="2744"/>
      <c r="T2" s="2745"/>
      <c r="U2" s="2743" t="s">
        <v>185</v>
      </c>
      <c r="V2" s="2744"/>
      <c r="W2" s="2744"/>
      <c r="X2" s="2744"/>
      <c r="Y2" s="2744"/>
      <c r="Z2" s="2745"/>
      <c r="AA2" s="2743" t="s">
        <v>186</v>
      </c>
      <c r="AB2" s="2744"/>
      <c r="AC2" s="2744"/>
      <c r="AD2" s="2744"/>
      <c r="AE2" s="2744"/>
      <c r="AF2" s="2744"/>
      <c r="AG2" s="2749" t="s">
        <v>187</v>
      </c>
      <c r="AH2" s="2750"/>
      <c r="AI2" s="2750"/>
      <c r="AJ2" s="2750"/>
      <c r="AK2" s="2750"/>
      <c r="AL2" s="2751"/>
      <c r="AM2" s="2749" t="s">
        <v>188</v>
      </c>
      <c r="AN2" s="2750"/>
      <c r="AO2" s="2750"/>
      <c r="AP2" s="2750"/>
      <c r="AQ2" s="2750"/>
      <c r="AR2" s="2750"/>
      <c r="AS2" s="2739" t="s">
        <v>605</v>
      </c>
      <c r="AT2" s="2740"/>
    </row>
    <row r="3" spans="2:46" ht="15" customHeight="1">
      <c r="B3" s="150" t="s">
        <v>189</v>
      </c>
      <c r="C3" s="151" t="s">
        <v>28</v>
      </c>
      <c r="D3" s="152" t="s">
        <v>27</v>
      </c>
      <c r="E3" s="153" t="s">
        <v>28</v>
      </c>
      <c r="F3" s="2746" t="s">
        <v>190</v>
      </c>
      <c r="G3" s="2747"/>
      <c r="H3" s="2748"/>
      <c r="I3" s="151" t="s">
        <v>28</v>
      </c>
      <c r="J3" s="152" t="s">
        <v>27</v>
      </c>
      <c r="K3" s="153" t="s">
        <v>28</v>
      </c>
      <c r="L3" s="2746" t="s">
        <v>190</v>
      </c>
      <c r="M3" s="2747"/>
      <c r="N3" s="2748"/>
      <c r="O3" s="151" t="s">
        <v>28</v>
      </c>
      <c r="P3" s="152" t="s">
        <v>27</v>
      </c>
      <c r="Q3" s="153" t="s">
        <v>28</v>
      </c>
      <c r="R3" s="2746" t="s">
        <v>190</v>
      </c>
      <c r="S3" s="2747"/>
      <c r="T3" s="2748"/>
      <c r="U3" s="151" t="s">
        <v>28</v>
      </c>
      <c r="V3" s="152" t="s">
        <v>27</v>
      </c>
      <c r="W3" s="153" t="s">
        <v>28</v>
      </c>
      <c r="X3" s="2746" t="s">
        <v>190</v>
      </c>
      <c r="Y3" s="2747"/>
      <c r="Z3" s="2748"/>
      <c r="AA3" s="151" t="s">
        <v>28</v>
      </c>
      <c r="AB3" s="152" t="s">
        <v>27</v>
      </c>
      <c r="AC3" s="153" t="s">
        <v>28</v>
      </c>
      <c r="AD3" s="2746" t="s">
        <v>190</v>
      </c>
      <c r="AE3" s="2747"/>
      <c r="AF3" s="2747"/>
      <c r="AG3" s="154" t="s">
        <v>28</v>
      </c>
      <c r="AH3" s="155" t="s">
        <v>27</v>
      </c>
      <c r="AI3" s="156" t="s">
        <v>28</v>
      </c>
      <c r="AJ3" s="2752" t="s">
        <v>190</v>
      </c>
      <c r="AK3" s="2753"/>
      <c r="AL3" s="2754"/>
      <c r="AM3" s="154" t="s">
        <v>28</v>
      </c>
      <c r="AN3" s="155" t="s">
        <v>27</v>
      </c>
      <c r="AO3" s="156" t="s">
        <v>28</v>
      </c>
      <c r="AP3" s="2752" t="s">
        <v>190</v>
      </c>
      <c r="AQ3" s="2753"/>
      <c r="AR3" s="2753"/>
      <c r="AS3" s="2741"/>
      <c r="AT3" s="2742"/>
    </row>
    <row r="4" spans="2:46" ht="15" customHeight="1" thickBot="1">
      <c r="B4" s="157"/>
      <c r="C4" s="158"/>
      <c r="D4" s="159"/>
      <c r="E4" s="160"/>
      <c r="F4" s="159" t="s">
        <v>191</v>
      </c>
      <c r="G4" s="159" t="s">
        <v>192</v>
      </c>
      <c r="H4" s="161" t="s">
        <v>193</v>
      </c>
      <c r="I4" s="158"/>
      <c r="J4" s="159"/>
      <c r="K4" s="160"/>
      <c r="L4" s="159" t="s">
        <v>191</v>
      </c>
      <c r="M4" s="159" t="s">
        <v>192</v>
      </c>
      <c r="N4" s="161" t="s">
        <v>193</v>
      </c>
      <c r="O4" s="158"/>
      <c r="P4" s="159"/>
      <c r="Q4" s="160"/>
      <c r="R4" s="159" t="s">
        <v>191</v>
      </c>
      <c r="S4" s="159" t="s">
        <v>192</v>
      </c>
      <c r="T4" s="161" t="s">
        <v>193</v>
      </c>
      <c r="U4" s="158"/>
      <c r="V4" s="159"/>
      <c r="W4" s="160"/>
      <c r="X4" s="159" t="s">
        <v>191</v>
      </c>
      <c r="Y4" s="159" t="s">
        <v>192</v>
      </c>
      <c r="Z4" s="161" t="s">
        <v>193</v>
      </c>
      <c r="AA4" s="158"/>
      <c r="AB4" s="159"/>
      <c r="AC4" s="160"/>
      <c r="AD4" s="159" t="s">
        <v>191</v>
      </c>
      <c r="AE4" s="159" t="s">
        <v>192</v>
      </c>
      <c r="AF4" s="162" t="s">
        <v>193</v>
      </c>
      <c r="AG4" s="163"/>
      <c r="AH4" s="164"/>
      <c r="AI4" s="165"/>
      <c r="AJ4" s="164" t="s">
        <v>191</v>
      </c>
      <c r="AK4" s="164" t="s">
        <v>192</v>
      </c>
      <c r="AL4" s="166" t="s">
        <v>193</v>
      </c>
      <c r="AM4" s="163"/>
      <c r="AN4" s="164"/>
      <c r="AO4" s="165"/>
      <c r="AP4" s="164" t="s">
        <v>191</v>
      </c>
      <c r="AQ4" s="164" t="s">
        <v>192</v>
      </c>
      <c r="AR4" s="167" t="s">
        <v>193</v>
      </c>
      <c r="AS4" s="1818" t="s">
        <v>191</v>
      </c>
      <c r="AT4" s="1819" t="s">
        <v>192</v>
      </c>
    </row>
    <row r="5" spans="2:46" ht="18" customHeight="1">
      <c r="B5" s="175" t="s">
        <v>194</v>
      </c>
      <c r="C5" s="1920" t="s">
        <v>195</v>
      </c>
      <c r="D5" s="1921" t="s">
        <v>196</v>
      </c>
      <c r="E5" s="1922" t="s">
        <v>197</v>
      </c>
      <c r="F5" s="1923">
        <v>57</v>
      </c>
      <c r="G5" s="1923">
        <v>16</v>
      </c>
      <c r="H5" s="1924">
        <f t="shared" ref="H5:H12" si="0">F5+G5</f>
        <v>73</v>
      </c>
      <c r="I5" s="1920" t="s">
        <v>198</v>
      </c>
      <c r="J5" s="1921" t="s">
        <v>199</v>
      </c>
      <c r="K5" s="1922" t="s">
        <v>200</v>
      </c>
      <c r="L5" s="1923">
        <v>57</v>
      </c>
      <c r="M5" s="1923">
        <v>17</v>
      </c>
      <c r="N5" s="1924">
        <f t="shared" ref="N5:N12" si="1">L5+M5</f>
        <v>74</v>
      </c>
      <c r="O5" s="168"/>
      <c r="P5" s="169"/>
      <c r="Q5" s="170"/>
      <c r="R5" s="171"/>
      <c r="S5" s="171"/>
      <c r="T5" s="172"/>
      <c r="U5" s="168"/>
      <c r="V5" s="169"/>
      <c r="W5" s="170"/>
      <c r="X5" s="171"/>
      <c r="Y5" s="171"/>
      <c r="Z5" s="172"/>
      <c r="AA5" s="168" t="s">
        <v>201</v>
      </c>
      <c r="AB5" s="169" t="s">
        <v>202</v>
      </c>
      <c r="AC5" s="170" t="s">
        <v>203</v>
      </c>
      <c r="AD5" s="171"/>
      <c r="AE5" s="171"/>
      <c r="AF5" s="173"/>
      <c r="AG5" s="168"/>
      <c r="AH5" s="169"/>
      <c r="AI5" s="170"/>
      <c r="AJ5" s="171"/>
      <c r="AK5" s="171"/>
      <c r="AL5" s="172"/>
      <c r="AM5" s="168"/>
      <c r="AN5" s="169"/>
      <c r="AO5" s="170"/>
      <c r="AP5" s="171"/>
      <c r="AQ5" s="171"/>
      <c r="AR5" s="173"/>
      <c r="AS5" s="1814" t="s">
        <v>204</v>
      </c>
      <c r="AT5" s="1815" t="s">
        <v>607</v>
      </c>
    </row>
    <row r="6" spans="2:46" ht="18" customHeight="1">
      <c r="B6" s="175" t="s">
        <v>205</v>
      </c>
      <c r="C6" s="1920" t="s">
        <v>197</v>
      </c>
      <c r="D6" s="1921" t="s">
        <v>206</v>
      </c>
      <c r="E6" s="1922" t="s">
        <v>207</v>
      </c>
      <c r="F6" s="1923">
        <v>22</v>
      </c>
      <c r="G6" s="1923">
        <v>20</v>
      </c>
      <c r="H6" s="1924">
        <f t="shared" si="0"/>
        <v>42</v>
      </c>
      <c r="I6" s="1920" t="s">
        <v>200</v>
      </c>
      <c r="J6" s="1921" t="s">
        <v>206</v>
      </c>
      <c r="K6" s="1922" t="s">
        <v>208</v>
      </c>
      <c r="L6" s="1923">
        <v>23</v>
      </c>
      <c r="M6" s="1923">
        <v>16</v>
      </c>
      <c r="N6" s="1924">
        <f t="shared" si="1"/>
        <v>39</v>
      </c>
      <c r="O6" s="168"/>
      <c r="P6" s="169"/>
      <c r="Q6" s="170"/>
      <c r="R6" s="171"/>
      <c r="S6" s="171"/>
      <c r="T6" s="172"/>
      <c r="U6" s="168"/>
      <c r="V6" s="169"/>
      <c r="W6" s="170"/>
      <c r="X6" s="171"/>
      <c r="Y6" s="171"/>
      <c r="Z6" s="172"/>
      <c r="AA6" s="168" t="s">
        <v>203</v>
      </c>
      <c r="AB6" s="169" t="s">
        <v>209</v>
      </c>
      <c r="AC6" s="170" t="s">
        <v>210</v>
      </c>
      <c r="AD6" s="171"/>
      <c r="AE6" s="171"/>
      <c r="AF6" s="173"/>
      <c r="AG6" s="168"/>
      <c r="AH6" s="169"/>
      <c r="AI6" s="170"/>
      <c r="AJ6" s="171"/>
      <c r="AK6" s="171"/>
      <c r="AL6" s="172"/>
      <c r="AM6" s="168"/>
      <c r="AN6" s="169"/>
      <c r="AO6" s="170"/>
      <c r="AP6" s="171"/>
      <c r="AQ6" s="171"/>
      <c r="AR6" s="173"/>
      <c r="AS6" s="1814" t="s">
        <v>638</v>
      </c>
      <c r="AT6" s="1815" t="s">
        <v>608</v>
      </c>
    </row>
    <row r="7" spans="2:46" ht="18" customHeight="1">
      <c r="B7" s="175" t="s">
        <v>211</v>
      </c>
      <c r="C7" s="1920" t="s">
        <v>207</v>
      </c>
      <c r="D7" s="1921" t="s">
        <v>212</v>
      </c>
      <c r="E7" s="1922" t="s">
        <v>213</v>
      </c>
      <c r="F7" s="1923">
        <v>17</v>
      </c>
      <c r="G7" s="1923">
        <v>14</v>
      </c>
      <c r="H7" s="1924">
        <f t="shared" si="0"/>
        <v>31</v>
      </c>
      <c r="I7" s="1920" t="s">
        <v>208</v>
      </c>
      <c r="J7" s="1921" t="s">
        <v>214</v>
      </c>
      <c r="K7" s="1922" t="s">
        <v>215</v>
      </c>
      <c r="L7" s="1923">
        <v>22</v>
      </c>
      <c r="M7" s="1923">
        <v>9</v>
      </c>
      <c r="N7" s="1924">
        <f t="shared" si="1"/>
        <v>31</v>
      </c>
      <c r="O7" s="168"/>
      <c r="P7" s="169"/>
      <c r="Q7" s="170"/>
      <c r="R7" s="171"/>
      <c r="S7" s="171"/>
      <c r="T7" s="172"/>
      <c r="U7" s="168"/>
      <c r="V7" s="169"/>
      <c r="W7" s="170"/>
      <c r="X7" s="171"/>
      <c r="Y7" s="171"/>
      <c r="Z7" s="172"/>
      <c r="AA7" s="168" t="s">
        <v>210</v>
      </c>
      <c r="AB7" s="169" t="s">
        <v>216</v>
      </c>
      <c r="AC7" s="170" t="s">
        <v>217</v>
      </c>
      <c r="AD7" s="171"/>
      <c r="AE7" s="171"/>
      <c r="AF7" s="173"/>
      <c r="AG7" s="168"/>
      <c r="AH7" s="169"/>
      <c r="AI7" s="170"/>
      <c r="AJ7" s="171"/>
      <c r="AK7" s="171"/>
      <c r="AL7" s="172"/>
      <c r="AM7" s="168" t="s">
        <v>218</v>
      </c>
      <c r="AN7" s="169" t="s">
        <v>219</v>
      </c>
      <c r="AO7" s="170" t="s">
        <v>217</v>
      </c>
      <c r="AP7" s="171" t="s">
        <v>220</v>
      </c>
      <c r="AQ7" s="171" t="s">
        <v>221</v>
      </c>
      <c r="AR7" s="173"/>
      <c r="AS7" s="1814" t="s">
        <v>609</v>
      </c>
      <c r="AT7" s="1815" t="s">
        <v>599</v>
      </c>
    </row>
    <row r="8" spans="2:46" ht="18" customHeight="1">
      <c r="B8" s="175" t="s">
        <v>222</v>
      </c>
      <c r="C8" s="1920" t="s">
        <v>213</v>
      </c>
      <c r="D8" s="1921" t="s">
        <v>223</v>
      </c>
      <c r="E8" s="1922" t="s">
        <v>224</v>
      </c>
      <c r="F8" s="1923">
        <v>27</v>
      </c>
      <c r="G8" s="1923">
        <v>36</v>
      </c>
      <c r="H8" s="1924">
        <f t="shared" si="0"/>
        <v>63</v>
      </c>
      <c r="I8" s="1920" t="s">
        <v>215</v>
      </c>
      <c r="J8" s="1921" t="s">
        <v>225</v>
      </c>
      <c r="K8" s="1922" t="s">
        <v>226</v>
      </c>
      <c r="L8" s="1923">
        <v>28</v>
      </c>
      <c r="M8" s="1923">
        <v>36</v>
      </c>
      <c r="N8" s="1924">
        <f t="shared" si="1"/>
        <v>64</v>
      </c>
      <c r="O8" s="168"/>
      <c r="P8" s="169"/>
      <c r="Q8" s="170"/>
      <c r="R8" s="171"/>
      <c r="S8" s="171"/>
      <c r="T8" s="172"/>
      <c r="U8" s="168"/>
      <c r="V8" s="169"/>
      <c r="W8" s="170"/>
      <c r="X8" s="171"/>
      <c r="Y8" s="171"/>
      <c r="Z8" s="172"/>
      <c r="AA8" s="168" t="s">
        <v>217</v>
      </c>
      <c r="AB8" s="174"/>
      <c r="AC8" s="170" t="s">
        <v>227</v>
      </c>
      <c r="AD8" s="171"/>
      <c r="AE8" s="171"/>
      <c r="AF8" s="173"/>
      <c r="AG8" s="168"/>
      <c r="AH8" s="169"/>
      <c r="AI8" s="170"/>
      <c r="AJ8" s="171"/>
      <c r="AK8" s="171"/>
      <c r="AL8" s="172"/>
      <c r="AM8" s="168" t="s">
        <v>217</v>
      </c>
      <c r="AN8" s="169" t="s">
        <v>228</v>
      </c>
      <c r="AO8" s="170" t="s">
        <v>229</v>
      </c>
      <c r="AP8" s="171" t="s">
        <v>230</v>
      </c>
      <c r="AQ8" s="171" t="s">
        <v>231</v>
      </c>
      <c r="AR8" s="173"/>
      <c r="AS8" s="1814" t="s">
        <v>232</v>
      </c>
      <c r="AT8" s="1815" t="s">
        <v>610</v>
      </c>
    </row>
    <row r="9" spans="2:46" ht="18" customHeight="1">
      <c r="B9" s="175" t="s">
        <v>233</v>
      </c>
      <c r="C9" s="1920" t="s">
        <v>224</v>
      </c>
      <c r="D9" s="1921" t="s">
        <v>234</v>
      </c>
      <c r="E9" s="1922" t="s">
        <v>235</v>
      </c>
      <c r="F9" s="1923">
        <v>23</v>
      </c>
      <c r="G9" s="1923">
        <v>19</v>
      </c>
      <c r="H9" s="1924">
        <f t="shared" si="0"/>
        <v>42</v>
      </c>
      <c r="I9" s="1920" t="s">
        <v>226</v>
      </c>
      <c r="J9" s="1921" t="s">
        <v>236</v>
      </c>
      <c r="K9" s="1922" t="s">
        <v>235</v>
      </c>
      <c r="L9" s="1923">
        <v>28</v>
      </c>
      <c r="M9" s="1923">
        <v>17</v>
      </c>
      <c r="N9" s="1924">
        <f t="shared" si="1"/>
        <v>45</v>
      </c>
      <c r="O9" s="168"/>
      <c r="P9" s="169"/>
      <c r="Q9" s="170"/>
      <c r="R9" s="171"/>
      <c r="S9" s="171"/>
      <c r="T9" s="172"/>
      <c r="U9" s="168"/>
      <c r="V9" s="169"/>
      <c r="W9" s="170"/>
      <c r="X9" s="171"/>
      <c r="Y9" s="171"/>
      <c r="Z9" s="172"/>
      <c r="AA9" s="168" t="s">
        <v>227</v>
      </c>
      <c r="AB9" s="169" t="s">
        <v>237</v>
      </c>
      <c r="AC9" s="170" t="s">
        <v>238</v>
      </c>
      <c r="AD9" s="171"/>
      <c r="AE9" s="171"/>
      <c r="AF9" s="173"/>
      <c r="AG9" s="168"/>
      <c r="AH9" s="169"/>
      <c r="AI9" s="170"/>
      <c r="AJ9" s="171"/>
      <c r="AK9" s="171"/>
      <c r="AL9" s="172"/>
      <c r="AM9" s="168" t="s">
        <v>229</v>
      </c>
      <c r="AN9" s="169" t="s">
        <v>239</v>
      </c>
      <c r="AO9" s="170" t="s">
        <v>240</v>
      </c>
      <c r="AP9" s="171" t="s">
        <v>241</v>
      </c>
      <c r="AQ9" s="171" t="s">
        <v>242</v>
      </c>
      <c r="AR9" s="173"/>
      <c r="AS9" s="1814" t="s">
        <v>243</v>
      </c>
      <c r="AT9" s="1815" t="s">
        <v>244</v>
      </c>
    </row>
    <row r="10" spans="2:46" ht="18" customHeight="1">
      <c r="B10" s="175" t="s">
        <v>245</v>
      </c>
      <c r="C10" s="1920" t="s">
        <v>235</v>
      </c>
      <c r="D10" s="1921" t="s">
        <v>246</v>
      </c>
      <c r="E10" s="1922" t="s">
        <v>247</v>
      </c>
      <c r="F10" s="1923">
        <v>52</v>
      </c>
      <c r="G10" s="1923">
        <v>31</v>
      </c>
      <c r="H10" s="1924">
        <f t="shared" si="0"/>
        <v>83</v>
      </c>
      <c r="I10" s="1920" t="s">
        <v>235</v>
      </c>
      <c r="J10" s="1921" t="s">
        <v>248</v>
      </c>
      <c r="K10" s="1922" t="s">
        <v>247</v>
      </c>
      <c r="L10" s="1923">
        <v>51</v>
      </c>
      <c r="M10" s="1923">
        <v>32</v>
      </c>
      <c r="N10" s="1924">
        <f t="shared" si="1"/>
        <v>83</v>
      </c>
      <c r="O10" s="168"/>
      <c r="P10" s="169"/>
      <c r="Q10" s="170"/>
      <c r="R10" s="171"/>
      <c r="S10" s="171"/>
      <c r="T10" s="172"/>
      <c r="U10" s="168"/>
      <c r="V10" s="169"/>
      <c r="W10" s="170"/>
      <c r="X10" s="171"/>
      <c r="Y10" s="171"/>
      <c r="Z10" s="172"/>
      <c r="AA10" s="168" t="s">
        <v>238</v>
      </c>
      <c r="AB10" s="169" t="s">
        <v>249</v>
      </c>
      <c r="AC10" s="170" t="s">
        <v>250</v>
      </c>
      <c r="AD10" s="171"/>
      <c r="AE10" s="171"/>
      <c r="AF10" s="173"/>
      <c r="AG10" s="168"/>
      <c r="AH10" s="169"/>
      <c r="AI10" s="170"/>
      <c r="AJ10" s="171"/>
      <c r="AK10" s="171"/>
      <c r="AL10" s="172"/>
      <c r="AM10" s="168" t="s">
        <v>240</v>
      </c>
      <c r="AN10" s="169" t="s">
        <v>251</v>
      </c>
      <c r="AO10" s="170" t="s">
        <v>252</v>
      </c>
      <c r="AP10" s="171" t="s">
        <v>253</v>
      </c>
      <c r="AQ10" s="171" t="s">
        <v>254</v>
      </c>
      <c r="AR10" s="173"/>
      <c r="AS10" s="1814" t="s">
        <v>600</v>
      </c>
      <c r="AT10" s="1815" t="s">
        <v>601</v>
      </c>
    </row>
    <row r="11" spans="2:46" ht="18" customHeight="1">
      <c r="B11" s="175" t="s">
        <v>255</v>
      </c>
      <c r="C11" s="1920" t="s">
        <v>247</v>
      </c>
      <c r="D11" s="1921" t="s">
        <v>256</v>
      </c>
      <c r="E11" s="1922" t="s">
        <v>257</v>
      </c>
      <c r="F11" s="1923">
        <v>42</v>
      </c>
      <c r="G11" s="1923">
        <v>25</v>
      </c>
      <c r="H11" s="1924">
        <f t="shared" si="0"/>
        <v>67</v>
      </c>
      <c r="I11" s="1920" t="s">
        <v>247</v>
      </c>
      <c r="J11" s="1921" t="s">
        <v>258</v>
      </c>
      <c r="K11" s="1922" t="s">
        <v>259</v>
      </c>
      <c r="L11" s="1923">
        <v>43</v>
      </c>
      <c r="M11" s="1923">
        <v>20</v>
      </c>
      <c r="N11" s="1924">
        <f t="shared" si="1"/>
        <v>63</v>
      </c>
      <c r="O11" s="168" t="s">
        <v>260</v>
      </c>
      <c r="P11" s="169" t="s">
        <v>261</v>
      </c>
      <c r="Q11" s="170" t="s">
        <v>262</v>
      </c>
      <c r="R11" s="171" t="s">
        <v>263</v>
      </c>
      <c r="S11" s="171" t="s">
        <v>264</v>
      </c>
      <c r="T11" s="172" t="s">
        <v>265</v>
      </c>
      <c r="U11" s="168" t="s">
        <v>266</v>
      </c>
      <c r="V11" s="169" t="s">
        <v>267</v>
      </c>
      <c r="W11" s="170" t="s">
        <v>268</v>
      </c>
      <c r="X11" s="171" t="s">
        <v>269</v>
      </c>
      <c r="Y11" s="171" t="s">
        <v>270</v>
      </c>
      <c r="Z11" s="172" t="s">
        <v>265</v>
      </c>
      <c r="AA11" s="168" t="s">
        <v>250</v>
      </c>
      <c r="AB11" s="169" t="s">
        <v>271</v>
      </c>
      <c r="AC11" s="170" t="s">
        <v>272</v>
      </c>
      <c r="AD11" s="171"/>
      <c r="AE11" s="171"/>
      <c r="AF11" s="173"/>
      <c r="AG11" s="168"/>
      <c r="AH11" s="169"/>
      <c r="AI11" s="170"/>
      <c r="AJ11" s="171"/>
      <c r="AK11" s="171"/>
      <c r="AL11" s="172"/>
      <c r="AM11" s="168" t="s">
        <v>252</v>
      </c>
      <c r="AN11" s="169" t="s">
        <v>273</v>
      </c>
      <c r="AO11" s="170" t="s">
        <v>274</v>
      </c>
      <c r="AP11" s="171" t="s">
        <v>275</v>
      </c>
      <c r="AQ11" s="171" t="s">
        <v>276</v>
      </c>
      <c r="AR11" s="173"/>
      <c r="AS11" s="1814" t="s">
        <v>611</v>
      </c>
      <c r="AT11" s="1815" t="s">
        <v>602</v>
      </c>
    </row>
    <row r="12" spans="2:46" ht="18" customHeight="1">
      <c r="B12" s="175" t="s">
        <v>277</v>
      </c>
      <c r="C12" s="1920" t="s">
        <v>257</v>
      </c>
      <c r="D12" s="1921" t="s">
        <v>278</v>
      </c>
      <c r="E12" s="1921" t="s">
        <v>279</v>
      </c>
      <c r="F12" s="1923">
        <v>14</v>
      </c>
      <c r="G12" s="1923">
        <v>17</v>
      </c>
      <c r="H12" s="1924">
        <f t="shared" si="0"/>
        <v>31</v>
      </c>
      <c r="I12" s="1920" t="s">
        <v>259</v>
      </c>
      <c r="J12" s="1921" t="s">
        <v>280</v>
      </c>
      <c r="K12" s="1921" t="s">
        <v>281</v>
      </c>
      <c r="L12" s="1923">
        <v>22</v>
      </c>
      <c r="M12" s="1923">
        <v>14</v>
      </c>
      <c r="N12" s="1924">
        <f t="shared" si="1"/>
        <v>36</v>
      </c>
      <c r="O12" s="168" t="s">
        <v>262</v>
      </c>
      <c r="P12" s="169" t="s">
        <v>282</v>
      </c>
      <c r="Q12" s="169" t="s">
        <v>283</v>
      </c>
      <c r="R12" s="171" t="s">
        <v>284</v>
      </c>
      <c r="S12" s="171" t="s">
        <v>285</v>
      </c>
      <c r="T12" s="172" t="s">
        <v>254</v>
      </c>
      <c r="U12" s="168" t="s">
        <v>268</v>
      </c>
      <c r="V12" s="169" t="s">
        <v>286</v>
      </c>
      <c r="W12" s="169" t="s">
        <v>287</v>
      </c>
      <c r="X12" s="171" t="s">
        <v>284</v>
      </c>
      <c r="Y12" s="171" t="s">
        <v>284</v>
      </c>
      <c r="Z12" s="172" t="s">
        <v>288</v>
      </c>
      <c r="AA12" s="168" t="s">
        <v>272</v>
      </c>
      <c r="AB12" s="169" t="s">
        <v>289</v>
      </c>
      <c r="AC12" s="169" t="s">
        <v>290</v>
      </c>
      <c r="AD12" s="171"/>
      <c r="AE12" s="171"/>
      <c r="AF12" s="173"/>
      <c r="AG12" s="168"/>
      <c r="AH12" s="169"/>
      <c r="AI12" s="169"/>
      <c r="AJ12" s="171"/>
      <c r="AK12" s="171"/>
      <c r="AL12" s="172"/>
      <c r="AM12" s="168" t="s">
        <v>274</v>
      </c>
      <c r="AN12" s="169" t="s">
        <v>291</v>
      </c>
      <c r="AO12" s="169" t="s">
        <v>292</v>
      </c>
      <c r="AP12" s="171" t="s">
        <v>293</v>
      </c>
      <c r="AQ12" s="171" t="s">
        <v>293</v>
      </c>
      <c r="AR12" s="173"/>
      <c r="AS12" s="1814" t="s">
        <v>604</v>
      </c>
      <c r="AT12" s="1815" t="s">
        <v>603</v>
      </c>
    </row>
    <row r="13" spans="2:46" ht="18" customHeight="1">
      <c r="B13" s="175" t="s">
        <v>294</v>
      </c>
      <c r="C13" s="1925" t="s">
        <v>279</v>
      </c>
      <c r="D13" s="1921" t="s">
        <v>295</v>
      </c>
      <c r="E13" s="1921" t="s">
        <v>296</v>
      </c>
      <c r="F13" s="1926" t="s">
        <v>297</v>
      </c>
      <c r="G13" s="1820" t="s">
        <v>298</v>
      </c>
      <c r="H13" s="1821" t="s">
        <v>299</v>
      </c>
      <c r="I13" s="1925" t="s">
        <v>281</v>
      </c>
      <c r="J13" s="1921" t="s">
        <v>300</v>
      </c>
      <c r="K13" s="1921" t="s">
        <v>296</v>
      </c>
      <c r="L13" s="1927" t="s">
        <v>301</v>
      </c>
      <c r="M13" s="1928" t="s">
        <v>302</v>
      </c>
      <c r="N13" s="1929" t="s">
        <v>303</v>
      </c>
      <c r="O13" s="176" t="s">
        <v>283</v>
      </c>
      <c r="P13" s="169" t="s">
        <v>304</v>
      </c>
      <c r="Q13" s="169" t="s">
        <v>305</v>
      </c>
      <c r="R13" s="177" t="s">
        <v>306</v>
      </c>
      <c r="S13" s="178" t="s">
        <v>307</v>
      </c>
      <c r="T13" s="179" t="s">
        <v>308</v>
      </c>
      <c r="U13" s="176" t="s">
        <v>287</v>
      </c>
      <c r="V13" s="169" t="s">
        <v>309</v>
      </c>
      <c r="W13" s="169" t="s">
        <v>305</v>
      </c>
      <c r="X13" s="177" t="s">
        <v>310</v>
      </c>
      <c r="Y13" s="178" t="s">
        <v>311</v>
      </c>
      <c r="Z13" s="179" t="s">
        <v>312</v>
      </c>
      <c r="AA13" s="176" t="s">
        <v>290</v>
      </c>
      <c r="AB13" s="169" t="s">
        <v>313</v>
      </c>
      <c r="AC13" s="169" t="s">
        <v>314</v>
      </c>
      <c r="AD13" s="177"/>
      <c r="AE13" s="178"/>
      <c r="AF13" s="177"/>
      <c r="AG13" s="176"/>
      <c r="AH13" s="169"/>
      <c r="AI13" s="169"/>
      <c r="AJ13" s="177"/>
      <c r="AK13" s="178"/>
      <c r="AL13" s="179"/>
      <c r="AM13" s="176" t="s">
        <v>292</v>
      </c>
      <c r="AN13" s="169" t="s">
        <v>315</v>
      </c>
      <c r="AO13" s="169" t="s">
        <v>316</v>
      </c>
      <c r="AP13" s="177" t="s">
        <v>317</v>
      </c>
      <c r="AQ13" s="178" t="s">
        <v>318</v>
      </c>
      <c r="AR13" s="177"/>
      <c r="AS13" s="1814" t="s">
        <v>319</v>
      </c>
      <c r="AT13" s="1815" t="s">
        <v>606</v>
      </c>
    </row>
    <row r="14" spans="2:46" ht="18" customHeight="1">
      <c r="B14" s="183" t="s">
        <v>320</v>
      </c>
      <c r="C14" s="1930" t="s">
        <v>321</v>
      </c>
      <c r="D14" s="1931" t="s">
        <v>1132</v>
      </c>
      <c r="E14" s="1931" t="s">
        <v>322</v>
      </c>
      <c r="F14" s="1932" t="s">
        <v>1133</v>
      </c>
      <c r="G14" s="1933" t="s">
        <v>1134</v>
      </c>
      <c r="H14" s="1934" t="s">
        <v>323</v>
      </c>
      <c r="I14" s="1930" t="s">
        <v>321</v>
      </c>
      <c r="J14" s="1931" t="s">
        <v>1137</v>
      </c>
      <c r="K14" s="1931" t="s">
        <v>324</v>
      </c>
      <c r="L14" s="1932" t="s">
        <v>1138</v>
      </c>
      <c r="M14" s="1933" t="s">
        <v>1139</v>
      </c>
      <c r="N14" s="1934" t="s">
        <v>325</v>
      </c>
      <c r="O14" s="184" t="s">
        <v>305</v>
      </c>
      <c r="P14" s="185" t="s">
        <v>326</v>
      </c>
      <c r="Q14" s="185" t="s">
        <v>327</v>
      </c>
      <c r="R14" s="186" t="s">
        <v>328</v>
      </c>
      <c r="S14" s="187" t="s">
        <v>329</v>
      </c>
      <c r="T14" s="188" t="s">
        <v>330</v>
      </c>
      <c r="U14" s="184" t="s">
        <v>305</v>
      </c>
      <c r="V14" s="185" t="s">
        <v>331</v>
      </c>
      <c r="W14" s="185" t="s">
        <v>332</v>
      </c>
      <c r="X14" s="186" t="s">
        <v>288</v>
      </c>
      <c r="Y14" s="187" t="s">
        <v>333</v>
      </c>
      <c r="Z14" s="188" t="s">
        <v>334</v>
      </c>
      <c r="AA14" s="184" t="s">
        <v>314</v>
      </c>
      <c r="AB14" s="189"/>
      <c r="AC14" s="189"/>
      <c r="AD14" s="186"/>
      <c r="AE14" s="187"/>
      <c r="AF14" s="190"/>
      <c r="AG14" s="176"/>
      <c r="AH14" s="169"/>
      <c r="AI14" s="169"/>
      <c r="AJ14" s="180"/>
      <c r="AK14" s="181"/>
      <c r="AL14" s="182"/>
      <c r="AM14" s="176" t="s">
        <v>316</v>
      </c>
      <c r="AN14" s="169" t="s">
        <v>335</v>
      </c>
      <c r="AO14" s="169" t="s">
        <v>327</v>
      </c>
      <c r="AP14" s="180" t="s">
        <v>336</v>
      </c>
      <c r="AQ14" s="181" t="s">
        <v>337</v>
      </c>
      <c r="AR14" s="191"/>
      <c r="AS14" s="1814" t="s">
        <v>597</v>
      </c>
      <c r="AT14" s="1815" t="s">
        <v>599</v>
      </c>
    </row>
    <row r="15" spans="2:46" ht="18" customHeight="1" thickBot="1">
      <c r="B15" s="1935" t="s">
        <v>743</v>
      </c>
      <c r="C15" s="1936" t="s">
        <v>744</v>
      </c>
      <c r="D15" s="1937" t="s">
        <v>745</v>
      </c>
      <c r="E15" s="1937" t="s">
        <v>746</v>
      </c>
      <c r="F15" s="1938" t="s">
        <v>747</v>
      </c>
      <c r="G15" s="1939" t="s">
        <v>1135</v>
      </c>
      <c r="H15" s="1940" t="s">
        <v>1136</v>
      </c>
      <c r="I15" s="1936" t="s">
        <v>749</v>
      </c>
      <c r="J15" s="1937" t="s">
        <v>750</v>
      </c>
      <c r="K15" s="1937" t="s">
        <v>746</v>
      </c>
      <c r="L15" s="1938" t="s">
        <v>747</v>
      </c>
      <c r="M15" s="1939" t="s">
        <v>751</v>
      </c>
      <c r="N15" s="1940" t="s">
        <v>748</v>
      </c>
      <c r="O15" s="958"/>
      <c r="P15" s="955"/>
      <c r="Q15" s="955"/>
      <c r="R15" s="956"/>
      <c r="S15" s="1336"/>
      <c r="T15" s="1337"/>
      <c r="U15" s="958"/>
      <c r="V15" s="955"/>
      <c r="W15" s="955"/>
      <c r="X15" s="956"/>
      <c r="Y15" s="1336"/>
      <c r="Z15" s="1337"/>
      <c r="AA15" s="958"/>
      <c r="AB15" s="955"/>
      <c r="AC15" s="955"/>
      <c r="AD15" s="956"/>
      <c r="AE15" s="1336"/>
      <c r="AF15" s="1338"/>
      <c r="AG15" s="958"/>
      <c r="AH15" s="955"/>
      <c r="AI15" s="955"/>
      <c r="AJ15" s="956"/>
      <c r="AK15" s="1336"/>
      <c r="AL15" s="1337"/>
      <c r="AM15" s="958"/>
      <c r="AN15" s="955"/>
      <c r="AO15" s="955"/>
      <c r="AP15" s="956"/>
      <c r="AQ15" s="1336"/>
      <c r="AR15" s="1338"/>
      <c r="AS15" s="1816" t="s">
        <v>598</v>
      </c>
      <c r="AT15" s="1817" t="s">
        <v>742</v>
      </c>
    </row>
    <row r="16" spans="2:46" ht="14.1" customHeight="1">
      <c r="B16" s="148" t="s">
        <v>338</v>
      </c>
      <c r="C16" s="148"/>
      <c r="D16" s="1941"/>
      <c r="E16" s="1941"/>
      <c r="F16" s="1941"/>
      <c r="G16" s="1941"/>
      <c r="H16" s="1941"/>
      <c r="I16" s="1941"/>
      <c r="J16" s="148"/>
      <c r="K16" s="1942" t="s">
        <v>339</v>
      </c>
      <c r="L16" s="1941"/>
      <c r="M16" s="148"/>
      <c r="N16" s="148"/>
    </row>
    <row r="17" spans="3:39" ht="13.5">
      <c r="C17" s="192"/>
      <c r="D17" s="192"/>
      <c r="E17" s="192"/>
      <c r="F17" s="192"/>
      <c r="G17" s="192"/>
      <c r="H17" s="192"/>
      <c r="I17" s="192"/>
      <c r="K17" s="193"/>
      <c r="L17" s="192"/>
      <c r="AM17" s="194"/>
    </row>
    <row r="18" spans="3:39" ht="13.5">
      <c r="AM18" s="194"/>
    </row>
    <row r="19" spans="3:39">
      <c r="AM19" s="195"/>
    </row>
    <row r="20" spans="3:39">
      <c r="L20" s="146" t="s">
        <v>548</v>
      </c>
      <c r="AM20" s="195"/>
    </row>
    <row r="21" spans="3:39">
      <c r="AM21" s="195"/>
    </row>
    <row r="22" spans="3:39">
      <c r="AM22" s="195"/>
    </row>
    <row r="23" spans="3:39">
      <c r="AM23" s="195"/>
    </row>
    <row r="24" spans="3:39">
      <c r="AM24" s="195"/>
    </row>
    <row r="25" spans="3:39">
      <c r="AM25" s="195"/>
    </row>
    <row r="26" spans="3:39">
      <c r="AM26" s="195"/>
    </row>
    <row r="27" spans="3:39">
      <c r="AM27" s="195"/>
    </row>
    <row r="28" spans="3:39">
      <c r="AM28" s="195"/>
    </row>
    <row r="29" spans="3:39">
      <c r="AM29" s="195"/>
    </row>
    <row r="30" spans="3:39">
      <c r="AM30" s="195"/>
    </row>
    <row r="31" spans="3:39">
      <c r="AM31" s="195"/>
    </row>
    <row r="32" spans="3:39">
      <c r="AM32" s="195"/>
    </row>
  </sheetData>
  <mergeCells count="15">
    <mergeCell ref="AS2:AT3"/>
    <mergeCell ref="AA2:AF2"/>
    <mergeCell ref="C2:H2"/>
    <mergeCell ref="I2:N2"/>
    <mergeCell ref="F3:H3"/>
    <mergeCell ref="L3:N3"/>
    <mergeCell ref="R3:T3"/>
    <mergeCell ref="X3:Z3"/>
    <mergeCell ref="O2:T2"/>
    <mergeCell ref="U2:Z2"/>
    <mergeCell ref="AG2:AL2"/>
    <mergeCell ref="AM2:AR2"/>
    <mergeCell ref="AP3:AR3"/>
    <mergeCell ref="AD3:AF3"/>
    <mergeCell ref="AJ3:AL3"/>
  </mergeCells>
  <phoneticPr fontId="3"/>
  <pageMargins left="0.70866141732283472" right="0.70866141732283472" top="0.74803149606299213" bottom="0.74803149606299213" header="0.31496062992125984" footer="0.31496062992125984"/>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21</vt:i4>
      </vt:variant>
    </vt:vector>
  </HeadingPairs>
  <TitlesOfParts>
    <vt:vector size="45" baseType="lpstr">
      <vt:lpstr>目次</vt:lpstr>
      <vt:lpstr>1県国CI</vt:lpstr>
      <vt:lpstr>2先行指数</vt:lpstr>
      <vt:lpstr>3一致指数</vt:lpstr>
      <vt:lpstr>4遅行指数</vt:lpstr>
      <vt:lpstr>5先行長期</vt:lpstr>
      <vt:lpstr>6一致長期</vt:lpstr>
      <vt:lpstr>7遅行長期</vt:lpstr>
      <vt:lpstr>8景気基準日付</vt:lpstr>
      <vt:lpstr>8_2関連指標</vt:lpstr>
      <vt:lpstr>8_2関連指標2</vt:lpstr>
      <vt:lpstr>8_2関連指標3</vt:lpstr>
      <vt:lpstr>9CIグラフ1</vt:lpstr>
      <vt:lpstr>10CIグラフ2</vt:lpstr>
      <vt:lpstr>11CIグラフ3</vt:lpstr>
      <vt:lpstr>12DIグラフ</vt:lpstr>
      <vt:lpstr>13累積DIグラフ</vt:lpstr>
      <vt:lpstr>14グラフデータ</vt:lpstr>
      <vt:lpstr>15CLI概要</vt:lpstr>
      <vt:lpstr>15_2CLI概要2</vt:lpstr>
      <vt:lpstr>16兵庫CLI1</vt:lpstr>
      <vt:lpstr>17兵庫CLI2</vt:lpstr>
      <vt:lpstr>参考_CLI基調</vt:lpstr>
      <vt:lpstr>参考_CI基調</vt:lpstr>
      <vt:lpstr>'10CIグラフ2'!Print_Area</vt:lpstr>
      <vt:lpstr>'11CIグラフ3'!Print_Area</vt:lpstr>
      <vt:lpstr>'12DIグラフ'!Print_Area</vt:lpstr>
      <vt:lpstr>'13累積DIグラフ'!Print_Area</vt:lpstr>
      <vt:lpstr>'14グラフデータ'!Print_Area</vt:lpstr>
      <vt:lpstr>'1県国CI'!Print_Area</vt:lpstr>
      <vt:lpstr>'2先行指数'!Print_Area</vt:lpstr>
      <vt:lpstr>'3一致指数'!Print_Area</vt:lpstr>
      <vt:lpstr>'4遅行指数'!Print_Area</vt:lpstr>
      <vt:lpstr>'8_2関連指標3'!Print_Area</vt:lpstr>
      <vt:lpstr>'9CIグラフ1'!Print_Area</vt:lpstr>
      <vt:lpstr>参考_CI基調!Print_Area</vt:lpstr>
      <vt:lpstr>目次!Print_Area</vt:lpstr>
      <vt:lpstr>'14グラフデータ'!Print_Titles</vt:lpstr>
      <vt:lpstr>'1県国CI'!Print_Titles</vt:lpstr>
      <vt:lpstr>'2先行指数'!Print_Titles</vt:lpstr>
      <vt:lpstr>'3一致指数'!Print_Titles</vt:lpstr>
      <vt:lpstr>'4遅行指数'!Print_Titles</vt:lpstr>
      <vt:lpstr>'5先行長期'!Print_Titles</vt:lpstr>
      <vt:lpstr>'8_2関連指標3'!Print_Titles</vt:lpstr>
      <vt:lpstr>参考_CI基調!Print_Titles</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Administrator</cp:lastModifiedBy>
  <cp:lastPrinted>2022-05-31T08:16:41Z</cp:lastPrinted>
  <dcterms:created xsi:type="dcterms:W3CDTF">2000-12-14T11:08:00Z</dcterms:created>
  <dcterms:modified xsi:type="dcterms:W3CDTF">2022-06-01T00:33:46Z</dcterms:modified>
</cp:coreProperties>
</file>